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EstaPasta_de_trabalho" defaultThemeVersion="124226"/>
  <bookViews>
    <workbookView xWindow="1020" yWindow="4035" windowWidth="23040" windowHeight="7365" tabRatio="898"/>
  </bookViews>
  <sheets>
    <sheet name="Apresentação" sheetId="1" r:id="rId1"/>
    <sheet name="1_Aspectos Geográficos" sheetId="2" r:id="rId2"/>
    <sheet name="2_Mercado Anual_Projeções" sheetId="3" r:id="rId3"/>
    <sheet name="3_Mercado Realizado_Histórico" sheetId="4" r:id="rId4"/>
    <sheet name="4_Curva de carga" sheetId="5" r:id="rId5"/>
    <sheet name="5_Oferta Geração" sheetId="6" r:id="rId6"/>
    <sheet name="6_Balanço" sheetId="7" r:id="rId7"/>
    <sheet name="7_Cálculo de Recurso" sheetId="17" state="hidden" r:id="rId8"/>
    <sheet name="7_Necessidade contratação" sheetId="8" r:id="rId9"/>
    <sheet name="8_Rede de distribuição" sheetId="9" r:id="rId10"/>
    <sheet name="9_Eficiência Energética" sheetId="10" r:id="rId11"/>
    <sheet name="Aux" sheetId="12" state="hidden" r:id="rId12"/>
    <sheet name="AR_BR_MUN_2016 (2)" sheetId="15" state="hidden" r:id="rId13"/>
    <sheet name="Plan1" sheetId="18" state="hidden" r:id="rId14"/>
  </sheets>
  <externalReferences>
    <externalReference r:id="rId15"/>
  </externalReferences>
  <definedNames>
    <definedName name="_xlnm._FilterDatabase" localSheetId="12" hidden="1">'AR_BR_MUN_2016 (2)'!$I$1:$J$5573</definedName>
    <definedName name="AC">'AR_BR_MUN_2016 (2)'!$J$2:$J$10</definedName>
    <definedName name="AM">'AR_BR_MUN_2016 (2)'!$J$13:$J$109</definedName>
    <definedName name="AP">'AR_BR_MUN_2016 (2)'!$J$260:$J$287</definedName>
    <definedName name="_xlnm.Print_Area" localSheetId="1">'1_Aspectos Geográficos'!$B$2:$M$36</definedName>
    <definedName name="_xlnm.Print_Area" localSheetId="2">'2_Mercado Anual_Projeções'!$B$2:$N$46</definedName>
    <definedName name="_xlnm.Print_Area" localSheetId="3">'3_Mercado Realizado_Histórico'!$B$2:$R$90</definedName>
    <definedName name="_xlnm.Print_Area" localSheetId="4">'4_Curva de carga'!$B$2:$AE$390,'4_Curva de carga'!$AF$6:$AR$35</definedName>
    <definedName name="_xlnm.Print_Area" localSheetId="5">'5_Oferta Geração'!$B$2:$Q$142</definedName>
    <definedName name="_xlnm.Print_Area" localSheetId="6">'6_Balanço'!$B$2:$X$29</definedName>
    <definedName name="_xlnm.Print_Area" localSheetId="8">'7_Necessidade contratação'!$B$2:$K$42</definedName>
    <definedName name="_xlnm.Print_Area" localSheetId="9">'8_Rede de distribuição'!$B$2:$M$34</definedName>
    <definedName name="_xlnm.Print_Area" localSheetId="10">'9_Eficiência Energética'!$B$2:$M$21</definedName>
    <definedName name="_xlnm.Print_Area" localSheetId="0">Apresentação!$A$1:$K$26</definedName>
    <definedName name="código">Aux!$D$1:$D$10</definedName>
    <definedName name="dados">Aux!$A$1:$D$10</definedName>
    <definedName name="distribuidoras">Aux!$A$1:$A$10</definedName>
    <definedName name="estados">Aux!$B$1:$B$10</definedName>
    <definedName name="lista">'AR_BR_MUN_2016 (2)'!$A$1:$E$5573</definedName>
    <definedName name="ListaDis" localSheetId="7">OFFSET([0]!distribuidoras,0,MATCH('[1]1_Aspectos Geográficos'!$D$4:$E$4,[0]!estados,0)-1,3,1)</definedName>
    <definedName name="ListaDis">OFFSET(distribuidoras,0,MATCH('1_Aspectos Geográficos'!$D$4:$E$4,estados,0)-1,3,1)</definedName>
    <definedName name="ListaMuni" localSheetId="7">OFFSET('[1]AR_BR_MUN_2016 (2)'!$F$2,0,0,COUNTIF('[1]AR_BR_MUN_2016 (2)'!$F$2:$F$5573,"?*"),1)</definedName>
    <definedName name="ListaMuni">OFFSET('AR_BR_MUN_2016 (2)'!$F$2,0,0,COUNTIF('AR_BR_MUN_2016 (2)'!$F$2:$F$5573,"?*"),1)</definedName>
    <definedName name="MT" comment="Lista de localidades de Moto Grosso">'AR_BR_MUN_2016 (2)'!$J$110:$J$112</definedName>
    <definedName name="PA">'AR_BR_MUN_2016 (2)'!$J$113:$J$143</definedName>
    <definedName name="PE">'AR_BR_MUN_2016 (2)'!$J$144</definedName>
    <definedName name="RO">'AR_BR_MUN_2016 (2)'!$J$145:$J$170</definedName>
    <definedName name="RR">'AR_BR_MUN_2016 (2)'!$J$171:$J$259</definedName>
    <definedName name="_xlnm.Print_Titles" localSheetId="3">'3_Mercado Realizado_Histórico'!$2:$13</definedName>
    <definedName name="_xlnm.Print_Titles" localSheetId="4">'4_Curva de carga'!$2:$10</definedName>
  </definedNames>
  <calcPr calcId="145621"/>
</workbook>
</file>

<file path=xl/calcChain.xml><?xml version="1.0" encoding="utf-8"?>
<calcChain xmlns="http://schemas.openxmlformats.org/spreadsheetml/2006/main">
  <c r="E4" i="6" l="1"/>
  <c r="E6" i="6"/>
  <c r="M6" i="6"/>
  <c r="AL34" i="5" l="1"/>
  <c r="AK34" i="5"/>
  <c r="AJ34" i="5"/>
  <c r="AI34" i="5"/>
  <c r="AH34" i="5"/>
  <c r="AG34" i="5"/>
  <c r="AL32" i="5"/>
  <c r="AK32" i="5"/>
  <c r="AJ32" i="5"/>
  <c r="AI32" i="5"/>
  <c r="AH32" i="5"/>
  <c r="AG32" i="5"/>
  <c r="G5576" i="15" l="1"/>
  <c r="K6" i="10"/>
  <c r="D6" i="10"/>
  <c r="D4" i="10"/>
  <c r="K6" i="9"/>
  <c r="D6" i="9"/>
  <c r="D4" i="9"/>
  <c r="F11" i="8"/>
  <c r="F10" i="8"/>
  <c r="F9" i="8"/>
  <c r="F8" i="8"/>
  <c r="H6" i="8"/>
  <c r="D6" i="8"/>
  <c r="H4" i="8"/>
  <c r="D4" i="8"/>
  <c r="Q84" i="17"/>
  <c r="B84" i="17"/>
  <c r="Q83" i="17"/>
  <c r="P83" i="17"/>
  <c r="B83" i="17"/>
  <c r="Q82" i="17"/>
  <c r="B82" i="17"/>
  <c r="Q81" i="17"/>
  <c r="P81" i="17"/>
  <c r="B81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O16" i="7"/>
  <c r="P84" i="17" s="1"/>
  <c r="O15" i="7"/>
  <c r="O14" i="7"/>
  <c r="P82" i="17" s="1"/>
  <c r="O13" i="7"/>
  <c r="M6" i="7"/>
  <c r="E6" i="7"/>
  <c r="E4" i="7"/>
  <c r="Z133" i="6"/>
  <c r="Y133" i="6"/>
  <c r="G133" i="6"/>
  <c r="F133" i="6"/>
  <c r="Z132" i="6"/>
  <c r="Y132" i="6"/>
  <c r="Z130" i="6"/>
  <c r="Y130" i="6"/>
  <c r="Z129" i="6"/>
  <c r="Y129" i="6"/>
  <c r="Z128" i="6"/>
  <c r="Y128" i="6"/>
  <c r="Z127" i="6"/>
  <c r="Y127" i="6"/>
  <c r="Z126" i="6"/>
  <c r="Y126" i="6"/>
  <c r="Z125" i="6"/>
  <c r="Y125" i="6"/>
  <c r="Z124" i="6"/>
  <c r="Y124" i="6"/>
  <c r="Z123" i="6"/>
  <c r="Y123" i="6"/>
  <c r="Z122" i="6"/>
  <c r="Y122" i="6"/>
  <c r="Z121" i="6"/>
  <c r="Y121" i="6"/>
  <c r="Z120" i="6"/>
  <c r="Y120" i="6"/>
  <c r="Z119" i="6"/>
  <c r="Y119" i="6"/>
  <c r="Z118" i="6"/>
  <c r="Y118" i="6"/>
  <c r="Z117" i="6"/>
  <c r="Y117" i="6"/>
  <c r="Z116" i="6"/>
  <c r="Y116" i="6"/>
  <c r="Z115" i="6"/>
  <c r="Y115" i="6"/>
  <c r="Z114" i="6"/>
  <c r="Y114" i="6"/>
  <c r="Z113" i="6"/>
  <c r="Y113" i="6"/>
  <c r="Z112" i="6"/>
  <c r="Y112" i="6"/>
  <c r="Z111" i="6"/>
  <c r="Y111" i="6"/>
  <c r="Z110" i="6"/>
  <c r="Y110" i="6"/>
  <c r="Z109" i="6"/>
  <c r="Y109" i="6"/>
  <c r="Z108" i="6"/>
  <c r="Y108" i="6"/>
  <c r="Z107" i="6"/>
  <c r="Y107" i="6"/>
  <c r="Z106" i="6"/>
  <c r="Y106" i="6"/>
  <c r="Z105" i="6"/>
  <c r="Y105" i="6"/>
  <c r="Z104" i="6"/>
  <c r="Y104" i="6"/>
  <c r="Z103" i="6"/>
  <c r="Y103" i="6"/>
  <c r="Z102" i="6"/>
  <c r="Y102" i="6"/>
  <c r="Z101" i="6"/>
  <c r="Y101" i="6"/>
  <c r="Z100" i="6"/>
  <c r="Y100" i="6"/>
  <c r="Z99" i="6"/>
  <c r="Y99" i="6"/>
  <c r="Z98" i="6"/>
  <c r="Y98" i="6"/>
  <c r="Z97" i="6"/>
  <c r="Y97" i="6"/>
  <c r="Z96" i="6"/>
  <c r="Y96" i="6"/>
  <c r="Z95" i="6"/>
  <c r="Y95" i="6"/>
  <c r="Z94" i="6"/>
  <c r="Y94" i="6"/>
  <c r="Z93" i="6"/>
  <c r="Y93" i="6"/>
  <c r="Z92" i="6"/>
  <c r="Y92" i="6"/>
  <c r="Z91" i="6"/>
  <c r="Y91" i="6"/>
  <c r="Z90" i="6"/>
  <c r="Y90" i="6"/>
  <c r="Z89" i="6"/>
  <c r="Y89" i="6"/>
  <c r="Z88" i="6"/>
  <c r="Y88" i="6"/>
  <c r="Z87" i="6"/>
  <c r="Y87" i="6"/>
  <c r="Z86" i="6"/>
  <c r="Y86" i="6"/>
  <c r="Z85" i="6"/>
  <c r="Y85" i="6"/>
  <c r="Z84" i="6"/>
  <c r="Y84" i="6"/>
  <c r="Z83" i="6"/>
  <c r="Y83" i="6"/>
  <c r="Z82" i="6"/>
  <c r="Y82" i="6"/>
  <c r="Z81" i="6"/>
  <c r="Y81" i="6"/>
  <c r="Z80" i="6"/>
  <c r="Y80" i="6"/>
  <c r="Z79" i="6"/>
  <c r="Y79" i="6"/>
  <c r="Z78" i="6"/>
  <c r="Y78" i="6"/>
  <c r="Z77" i="6"/>
  <c r="Y77" i="6"/>
  <c r="Z76" i="6"/>
  <c r="Y76" i="6"/>
  <c r="Z75" i="6"/>
  <c r="Y75" i="6"/>
  <c r="Z74" i="6"/>
  <c r="Y74" i="6"/>
  <c r="Z73" i="6"/>
  <c r="Y73" i="6"/>
  <c r="Z72" i="6"/>
  <c r="Y72" i="6"/>
  <c r="Z71" i="6"/>
  <c r="Y71" i="6"/>
  <c r="Z70" i="6"/>
  <c r="Y70" i="6"/>
  <c r="Z69" i="6"/>
  <c r="Y69" i="6"/>
  <c r="Z68" i="6"/>
  <c r="Y68" i="6"/>
  <c r="Z67" i="6"/>
  <c r="Y67" i="6"/>
  <c r="Z66" i="6"/>
  <c r="Y66" i="6"/>
  <c r="Z65" i="6"/>
  <c r="Y65" i="6"/>
  <c r="Z64" i="6"/>
  <c r="Y64" i="6"/>
  <c r="Z63" i="6"/>
  <c r="Y63" i="6"/>
  <c r="Z62" i="6"/>
  <c r="Y62" i="6"/>
  <c r="Z61" i="6"/>
  <c r="Y61" i="6"/>
  <c r="Z60" i="6"/>
  <c r="Y60" i="6"/>
  <c r="Z59" i="6"/>
  <c r="Y59" i="6"/>
  <c r="Z58" i="6"/>
  <c r="Y58" i="6"/>
  <c r="Z57" i="6"/>
  <c r="Y57" i="6"/>
  <c r="Z56" i="6"/>
  <c r="Y56" i="6"/>
  <c r="Z55" i="6"/>
  <c r="Y55" i="6"/>
  <c r="Z54" i="6"/>
  <c r="Y54" i="6"/>
  <c r="Z53" i="6"/>
  <c r="Y53" i="6"/>
  <c r="Z52" i="6"/>
  <c r="Y52" i="6"/>
  <c r="Z51" i="6"/>
  <c r="Y51" i="6"/>
  <c r="Z50" i="6"/>
  <c r="Y50" i="6"/>
  <c r="Z49" i="6"/>
  <c r="Y49" i="6"/>
  <c r="Z48" i="6"/>
  <c r="Y48" i="6"/>
  <c r="Z47" i="6"/>
  <c r="Y47" i="6"/>
  <c r="Z46" i="6"/>
  <c r="Y46" i="6"/>
  <c r="Z45" i="6"/>
  <c r="Y45" i="6"/>
  <c r="Z44" i="6"/>
  <c r="Y44" i="6"/>
  <c r="Z43" i="6"/>
  <c r="Y43" i="6"/>
  <c r="Z42" i="6"/>
  <c r="Y42" i="6"/>
  <c r="Z41" i="6"/>
  <c r="Y41" i="6"/>
  <c r="Z40" i="6"/>
  <c r="Y40" i="6"/>
  <c r="Z39" i="6"/>
  <c r="Y39" i="6"/>
  <c r="Z38" i="6"/>
  <c r="Y38" i="6"/>
  <c r="Z37" i="6"/>
  <c r="Y37" i="6"/>
  <c r="Z36" i="6"/>
  <c r="Y36" i="6"/>
  <c r="Z35" i="6"/>
  <c r="Y35" i="6"/>
  <c r="Z34" i="6"/>
  <c r="Y34" i="6"/>
  <c r="Z33" i="6"/>
  <c r="Y33" i="6"/>
  <c r="Z32" i="6"/>
  <c r="Y32" i="6"/>
  <c r="Z31" i="6"/>
  <c r="Y31" i="6"/>
  <c r="Z30" i="6"/>
  <c r="Y30" i="6"/>
  <c r="Z29" i="6"/>
  <c r="Y29" i="6"/>
  <c r="Z28" i="6"/>
  <c r="Y28" i="6"/>
  <c r="Z27" i="6"/>
  <c r="Y27" i="6"/>
  <c r="Z26" i="6"/>
  <c r="Y26" i="6"/>
  <c r="Z25" i="6"/>
  <c r="Y25" i="6"/>
  <c r="Z24" i="6"/>
  <c r="Y24" i="6"/>
  <c r="Z23" i="6"/>
  <c r="Y23" i="6"/>
  <c r="Z22" i="6"/>
  <c r="Y22" i="6"/>
  <c r="Z21" i="6"/>
  <c r="Y21" i="6"/>
  <c r="Z20" i="6"/>
  <c r="Y20" i="6"/>
  <c r="Z19" i="6"/>
  <c r="Y19" i="6"/>
  <c r="Z18" i="6"/>
  <c r="Y18" i="6"/>
  <c r="Z17" i="6"/>
  <c r="Y17" i="6"/>
  <c r="Z16" i="6"/>
  <c r="Y16" i="6"/>
  <c r="Z15" i="6"/>
  <c r="Y15" i="6"/>
  <c r="Z14" i="6"/>
  <c r="Y14" i="6"/>
  <c r="Z13" i="6"/>
  <c r="Y13" i="6"/>
  <c r="Z12" i="6"/>
  <c r="Y12" i="6"/>
  <c r="P12" i="6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P63" i="6" s="1"/>
  <c r="P64" i="6" s="1"/>
  <c r="P65" i="6" s="1"/>
  <c r="P66" i="6" s="1"/>
  <c r="P67" i="6" s="1"/>
  <c r="P68" i="6" s="1"/>
  <c r="P69" i="6" s="1"/>
  <c r="P70" i="6" s="1"/>
  <c r="P71" i="6" s="1"/>
  <c r="P72" i="6" s="1"/>
  <c r="P73" i="6" s="1"/>
  <c r="P74" i="6" s="1"/>
  <c r="P75" i="6" s="1"/>
  <c r="P76" i="6" s="1"/>
  <c r="P77" i="6" s="1"/>
  <c r="P78" i="6" s="1"/>
  <c r="P79" i="6" s="1"/>
  <c r="P80" i="6" s="1"/>
  <c r="P81" i="6" s="1"/>
  <c r="P82" i="6" s="1"/>
  <c r="P83" i="6" s="1"/>
  <c r="P84" i="6" s="1"/>
  <c r="P85" i="6" s="1"/>
  <c r="P86" i="6" s="1"/>
  <c r="P87" i="6" s="1"/>
  <c r="P88" i="6" s="1"/>
  <c r="P89" i="6" s="1"/>
  <c r="P90" i="6" s="1"/>
  <c r="P91" i="6" s="1"/>
  <c r="P92" i="6" s="1"/>
  <c r="P93" i="6" s="1"/>
  <c r="P94" i="6" s="1"/>
  <c r="P95" i="6" s="1"/>
  <c r="P96" i="6" s="1"/>
  <c r="P97" i="6" s="1"/>
  <c r="P98" i="6" s="1"/>
  <c r="P99" i="6" s="1"/>
  <c r="P100" i="6" s="1"/>
  <c r="P101" i="6" s="1"/>
  <c r="P102" i="6" s="1"/>
  <c r="P103" i="6" s="1"/>
  <c r="P104" i="6" s="1"/>
  <c r="P105" i="6" s="1"/>
  <c r="P106" i="6" s="1"/>
  <c r="P107" i="6" s="1"/>
  <c r="P108" i="6" s="1"/>
  <c r="P109" i="6" s="1"/>
  <c r="P110" i="6" s="1"/>
  <c r="P111" i="6" s="1"/>
  <c r="P112" i="6" s="1"/>
  <c r="P113" i="6" s="1"/>
  <c r="P114" i="6" s="1"/>
  <c r="P115" i="6" s="1"/>
  <c r="P116" i="6" s="1"/>
  <c r="P117" i="6" s="1"/>
  <c r="P118" i="6" s="1"/>
  <c r="P119" i="6" s="1"/>
  <c r="P120" i="6" s="1"/>
  <c r="P121" i="6" s="1"/>
  <c r="P122" i="6" s="1"/>
  <c r="P123" i="6" s="1"/>
  <c r="P124" i="6" s="1"/>
  <c r="P125" i="6" s="1"/>
  <c r="P126" i="6" s="1"/>
  <c r="P127" i="6" s="1"/>
  <c r="P128" i="6" s="1"/>
  <c r="P129" i="6" s="1"/>
  <c r="P130" i="6" s="1"/>
  <c r="P131" i="6" s="1"/>
  <c r="P132" i="6" s="1"/>
  <c r="M4" i="6"/>
  <c r="AC387" i="5"/>
  <c r="AB387" i="5"/>
  <c r="AA387" i="5"/>
  <c r="Z387" i="5"/>
  <c r="Y387" i="5"/>
  <c r="X387" i="5"/>
  <c r="W387" i="5"/>
  <c r="V387" i="5"/>
  <c r="U387" i="5"/>
  <c r="T387" i="5"/>
  <c r="S387" i="5"/>
  <c r="R387" i="5"/>
  <c r="Q387" i="5"/>
  <c r="P387" i="5"/>
  <c r="O387" i="5"/>
  <c r="N387" i="5"/>
  <c r="M387" i="5"/>
  <c r="L387" i="5"/>
  <c r="K387" i="5"/>
  <c r="J387" i="5"/>
  <c r="I387" i="5"/>
  <c r="H387" i="5"/>
  <c r="G387" i="5"/>
  <c r="F387" i="5"/>
  <c r="AC355" i="5"/>
  <c r="AB355" i="5"/>
  <c r="AA355" i="5"/>
  <c r="Z355" i="5"/>
  <c r="Y355" i="5"/>
  <c r="X355" i="5"/>
  <c r="W355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AC324" i="5"/>
  <c r="AB324" i="5"/>
  <c r="AA324" i="5"/>
  <c r="Z324" i="5"/>
  <c r="Y324" i="5"/>
  <c r="X324" i="5"/>
  <c r="W324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AC292" i="5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AC261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U6" i="5"/>
  <c r="G6" i="5"/>
  <c r="G4" i="5"/>
  <c r="U4" i="5" s="1"/>
  <c r="O87" i="4"/>
  <c r="O80" i="4" s="1"/>
  <c r="N87" i="4"/>
  <c r="M87" i="4"/>
  <c r="M80" i="4" s="1"/>
  <c r="L87" i="4"/>
  <c r="K87" i="4"/>
  <c r="K80" i="4" s="1"/>
  <c r="J87" i="4"/>
  <c r="I87" i="4"/>
  <c r="I80" i="4" s="1"/>
  <c r="H87" i="4"/>
  <c r="G87" i="4"/>
  <c r="G80" i="4" s="1"/>
  <c r="F87" i="4"/>
  <c r="E87" i="4"/>
  <c r="E80" i="4" s="1"/>
  <c r="D87" i="4"/>
  <c r="P87" i="4" s="1"/>
  <c r="P80" i="4" s="1"/>
  <c r="P86" i="4"/>
  <c r="P85" i="4"/>
  <c r="N84" i="4"/>
  <c r="L84" i="4"/>
  <c r="J84" i="4"/>
  <c r="H84" i="4"/>
  <c r="F84" i="4"/>
  <c r="D84" i="4"/>
  <c r="N82" i="4"/>
  <c r="N81" i="4" s="1"/>
  <c r="L82" i="4"/>
  <c r="L83" i="4" s="1"/>
  <c r="J82" i="4"/>
  <c r="J81" i="4" s="1"/>
  <c r="H82" i="4"/>
  <c r="H83" i="4" s="1"/>
  <c r="F82" i="4"/>
  <c r="F81" i="4" s="1"/>
  <c r="D82" i="4"/>
  <c r="D83" i="4" s="1"/>
  <c r="N80" i="4"/>
  <c r="L80" i="4"/>
  <c r="J80" i="4"/>
  <c r="H80" i="4"/>
  <c r="F80" i="4"/>
  <c r="P79" i="4"/>
  <c r="P78" i="4"/>
  <c r="P77" i="4"/>
  <c r="P76" i="4"/>
  <c r="O75" i="4"/>
  <c r="P75" i="4" s="1"/>
  <c r="N75" i="4"/>
  <c r="M75" i="4"/>
  <c r="L75" i="4"/>
  <c r="K75" i="4"/>
  <c r="J75" i="4"/>
  <c r="I75" i="4"/>
  <c r="H75" i="4"/>
  <c r="G75" i="4"/>
  <c r="F75" i="4"/>
  <c r="E75" i="4"/>
  <c r="D75" i="4"/>
  <c r="P74" i="4"/>
  <c r="P73" i="4"/>
  <c r="P72" i="4"/>
  <c r="P71" i="4"/>
  <c r="P70" i="4"/>
  <c r="O69" i="4"/>
  <c r="O84" i="4" s="1"/>
  <c r="N69" i="4"/>
  <c r="M69" i="4"/>
  <c r="M82" i="4" s="1"/>
  <c r="L69" i="4"/>
  <c r="K69" i="4"/>
  <c r="K84" i="4" s="1"/>
  <c r="J69" i="4"/>
  <c r="I69" i="4"/>
  <c r="I82" i="4" s="1"/>
  <c r="H69" i="4"/>
  <c r="G69" i="4"/>
  <c r="G84" i="4" s="1"/>
  <c r="F69" i="4"/>
  <c r="E69" i="4"/>
  <c r="E82" i="4" s="1"/>
  <c r="D69" i="4"/>
  <c r="P69" i="4" s="1"/>
  <c r="O61" i="4"/>
  <c r="N61" i="4"/>
  <c r="N54" i="4" s="1"/>
  <c r="M61" i="4"/>
  <c r="L61" i="4"/>
  <c r="L54" i="4" s="1"/>
  <c r="K61" i="4"/>
  <c r="J61" i="4"/>
  <c r="J54" i="4" s="1"/>
  <c r="I61" i="4"/>
  <c r="H61" i="4"/>
  <c r="H54" i="4" s="1"/>
  <c r="G61" i="4"/>
  <c r="F61" i="4"/>
  <c r="F54" i="4" s="1"/>
  <c r="E61" i="4"/>
  <c r="D61" i="4"/>
  <c r="D54" i="4" s="1"/>
  <c r="P60" i="4"/>
  <c r="P59" i="4"/>
  <c r="O58" i="4"/>
  <c r="M58" i="4"/>
  <c r="K58" i="4"/>
  <c r="I58" i="4"/>
  <c r="G58" i="4"/>
  <c r="E58" i="4"/>
  <c r="O56" i="4"/>
  <c r="O57" i="4" s="1"/>
  <c r="M56" i="4"/>
  <c r="M55" i="4" s="1"/>
  <c r="K56" i="4"/>
  <c r="K57" i="4" s="1"/>
  <c r="I56" i="4"/>
  <c r="I55" i="4" s="1"/>
  <c r="G56" i="4"/>
  <c r="G57" i="4" s="1"/>
  <c r="E56" i="4"/>
  <c r="E55" i="4" s="1"/>
  <c r="O54" i="4"/>
  <c r="M54" i="4"/>
  <c r="K54" i="4"/>
  <c r="I54" i="4"/>
  <c r="G54" i="4"/>
  <c r="E54" i="4"/>
  <c r="P53" i="4"/>
  <c r="P52" i="4"/>
  <c r="P51" i="4"/>
  <c r="P50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P48" i="4"/>
  <c r="P47" i="4"/>
  <c r="P46" i="4"/>
  <c r="P45" i="4"/>
  <c r="P44" i="4"/>
  <c r="O43" i="4"/>
  <c r="N43" i="4"/>
  <c r="N58" i="4" s="1"/>
  <c r="M43" i="4"/>
  <c r="L43" i="4"/>
  <c r="L56" i="4" s="1"/>
  <c r="K43" i="4"/>
  <c r="J43" i="4"/>
  <c r="J58" i="4" s="1"/>
  <c r="I43" i="4"/>
  <c r="H43" i="4"/>
  <c r="H56" i="4" s="1"/>
  <c r="G43" i="4"/>
  <c r="F43" i="4"/>
  <c r="F58" i="4" s="1"/>
  <c r="E43" i="4"/>
  <c r="D43" i="4"/>
  <c r="D56" i="4" s="1"/>
  <c r="O35" i="4"/>
  <c r="O28" i="4" s="1"/>
  <c r="N35" i="4"/>
  <c r="M35" i="4"/>
  <c r="M28" i="4" s="1"/>
  <c r="L35" i="4"/>
  <c r="K35" i="4"/>
  <c r="K28" i="4" s="1"/>
  <c r="J35" i="4"/>
  <c r="I35" i="4"/>
  <c r="I28" i="4" s="1"/>
  <c r="H35" i="4"/>
  <c r="G35" i="4"/>
  <c r="G28" i="4" s="1"/>
  <c r="F35" i="4"/>
  <c r="E35" i="4"/>
  <c r="E28" i="4" s="1"/>
  <c r="D35" i="4"/>
  <c r="P35" i="4" s="1"/>
  <c r="P28" i="4" s="1"/>
  <c r="P34" i="4"/>
  <c r="P33" i="4"/>
  <c r="N32" i="4"/>
  <c r="L32" i="4"/>
  <c r="J32" i="4"/>
  <c r="H32" i="4"/>
  <c r="F32" i="4"/>
  <c r="D32" i="4"/>
  <c r="N30" i="4"/>
  <c r="N31" i="4" s="1"/>
  <c r="L30" i="4"/>
  <c r="L29" i="4" s="1"/>
  <c r="J30" i="4"/>
  <c r="J31" i="4" s="1"/>
  <c r="H30" i="4"/>
  <c r="H29" i="4" s="1"/>
  <c r="F30" i="4"/>
  <c r="F31" i="4" s="1"/>
  <c r="D30" i="4"/>
  <c r="D29" i="4" s="1"/>
  <c r="N28" i="4"/>
  <c r="L28" i="4"/>
  <c r="J28" i="4"/>
  <c r="H28" i="4"/>
  <c r="F28" i="4"/>
  <c r="D28" i="4"/>
  <c r="P27" i="4"/>
  <c r="P26" i="4"/>
  <c r="P25" i="4"/>
  <c r="P24" i="4"/>
  <c r="O23" i="4"/>
  <c r="P23" i="4" s="1"/>
  <c r="N23" i="4"/>
  <c r="M23" i="4"/>
  <c r="L23" i="4"/>
  <c r="K23" i="4"/>
  <c r="J23" i="4"/>
  <c r="I23" i="4"/>
  <c r="H23" i="4"/>
  <c r="G23" i="4"/>
  <c r="F23" i="4"/>
  <c r="E23" i="4"/>
  <c r="D23" i="4"/>
  <c r="P22" i="4"/>
  <c r="P21" i="4"/>
  <c r="P20" i="4"/>
  <c r="P19" i="4"/>
  <c r="P18" i="4"/>
  <c r="O17" i="4"/>
  <c r="O30" i="4" s="1"/>
  <c r="N17" i="4"/>
  <c r="M17" i="4"/>
  <c r="M32" i="4" s="1"/>
  <c r="L17" i="4"/>
  <c r="K17" i="4"/>
  <c r="K30" i="4" s="1"/>
  <c r="J17" i="4"/>
  <c r="I17" i="4"/>
  <c r="I32" i="4" s="1"/>
  <c r="H17" i="4"/>
  <c r="G17" i="4"/>
  <c r="G30" i="4" s="1"/>
  <c r="F17" i="4"/>
  <c r="E17" i="4"/>
  <c r="E32" i="4" s="1"/>
  <c r="D17" i="4"/>
  <c r="P17" i="4" s="1"/>
  <c r="D12" i="4"/>
  <c r="D10" i="4"/>
  <c r="D6" i="4"/>
  <c r="D8" i="4" s="1"/>
  <c r="L41" i="3"/>
  <c r="L34" i="3" s="1"/>
  <c r="K41" i="3"/>
  <c r="J41" i="3"/>
  <c r="I41" i="3"/>
  <c r="H41" i="3"/>
  <c r="G41" i="3"/>
  <c r="D26" i="7" s="1"/>
  <c r="F41" i="3"/>
  <c r="E41" i="3"/>
  <c r="D24" i="7" s="1"/>
  <c r="D41" i="3"/>
  <c r="K34" i="3"/>
  <c r="L29" i="3"/>
  <c r="K29" i="3"/>
  <c r="J29" i="3"/>
  <c r="I29" i="3"/>
  <c r="H29" i="3"/>
  <c r="G29" i="3"/>
  <c r="F29" i="3"/>
  <c r="E29" i="3"/>
  <c r="D29" i="3"/>
  <c r="L23" i="3"/>
  <c r="L36" i="3" s="1"/>
  <c r="K23" i="3"/>
  <c r="K36" i="3" s="1"/>
  <c r="J23" i="3"/>
  <c r="J38" i="3" s="1"/>
  <c r="I23" i="3"/>
  <c r="I36" i="3" s="1"/>
  <c r="H23" i="3"/>
  <c r="H36" i="3" s="1"/>
  <c r="G23" i="3"/>
  <c r="G36" i="3" s="1"/>
  <c r="F23" i="3"/>
  <c r="F38" i="3" s="1"/>
  <c r="E23" i="3"/>
  <c r="E36" i="3" s="1"/>
  <c r="D23" i="3"/>
  <c r="D36" i="3" s="1"/>
  <c r="D11" i="3"/>
  <c r="D9" i="3"/>
  <c r="D5" i="3"/>
  <c r="D7" i="3" s="1"/>
  <c r="K4" i="10" s="1"/>
  <c r="J6" i="2"/>
  <c r="D6" i="2"/>
  <c r="D80" i="4" l="1"/>
  <c r="I38" i="3"/>
  <c r="E38" i="3"/>
  <c r="D35" i="3"/>
  <c r="D13" i="7"/>
  <c r="D37" i="3"/>
  <c r="D34" i="3" s="1"/>
  <c r="L37" i="3"/>
  <c r="L35" i="3"/>
  <c r="K29" i="4"/>
  <c r="K31" i="4"/>
  <c r="P82" i="4"/>
  <c r="P84" i="4"/>
  <c r="E35" i="3"/>
  <c r="D14" i="7"/>
  <c r="E37" i="3"/>
  <c r="E34" i="3" s="1"/>
  <c r="I35" i="3"/>
  <c r="I37" i="3"/>
  <c r="I34" i="3" s="1"/>
  <c r="P30" i="4"/>
  <c r="P32" i="4"/>
  <c r="E83" i="4"/>
  <c r="E81" i="4"/>
  <c r="I81" i="4"/>
  <c r="I83" i="4"/>
  <c r="M81" i="4"/>
  <c r="M83" i="4"/>
  <c r="D55" i="4"/>
  <c r="D57" i="4"/>
  <c r="H55" i="4"/>
  <c r="H57" i="4"/>
  <c r="L55" i="4"/>
  <c r="L57" i="4"/>
  <c r="G37" i="3"/>
  <c r="G34" i="3" s="1"/>
  <c r="D16" i="7"/>
  <c r="G35" i="3"/>
  <c r="K37" i="3"/>
  <c r="K35" i="3"/>
  <c r="H35" i="3"/>
  <c r="H37" i="3"/>
  <c r="H34" i="3" s="1"/>
  <c r="G29" i="4"/>
  <c r="G31" i="4"/>
  <c r="O29" i="4"/>
  <c r="O31" i="4"/>
  <c r="G38" i="3"/>
  <c r="K38" i="3"/>
  <c r="P61" i="4"/>
  <c r="P54" i="4" s="1"/>
  <c r="D23" i="7"/>
  <c r="F36" i="3"/>
  <c r="J36" i="3"/>
  <c r="D38" i="3"/>
  <c r="H38" i="3"/>
  <c r="L38" i="3"/>
  <c r="F29" i="4"/>
  <c r="J29" i="4"/>
  <c r="N29" i="4"/>
  <c r="E30" i="4"/>
  <c r="I30" i="4"/>
  <c r="M30" i="4"/>
  <c r="D31" i="4"/>
  <c r="H31" i="4"/>
  <c r="L31" i="4"/>
  <c r="G32" i="4"/>
  <c r="K32" i="4"/>
  <c r="O32" i="4"/>
  <c r="G55" i="4"/>
  <c r="K55" i="4"/>
  <c r="O55" i="4"/>
  <c r="F56" i="4"/>
  <c r="J56" i="4"/>
  <c r="N56" i="4"/>
  <c r="E57" i="4"/>
  <c r="I57" i="4"/>
  <c r="M57" i="4"/>
  <c r="D58" i="4"/>
  <c r="H58" i="4"/>
  <c r="L58" i="4"/>
  <c r="D81" i="4"/>
  <c r="H81" i="4"/>
  <c r="L81" i="4"/>
  <c r="G82" i="4"/>
  <c r="K82" i="4"/>
  <c r="O82" i="4"/>
  <c r="F83" i="4"/>
  <c r="J83" i="4"/>
  <c r="N83" i="4"/>
  <c r="E84" i="4"/>
  <c r="I84" i="4"/>
  <c r="M84" i="4"/>
  <c r="A2" i="15"/>
  <c r="D25" i="7"/>
  <c r="K4" i="9"/>
  <c r="P43" i="4"/>
  <c r="A3" i="15"/>
  <c r="H8" i="17"/>
  <c r="W8" i="17" s="1"/>
  <c r="J13" i="17"/>
  <c r="Y13" i="17" s="1"/>
  <c r="G37" i="17"/>
  <c r="V37" i="17" s="1"/>
  <c r="C11" i="17"/>
  <c r="R11" i="17" s="1"/>
  <c r="I52" i="17"/>
  <c r="X52" i="17" s="1"/>
  <c r="E23" i="17"/>
  <c r="T23" i="17" s="1"/>
  <c r="F23" i="17"/>
  <c r="U23" i="17" s="1"/>
  <c r="I19" i="17"/>
  <c r="X19" i="17" s="1"/>
  <c r="F17" i="17"/>
  <c r="U17" i="17" s="1"/>
  <c r="C12" i="17"/>
  <c r="R12" i="17" s="1"/>
  <c r="I20" i="17"/>
  <c r="X20" i="17" s="1"/>
  <c r="H25" i="17"/>
  <c r="W25" i="17" s="1"/>
  <c r="F35" i="17"/>
  <c r="U35" i="17" s="1"/>
  <c r="D11" i="17"/>
  <c r="S11" i="17" s="1"/>
  <c r="F43" i="17"/>
  <c r="U43" i="17" s="1"/>
  <c r="G9" i="17"/>
  <c r="V9" i="17" s="1"/>
  <c r="G17" i="17"/>
  <c r="G81" i="17" s="1"/>
  <c r="V81" i="17" s="1"/>
  <c r="F54" i="17"/>
  <c r="U54" i="17" s="1"/>
  <c r="J51" i="17"/>
  <c r="Y51" i="17" s="1"/>
  <c r="G19" i="17"/>
  <c r="V19" i="17" s="1"/>
  <c r="G29" i="17"/>
  <c r="G82" i="17" s="1"/>
  <c r="V82" i="17" s="1"/>
  <c r="G15" i="17"/>
  <c r="V15" i="17" s="1"/>
  <c r="E10" i="17"/>
  <c r="T10" i="17" s="1"/>
  <c r="G18" i="17"/>
  <c r="V18" i="17" s="1"/>
  <c r="G45" i="17"/>
  <c r="V45" i="17" s="1"/>
  <c r="H16" i="17"/>
  <c r="W16" i="17" s="1"/>
  <c r="H37" i="17"/>
  <c r="W37" i="17" s="1"/>
  <c r="F9" i="17"/>
  <c r="U9" i="17" s="1"/>
  <c r="F10" i="17"/>
  <c r="U10" i="17" s="1"/>
  <c r="H18" i="17"/>
  <c r="W18" i="17" s="1"/>
  <c r="F27" i="17"/>
  <c r="U27" i="17" s="1"/>
  <c r="J6" i="17"/>
  <c r="Y6" i="17" s="1"/>
  <c r="H7" i="17"/>
  <c r="W7" i="17" s="1"/>
  <c r="F8" i="17"/>
  <c r="U8" i="17" s="1"/>
  <c r="C9" i="17"/>
  <c r="J14" i="17"/>
  <c r="Y14" i="17" s="1"/>
  <c r="H15" i="17"/>
  <c r="W15" i="17" s="1"/>
  <c r="F16" i="17"/>
  <c r="U16" i="17" s="1"/>
  <c r="C17" i="17"/>
  <c r="C18" i="17"/>
  <c r="H21" i="17"/>
  <c r="W21" i="17" s="1"/>
  <c r="I7" i="17"/>
  <c r="X7" i="17" s="1"/>
  <c r="G8" i="17"/>
  <c r="V8" i="17" s="1"/>
  <c r="E9" i="17"/>
  <c r="D10" i="17"/>
  <c r="S10" i="17" s="1"/>
  <c r="I15" i="17"/>
  <c r="X15" i="17" s="1"/>
  <c r="G16" i="17"/>
  <c r="V16" i="17" s="1"/>
  <c r="E17" i="17"/>
  <c r="E18" i="17"/>
  <c r="D19" i="17"/>
  <c r="S19" i="17" s="1"/>
  <c r="C20" i="17"/>
  <c r="R20" i="17" s="1"/>
  <c r="J21" i="17"/>
  <c r="Y21" i="17" s="1"/>
  <c r="J27" i="17"/>
  <c r="Y27" i="17" s="1"/>
  <c r="H33" i="17"/>
  <c r="W33" i="17" s="1"/>
  <c r="E39" i="17"/>
  <c r="T39" i="17" s="1"/>
  <c r="J43" i="17"/>
  <c r="Y43" i="17" s="1"/>
  <c r="E47" i="17"/>
  <c r="T47" i="17" s="1"/>
  <c r="J10" i="17"/>
  <c r="Y10" i="17" s="1"/>
  <c r="D12" i="17"/>
  <c r="S12" i="17" s="1"/>
  <c r="J19" i="17"/>
  <c r="Y19" i="17" s="1"/>
  <c r="C22" i="17"/>
  <c r="R22" i="17" s="1"/>
  <c r="H52" i="17"/>
  <c r="W52" i="17" s="1"/>
  <c r="F6" i="17"/>
  <c r="U6" i="17" s="1"/>
  <c r="I11" i="17"/>
  <c r="X11" i="17" s="1"/>
  <c r="H12" i="17"/>
  <c r="W12" i="17" s="1"/>
  <c r="G13" i="17"/>
  <c r="V13" i="17" s="1"/>
  <c r="F14" i="17"/>
  <c r="U14" i="17" s="1"/>
  <c r="F22" i="17"/>
  <c r="U22" i="17" s="1"/>
  <c r="C28" i="17"/>
  <c r="R28" i="17" s="1"/>
  <c r="C36" i="17"/>
  <c r="R36" i="17" s="1"/>
  <c r="C44" i="17"/>
  <c r="R44" i="17" s="1"/>
  <c r="H29" i="17"/>
  <c r="J35" i="17"/>
  <c r="Y35" i="17" s="1"/>
  <c r="H41" i="17"/>
  <c r="H45" i="17"/>
  <c r="W45" i="17" s="1"/>
  <c r="H49" i="17"/>
  <c r="W49" i="17" s="1"/>
  <c r="E11" i="17"/>
  <c r="T11" i="17" s="1"/>
  <c r="C13" i="17"/>
  <c r="R13" i="17" s="1"/>
  <c r="F47" i="17"/>
  <c r="U47" i="17" s="1"/>
  <c r="D40" i="17"/>
  <c r="S40" i="17" s="1"/>
  <c r="J37" i="17"/>
  <c r="Y37" i="17" s="1"/>
  <c r="G30" i="17"/>
  <c r="V30" i="17" s="1"/>
  <c r="G46" i="17"/>
  <c r="V46" i="17" s="1"/>
  <c r="F39" i="17"/>
  <c r="U39" i="17" s="1"/>
  <c r="D32" i="17"/>
  <c r="S32" i="17" s="1"/>
  <c r="J29" i="17"/>
  <c r="D48" i="17"/>
  <c r="S48" i="17" s="1"/>
  <c r="J45" i="17"/>
  <c r="Y45" i="17" s="1"/>
  <c r="G38" i="17"/>
  <c r="V38" i="17" s="1"/>
  <c r="F31" i="17"/>
  <c r="U31" i="17" s="1"/>
  <c r="D24" i="17"/>
  <c r="S24" i="17" s="1"/>
  <c r="F7" i="17"/>
  <c r="U7" i="17" s="1"/>
  <c r="G6" i="17"/>
  <c r="V6" i="17" s="1"/>
  <c r="C52" i="17"/>
  <c r="R52" i="17" s="1"/>
  <c r="F51" i="17"/>
  <c r="U51" i="17" s="1"/>
  <c r="H6" i="17"/>
  <c r="W6" i="17" s="1"/>
  <c r="E7" i="17"/>
  <c r="J12" i="17"/>
  <c r="Y12" i="17" s="1"/>
  <c r="I13" i="17"/>
  <c r="X13" i="17" s="1"/>
  <c r="H14" i="17"/>
  <c r="W14" i="17" s="1"/>
  <c r="E15" i="17"/>
  <c r="T15" i="17" s="1"/>
  <c r="G22" i="17"/>
  <c r="V22" i="17" s="1"/>
  <c r="H28" i="17"/>
  <c r="W28" i="17" s="1"/>
  <c r="C30" i="17"/>
  <c r="H36" i="17"/>
  <c r="W36" i="17" s="1"/>
  <c r="C38" i="17"/>
  <c r="R38" i="17" s="1"/>
  <c r="H44" i="17"/>
  <c r="W44" i="17" s="1"/>
  <c r="C46" i="17"/>
  <c r="R46" i="17" s="1"/>
  <c r="E31" i="17"/>
  <c r="T31" i="17" s="1"/>
  <c r="I6" i="17"/>
  <c r="X6" i="17" s="1"/>
  <c r="G7" i="17"/>
  <c r="V7" i="17" s="1"/>
  <c r="D8" i="17"/>
  <c r="S8" i="17" s="1"/>
  <c r="I14" i="17"/>
  <c r="X14" i="17" s="1"/>
  <c r="D16" i="17"/>
  <c r="S16" i="17" s="1"/>
  <c r="G21" i="17"/>
  <c r="V21" i="17" s="1"/>
  <c r="G26" i="17"/>
  <c r="V26" i="17" s="1"/>
  <c r="I28" i="17"/>
  <c r="X28" i="17" s="1"/>
  <c r="F30" i="17"/>
  <c r="U30" i="17" s="1"/>
  <c r="G34" i="17"/>
  <c r="V34" i="17" s="1"/>
  <c r="I36" i="17"/>
  <c r="X36" i="17" s="1"/>
  <c r="F38" i="17"/>
  <c r="U38" i="17" s="1"/>
  <c r="G42" i="17"/>
  <c r="V42" i="17" s="1"/>
  <c r="I44" i="17"/>
  <c r="X44" i="17" s="1"/>
  <c r="F46" i="17"/>
  <c r="U46" i="17" s="1"/>
  <c r="G50" i="17"/>
  <c r="V50" i="17" s="1"/>
  <c r="H53" i="17"/>
  <c r="E8" i="17"/>
  <c r="D9" i="17"/>
  <c r="S9" i="17" s="1"/>
  <c r="C10" i="17"/>
  <c r="R10" i="17" s="1"/>
  <c r="J11" i="17"/>
  <c r="Y11" i="17" s="1"/>
  <c r="I12" i="17"/>
  <c r="X12" i="17" s="1"/>
  <c r="H13" i="17"/>
  <c r="W13" i="17" s="1"/>
  <c r="G14" i="17"/>
  <c r="V14" i="17" s="1"/>
  <c r="F15" i="17"/>
  <c r="U15" i="17" s="1"/>
  <c r="E16" i="17"/>
  <c r="T16" i="17" s="1"/>
  <c r="D17" i="17"/>
  <c r="D18" i="17"/>
  <c r="S18" i="17" s="1"/>
  <c r="F19" i="17"/>
  <c r="U19" i="17" s="1"/>
  <c r="J20" i="17"/>
  <c r="Y20" i="17" s="1"/>
  <c r="D21" i="17"/>
  <c r="S21" i="17" s="1"/>
  <c r="J26" i="17"/>
  <c r="Y26" i="17" s="1"/>
  <c r="I27" i="17"/>
  <c r="X27" i="17" s="1"/>
  <c r="E28" i="17"/>
  <c r="T28" i="17" s="1"/>
  <c r="D29" i="17"/>
  <c r="J34" i="17"/>
  <c r="Y34" i="17" s="1"/>
  <c r="I35" i="17"/>
  <c r="X35" i="17" s="1"/>
  <c r="E36" i="17"/>
  <c r="T36" i="17" s="1"/>
  <c r="D37" i="17"/>
  <c r="S37" i="17" s="1"/>
  <c r="J42" i="17"/>
  <c r="Y42" i="17" s="1"/>
  <c r="I43" i="17"/>
  <c r="X43" i="17" s="1"/>
  <c r="E44" i="17"/>
  <c r="T44" i="17" s="1"/>
  <c r="D45" i="17"/>
  <c r="S45" i="17" s="1"/>
  <c r="J50" i="17"/>
  <c r="Y50" i="17" s="1"/>
  <c r="I51" i="17"/>
  <c r="X51" i="17" s="1"/>
  <c r="E52" i="17"/>
  <c r="T52" i="17" s="1"/>
  <c r="G53" i="17"/>
  <c r="C6" i="17"/>
  <c r="J7" i="17"/>
  <c r="Y7" i="17" s="1"/>
  <c r="I8" i="17"/>
  <c r="X8" i="17" s="1"/>
  <c r="H9" i="17"/>
  <c r="W9" i="17" s="1"/>
  <c r="G10" i="17"/>
  <c r="V10" i="17" s="1"/>
  <c r="F11" i="17"/>
  <c r="U11" i="17" s="1"/>
  <c r="E12" i="17"/>
  <c r="T12" i="17" s="1"/>
  <c r="D13" i="17"/>
  <c r="S13" i="17" s="1"/>
  <c r="C14" i="17"/>
  <c r="R14" i="17" s="1"/>
  <c r="J15" i="17"/>
  <c r="Y15" i="17" s="1"/>
  <c r="I16" i="17"/>
  <c r="X16" i="17" s="1"/>
  <c r="H17" i="17"/>
  <c r="I18" i="17"/>
  <c r="X18" i="17" s="1"/>
  <c r="E20" i="17"/>
  <c r="T20" i="17" s="1"/>
  <c r="I22" i="17"/>
  <c r="X22" i="17" s="1"/>
  <c r="H23" i="17"/>
  <c r="W23" i="17" s="1"/>
  <c r="E24" i="17"/>
  <c r="T24" i="17" s="1"/>
  <c r="C25" i="17"/>
  <c r="R25" i="17" s="1"/>
  <c r="I30" i="17"/>
  <c r="X30" i="17" s="1"/>
  <c r="H31" i="17"/>
  <c r="W31" i="17" s="1"/>
  <c r="E32" i="17"/>
  <c r="T32" i="17" s="1"/>
  <c r="C33" i="17"/>
  <c r="R33" i="17" s="1"/>
  <c r="I38" i="17"/>
  <c r="X38" i="17" s="1"/>
  <c r="H39" i="17"/>
  <c r="W39" i="17" s="1"/>
  <c r="E40" i="17"/>
  <c r="T40" i="17" s="1"/>
  <c r="C41" i="17"/>
  <c r="I46" i="17"/>
  <c r="X46" i="17" s="1"/>
  <c r="H47" i="17"/>
  <c r="W47" i="17" s="1"/>
  <c r="E48" i="17"/>
  <c r="T48" i="17" s="1"/>
  <c r="C49" i="17"/>
  <c r="R49" i="17" s="1"/>
  <c r="D6" i="17"/>
  <c r="S6" i="17" s="1"/>
  <c r="C7" i="17"/>
  <c r="J8" i="17"/>
  <c r="Y8" i="17" s="1"/>
  <c r="I9" i="17"/>
  <c r="X9" i="17" s="1"/>
  <c r="H10" i="17"/>
  <c r="W10" i="17" s="1"/>
  <c r="G11" i="17"/>
  <c r="V11" i="17" s="1"/>
  <c r="F12" i="17"/>
  <c r="U12" i="17" s="1"/>
  <c r="E13" i="17"/>
  <c r="T13" i="17" s="1"/>
  <c r="D14" i="17"/>
  <c r="S14" i="17" s="1"/>
  <c r="C15" i="17"/>
  <c r="R15" i="17" s="1"/>
  <c r="J16" i="17"/>
  <c r="Y16" i="17" s="1"/>
  <c r="I17" i="17"/>
  <c r="J18" i="17"/>
  <c r="Y18" i="17" s="1"/>
  <c r="F20" i="17"/>
  <c r="U20" i="17" s="1"/>
  <c r="J23" i="17"/>
  <c r="Y23" i="17" s="1"/>
  <c r="G24" i="17"/>
  <c r="V24" i="17" s="1"/>
  <c r="D25" i="17"/>
  <c r="S25" i="17" s="1"/>
  <c r="C26" i="17"/>
  <c r="R26" i="17" s="1"/>
  <c r="J31" i="17"/>
  <c r="Y31" i="17" s="1"/>
  <c r="G32" i="17"/>
  <c r="V32" i="17" s="1"/>
  <c r="D33" i="17"/>
  <c r="S33" i="17" s="1"/>
  <c r="C34" i="17"/>
  <c r="R34" i="17" s="1"/>
  <c r="J39" i="17"/>
  <c r="Y39" i="17" s="1"/>
  <c r="G40" i="17"/>
  <c r="V40" i="17" s="1"/>
  <c r="D41" i="17"/>
  <c r="C42" i="17"/>
  <c r="J47" i="17"/>
  <c r="Y47" i="17" s="1"/>
  <c r="G48" i="17"/>
  <c r="V48" i="17" s="1"/>
  <c r="D49" i="17"/>
  <c r="S49" i="17" s="1"/>
  <c r="C50" i="17"/>
  <c r="R50" i="17" s="1"/>
  <c r="D54" i="17"/>
  <c r="S54" i="17" s="1"/>
  <c r="E53" i="17"/>
  <c r="F26" i="7" s="1"/>
  <c r="F52" i="17"/>
  <c r="U52" i="17" s="1"/>
  <c r="G51" i="17"/>
  <c r="V51" i="17" s="1"/>
  <c r="H50" i="17"/>
  <c r="W50" i="17" s="1"/>
  <c r="I49" i="17"/>
  <c r="X49" i="17" s="1"/>
  <c r="J48" i="17"/>
  <c r="Y48" i="17" s="1"/>
  <c r="C47" i="17"/>
  <c r="R47" i="17" s="1"/>
  <c r="D46" i="17"/>
  <c r="S46" i="17" s="1"/>
  <c r="E45" i="17"/>
  <c r="T45" i="17" s="1"/>
  <c r="F44" i="17"/>
  <c r="U44" i="17" s="1"/>
  <c r="G43" i="17"/>
  <c r="V43" i="17" s="1"/>
  <c r="H42" i="17"/>
  <c r="W42" i="17" s="1"/>
  <c r="I41" i="17"/>
  <c r="J40" i="17"/>
  <c r="Y40" i="17" s="1"/>
  <c r="C39" i="17"/>
  <c r="R39" i="17" s="1"/>
  <c r="D38" i="17"/>
  <c r="S38" i="17" s="1"/>
  <c r="E37" i="17"/>
  <c r="T37" i="17" s="1"/>
  <c r="F36" i="17"/>
  <c r="U36" i="17" s="1"/>
  <c r="G35" i="17"/>
  <c r="V35" i="17" s="1"/>
  <c r="H34" i="17"/>
  <c r="W34" i="17" s="1"/>
  <c r="I33" i="17"/>
  <c r="X33" i="17" s="1"/>
  <c r="J32" i="17"/>
  <c r="Y32" i="17" s="1"/>
  <c r="C31" i="17"/>
  <c r="R31" i="17" s="1"/>
  <c r="D30" i="17"/>
  <c r="S30" i="17" s="1"/>
  <c r="E29" i="17"/>
  <c r="F24" i="7" s="1"/>
  <c r="F28" i="17"/>
  <c r="U28" i="17" s="1"/>
  <c r="G27" i="17"/>
  <c r="V27" i="17" s="1"/>
  <c r="H26" i="17"/>
  <c r="W26" i="17" s="1"/>
  <c r="I25" i="17"/>
  <c r="X25" i="17" s="1"/>
  <c r="J24" i="17"/>
  <c r="Y24" i="17" s="1"/>
  <c r="C23" i="17"/>
  <c r="R23" i="17" s="1"/>
  <c r="D22" i="17"/>
  <c r="S22" i="17" s="1"/>
  <c r="E21" i="17"/>
  <c r="T21" i="17" s="1"/>
  <c r="C54" i="17"/>
  <c r="R54" i="17" s="1"/>
  <c r="D53" i="17"/>
  <c r="J54" i="17"/>
  <c r="Y54" i="17" s="1"/>
  <c r="C53" i="17"/>
  <c r="D52" i="17"/>
  <c r="S52" i="17" s="1"/>
  <c r="E51" i="17"/>
  <c r="T51" i="17" s="1"/>
  <c r="F50" i="17"/>
  <c r="U50" i="17" s="1"/>
  <c r="G49" i="17"/>
  <c r="V49" i="17" s="1"/>
  <c r="H48" i="17"/>
  <c r="W48" i="17" s="1"/>
  <c r="I47" i="17"/>
  <c r="X47" i="17" s="1"/>
  <c r="J46" i="17"/>
  <c r="Y46" i="17" s="1"/>
  <c r="C45" i="17"/>
  <c r="R45" i="17" s="1"/>
  <c r="D44" i="17"/>
  <c r="S44" i="17" s="1"/>
  <c r="E43" i="17"/>
  <c r="T43" i="17" s="1"/>
  <c r="F42" i="17"/>
  <c r="U42" i="17" s="1"/>
  <c r="G41" i="17"/>
  <c r="H40" i="17"/>
  <c r="W40" i="17" s="1"/>
  <c r="I39" i="17"/>
  <c r="X39" i="17" s="1"/>
  <c r="J38" i="17"/>
  <c r="Y38" i="17" s="1"/>
  <c r="C37" i="17"/>
  <c r="R37" i="17" s="1"/>
  <c r="D36" i="17"/>
  <c r="S36" i="17" s="1"/>
  <c r="E35" i="17"/>
  <c r="T35" i="17" s="1"/>
  <c r="F34" i="17"/>
  <c r="U34" i="17" s="1"/>
  <c r="G33" i="17"/>
  <c r="V33" i="17" s="1"/>
  <c r="H32" i="17"/>
  <c r="W32" i="17" s="1"/>
  <c r="I31" i="17"/>
  <c r="X31" i="17" s="1"/>
  <c r="J30" i="17"/>
  <c r="Y30" i="17" s="1"/>
  <c r="C29" i="17"/>
  <c r="D28" i="17"/>
  <c r="S28" i="17" s="1"/>
  <c r="E27" i="17"/>
  <c r="T27" i="17" s="1"/>
  <c r="F26" i="17"/>
  <c r="U26" i="17" s="1"/>
  <c r="G25" i="17"/>
  <c r="V25" i="17" s="1"/>
  <c r="H24" i="17"/>
  <c r="W24" i="17" s="1"/>
  <c r="I23" i="17"/>
  <c r="X23" i="17" s="1"/>
  <c r="J22" i="17"/>
  <c r="Y22" i="17" s="1"/>
  <c r="C21" i="17"/>
  <c r="R21" i="17" s="1"/>
  <c r="D20" i="17"/>
  <c r="S20" i="17" s="1"/>
  <c r="E19" i="17"/>
  <c r="T19" i="17" s="1"/>
  <c r="F18" i="17"/>
  <c r="U18" i="17" s="1"/>
  <c r="I54" i="17"/>
  <c r="X54" i="17" s="1"/>
  <c r="J53" i="17"/>
  <c r="H54" i="17"/>
  <c r="W54" i="17" s="1"/>
  <c r="I53" i="17"/>
  <c r="J52" i="17"/>
  <c r="Y52" i="17" s="1"/>
  <c r="C51" i="17"/>
  <c r="R51" i="17" s="1"/>
  <c r="D50" i="17"/>
  <c r="S50" i="17" s="1"/>
  <c r="E49" i="17"/>
  <c r="T49" i="17" s="1"/>
  <c r="F48" i="17"/>
  <c r="U48" i="17" s="1"/>
  <c r="G47" i="17"/>
  <c r="V47" i="17" s="1"/>
  <c r="H46" i="17"/>
  <c r="W46" i="17" s="1"/>
  <c r="I45" i="17"/>
  <c r="X45" i="17" s="1"/>
  <c r="J44" i="17"/>
  <c r="Y44" i="17" s="1"/>
  <c r="C43" i="17"/>
  <c r="R43" i="17" s="1"/>
  <c r="D42" i="17"/>
  <c r="S42" i="17" s="1"/>
  <c r="E41" i="17"/>
  <c r="F25" i="7" s="1"/>
  <c r="F40" i="17"/>
  <c r="U40" i="17" s="1"/>
  <c r="G39" i="17"/>
  <c r="V39" i="17" s="1"/>
  <c r="H38" i="17"/>
  <c r="W38" i="17" s="1"/>
  <c r="I37" i="17"/>
  <c r="X37" i="17" s="1"/>
  <c r="J36" i="17"/>
  <c r="Y36" i="17" s="1"/>
  <c r="C35" i="17"/>
  <c r="R35" i="17" s="1"/>
  <c r="D34" i="17"/>
  <c r="S34" i="17" s="1"/>
  <c r="E33" i="17"/>
  <c r="T33" i="17" s="1"/>
  <c r="F32" i="17"/>
  <c r="U32" i="17" s="1"/>
  <c r="G31" i="17"/>
  <c r="V31" i="17" s="1"/>
  <c r="H30" i="17"/>
  <c r="W30" i="17" s="1"/>
  <c r="I29" i="17"/>
  <c r="J28" i="17"/>
  <c r="Y28" i="17" s="1"/>
  <c r="C27" i="17"/>
  <c r="R27" i="17" s="1"/>
  <c r="D26" i="17"/>
  <c r="S26" i="17" s="1"/>
  <c r="E25" i="17"/>
  <c r="T25" i="17" s="1"/>
  <c r="F24" i="17"/>
  <c r="U24" i="17" s="1"/>
  <c r="G23" i="17"/>
  <c r="V23" i="17" s="1"/>
  <c r="H22" i="17"/>
  <c r="W22" i="17" s="1"/>
  <c r="I21" i="17"/>
  <c r="X21" i="17" s="1"/>
  <c r="E54" i="17"/>
  <c r="T54" i="17" s="1"/>
  <c r="F53" i="17"/>
  <c r="G52" i="17"/>
  <c r="V52" i="17" s="1"/>
  <c r="H51" i="17"/>
  <c r="W51" i="17" s="1"/>
  <c r="I50" i="17"/>
  <c r="X50" i="17" s="1"/>
  <c r="J49" i="17"/>
  <c r="Y49" i="17" s="1"/>
  <c r="C48" i="17"/>
  <c r="R48" i="17" s="1"/>
  <c r="D47" i="17"/>
  <c r="S47" i="17" s="1"/>
  <c r="E46" i="17"/>
  <c r="T46" i="17" s="1"/>
  <c r="F45" i="17"/>
  <c r="U45" i="17" s="1"/>
  <c r="G44" i="17"/>
  <c r="V44" i="17" s="1"/>
  <c r="H43" i="17"/>
  <c r="W43" i="17" s="1"/>
  <c r="I42" i="17"/>
  <c r="X42" i="17" s="1"/>
  <c r="J41" i="17"/>
  <c r="C40" i="17"/>
  <c r="R40" i="17" s="1"/>
  <c r="D39" i="17"/>
  <c r="S39" i="17" s="1"/>
  <c r="E38" i="17"/>
  <c r="T38" i="17" s="1"/>
  <c r="F37" i="17"/>
  <c r="U37" i="17" s="1"/>
  <c r="G36" i="17"/>
  <c r="V36" i="17" s="1"/>
  <c r="H35" i="17"/>
  <c r="W35" i="17" s="1"/>
  <c r="I34" i="17"/>
  <c r="X34" i="17" s="1"/>
  <c r="J33" i="17"/>
  <c r="Y33" i="17" s="1"/>
  <c r="C32" i="17"/>
  <c r="R32" i="17" s="1"/>
  <c r="D31" i="17"/>
  <c r="S31" i="17" s="1"/>
  <c r="E30" i="17"/>
  <c r="F29" i="17"/>
  <c r="G28" i="17"/>
  <c r="V28" i="17" s="1"/>
  <c r="H27" i="17"/>
  <c r="W27" i="17" s="1"/>
  <c r="I26" i="17"/>
  <c r="X26" i="17" s="1"/>
  <c r="J25" i="17"/>
  <c r="Y25" i="17" s="1"/>
  <c r="C24" i="17"/>
  <c r="R24" i="17" s="1"/>
  <c r="D23" i="17"/>
  <c r="S23" i="17" s="1"/>
  <c r="E22" i="17"/>
  <c r="T22" i="17" s="1"/>
  <c r="F21" i="17"/>
  <c r="U21" i="17" s="1"/>
  <c r="G20" i="17"/>
  <c r="V20" i="17" s="1"/>
  <c r="H19" i="17"/>
  <c r="W19" i="17" s="1"/>
  <c r="E6" i="17"/>
  <c r="D7" i="17"/>
  <c r="S7" i="17" s="1"/>
  <c r="C8" i="17"/>
  <c r="J9" i="17"/>
  <c r="Y9" i="17" s="1"/>
  <c r="I10" i="17"/>
  <c r="X10" i="17" s="1"/>
  <c r="H11" i="17"/>
  <c r="W11" i="17" s="1"/>
  <c r="G12" i="17"/>
  <c r="V12" i="17" s="1"/>
  <c r="F13" i="17"/>
  <c r="U13" i="17" s="1"/>
  <c r="E14" i="17"/>
  <c r="T14" i="17" s="1"/>
  <c r="D15" i="17"/>
  <c r="S15" i="17" s="1"/>
  <c r="C16" i="17"/>
  <c r="R16" i="17" s="1"/>
  <c r="J17" i="17"/>
  <c r="C19" i="17"/>
  <c r="R19" i="17" s="1"/>
  <c r="H20" i="17"/>
  <c r="W20" i="17" s="1"/>
  <c r="I24" i="17"/>
  <c r="X24" i="17" s="1"/>
  <c r="F25" i="17"/>
  <c r="U25" i="17" s="1"/>
  <c r="E26" i="17"/>
  <c r="T26" i="17" s="1"/>
  <c r="D27" i="17"/>
  <c r="S27" i="17" s="1"/>
  <c r="I32" i="17"/>
  <c r="X32" i="17" s="1"/>
  <c r="F33" i="17"/>
  <c r="U33" i="17" s="1"/>
  <c r="E34" i="17"/>
  <c r="T34" i="17" s="1"/>
  <c r="D35" i="17"/>
  <c r="S35" i="17" s="1"/>
  <c r="I40" i="17"/>
  <c r="X40" i="17" s="1"/>
  <c r="F41" i="17"/>
  <c r="E42" i="17"/>
  <c r="D43" i="17"/>
  <c r="S43" i="17" s="1"/>
  <c r="I48" i="17"/>
  <c r="X48" i="17" s="1"/>
  <c r="F49" i="17"/>
  <c r="U49" i="17" s="1"/>
  <c r="E50" i="17"/>
  <c r="T50" i="17" s="1"/>
  <c r="D51" i="17"/>
  <c r="S51" i="17" s="1"/>
  <c r="G54" i="17"/>
  <c r="V54" i="17" s="1"/>
  <c r="F23" i="7" l="1"/>
  <c r="Q23" i="7"/>
  <c r="T42" i="17"/>
  <c r="Q26" i="7"/>
  <c r="T30" i="17"/>
  <c r="Q25" i="7"/>
  <c r="T18" i="17"/>
  <c r="Q24" i="7"/>
  <c r="R42" i="17"/>
  <c r="R26" i="7"/>
  <c r="R30" i="17"/>
  <c r="R25" i="7"/>
  <c r="R18" i="17"/>
  <c r="R24" i="7"/>
  <c r="R23" i="7"/>
  <c r="P56" i="4"/>
  <c r="P58" i="4"/>
  <c r="A4" i="15"/>
  <c r="O83" i="4"/>
  <c r="O81" i="4"/>
  <c r="N57" i="4"/>
  <c r="N55" i="4"/>
  <c r="M29" i="4"/>
  <c r="M31" i="4"/>
  <c r="K81" i="4"/>
  <c r="K83" i="4"/>
  <c r="J55" i="4"/>
  <c r="J57" i="4"/>
  <c r="I29" i="4"/>
  <c r="I31" i="4"/>
  <c r="J37" i="3"/>
  <c r="J34" i="3" s="1"/>
  <c r="J35" i="3"/>
  <c r="G83" i="4"/>
  <c r="G81" i="4"/>
  <c r="F57" i="4"/>
  <c r="F55" i="4"/>
  <c r="E31" i="4"/>
  <c r="E29" i="4"/>
  <c r="F37" i="3"/>
  <c r="F34" i="3" s="1"/>
  <c r="D15" i="7"/>
  <c r="F35" i="3"/>
  <c r="P83" i="4"/>
  <c r="P81" i="4"/>
  <c r="P29" i="4"/>
  <c r="P31" i="4"/>
  <c r="V29" i="17"/>
  <c r="V17" i="17"/>
  <c r="F81" i="17"/>
  <c r="U81" i="17" s="1"/>
  <c r="AD81" i="17" s="1"/>
  <c r="J83" i="17"/>
  <c r="Y83" i="17" s="1"/>
  <c r="AF83" i="17" s="1"/>
  <c r="Y41" i="17"/>
  <c r="Y53" i="17"/>
  <c r="J84" i="17"/>
  <c r="Y84" i="17" s="1"/>
  <c r="AF84" i="17" s="1"/>
  <c r="D83" i="17"/>
  <c r="S83" i="17" s="1"/>
  <c r="S41" i="17"/>
  <c r="C81" i="17"/>
  <c r="R81" i="17" s="1"/>
  <c r="R17" i="17"/>
  <c r="E23" i="7"/>
  <c r="T6" i="17"/>
  <c r="V41" i="17"/>
  <c r="G83" i="17"/>
  <c r="V83" i="17" s="1"/>
  <c r="T29" i="17"/>
  <c r="E82" i="17"/>
  <c r="T82" i="17" s="1"/>
  <c r="E84" i="17"/>
  <c r="T84" i="17" s="1"/>
  <c r="T53" i="17"/>
  <c r="S29" i="17"/>
  <c r="D82" i="17"/>
  <c r="S82" i="17" s="1"/>
  <c r="T7" i="17"/>
  <c r="T8" i="17"/>
  <c r="R9" i="17"/>
  <c r="C82" i="17"/>
  <c r="R82" i="17" s="1"/>
  <c r="R29" i="17"/>
  <c r="E24" i="7"/>
  <c r="R53" i="17"/>
  <c r="C84" i="17"/>
  <c r="R84" i="17" s="1"/>
  <c r="E26" i="7"/>
  <c r="I83" i="17"/>
  <c r="X83" i="17" s="1"/>
  <c r="X41" i="17"/>
  <c r="I81" i="17"/>
  <c r="X81" i="17" s="1"/>
  <c r="X17" i="17"/>
  <c r="C83" i="17"/>
  <c r="R83" i="17" s="1"/>
  <c r="E25" i="7"/>
  <c r="R41" i="17"/>
  <c r="W53" i="17"/>
  <c r="H84" i="17"/>
  <c r="W84" i="17" s="1"/>
  <c r="AE84" i="17" s="1"/>
  <c r="E83" i="17"/>
  <c r="T83" i="17" s="1"/>
  <c r="T41" i="17"/>
  <c r="U29" i="17"/>
  <c r="F82" i="17"/>
  <c r="U82" i="17" s="1"/>
  <c r="AD82" i="17" s="1"/>
  <c r="F84" i="17"/>
  <c r="U84" i="17" s="1"/>
  <c r="AD84" i="17" s="1"/>
  <c r="U53" i="17"/>
  <c r="J81" i="17"/>
  <c r="Y81" i="17" s="1"/>
  <c r="AF81" i="17" s="1"/>
  <c r="Y17" i="17"/>
  <c r="I82" i="17"/>
  <c r="X82" i="17" s="1"/>
  <c r="X29" i="17"/>
  <c r="X53" i="17"/>
  <c r="I84" i="17"/>
  <c r="X84" i="17" s="1"/>
  <c r="R6" i="17"/>
  <c r="J82" i="17"/>
  <c r="Y82" i="17" s="1"/>
  <c r="AF82" i="17" s="1"/>
  <c r="Y29" i="17"/>
  <c r="U41" i="17"/>
  <c r="F83" i="17"/>
  <c r="U83" i="17" s="1"/>
  <c r="AD83" i="17" s="1"/>
  <c r="W41" i="17"/>
  <c r="H83" i="17"/>
  <c r="W83" i="17" s="1"/>
  <c r="AE83" i="17" s="1"/>
  <c r="H81" i="17"/>
  <c r="W81" i="17" s="1"/>
  <c r="AE81" i="17" s="1"/>
  <c r="W17" i="17"/>
  <c r="D81" i="17"/>
  <c r="S81" i="17" s="1"/>
  <c r="S17" i="17"/>
  <c r="T9" i="17"/>
  <c r="H82" i="17"/>
  <c r="W82" i="17" s="1"/>
  <c r="AE82" i="17" s="1"/>
  <c r="W29" i="17"/>
  <c r="R8" i="17"/>
  <c r="S53" i="17"/>
  <c r="D84" i="17"/>
  <c r="S84" i="17" s="1"/>
  <c r="R7" i="17"/>
  <c r="G84" i="17"/>
  <c r="V84" i="17" s="1"/>
  <c r="V53" i="17"/>
  <c r="E81" i="17"/>
  <c r="T81" i="17" s="1"/>
  <c r="T17" i="17"/>
  <c r="E15" i="7" l="1"/>
  <c r="Q15" i="7"/>
  <c r="A5" i="15"/>
  <c r="A6" i="15" s="1"/>
  <c r="P55" i="4"/>
  <c r="P57" i="4"/>
  <c r="S26" i="7"/>
  <c r="S23" i="7"/>
  <c r="K25" i="7"/>
  <c r="S25" i="7"/>
  <c r="K24" i="7"/>
  <c r="E14" i="7"/>
  <c r="Q14" i="7"/>
  <c r="S24" i="7"/>
  <c r="K26" i="7"/>
  <c r="E16" i="7"/>
  <c r="Q16" i="7"/>
  <c r="E13" i="7"/>
  <c r="K23" i="7"/>
  <c r="Q13" i="7"/>
  <c r="T23" i="7" l="1"/>
  <c r="V23" i="7" s="1"/>
  <c r="D8" i="8" s="1"/>
  <c r="A7" i="15"/>
  <c r="T26" i="7"/>
  <c r="V26" i="7" s="1"/>
  <c r="D11" i="8" s="1"/>
  <c r="T24" i="7"/>
  <c r="V24" i="7" s="1"/>
  <c r="D9" i="8" s="1"/>
  <c r="K14" i="7"/>
  <c r="L14" i="7" s="1"/>
  <c r="M14" i="7" s="1"/>
  <c r="AC82" i="17"/>
  <c r="K13" i="7"/>
  <c r="L13" i="7" s="1"/>
  <c r="M13" i="7" s="1"/>
  <c r="AC81" i="17"/>
  <c r="T25" i="7"/>
  <c r="V25" i="7" s="1"/>
  <c r="D10" i="8" s="1"/>
  <c r="AC83" i="17"/>
  <c r="K15" i="7"/>
  <c r="L15" i="7" s="1"/>
  <c r="M15" i="7" s="1"/>
  <c r="AC84" i="17"/>
  <c r="K16" i="7"/>
  <c r="L16" i="7" s="1"/>
  <c r="M16" i="7" s="1"/>
  <c r="A8" i="15" l="1"/>
  <c r="A9" i="15" l="1"/>
  <c r="A10" i="15" l="1"/>
  <c r="A11" i="15" l="1"/>
  <c r="A12" i="15" l="1"/>
  <c r="A13" i="15" l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282" i="15" s="1"/>
  <c r="A1283" i="15" s="1"/>
  <c r="A1284" i="15" s="1"/>
  <c r="A1285" i="15" s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348" i="15" s="1"/>
  <c r="A1349" i="15" s="1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422" i="15" s="1"/>
  <c r="A1423" i="15" s="1"/>
  <c r="A1424" i="15" s="1"/>
  <c r="A1425" i="15" s="1"/>
  <c r="A1426" i="15" s="1"/>
  <c r="A1427" i="15" s="1"/>
  <c r="A1428" i="15" s="1"/>
  <c r="A1429" i="15" s="1"/>
  <c r="A1430" i="15" s="1"/>
  <c r="A1431" i="15" s="1"/>
  <c r="A1432" i="15" s="1"/>
  <c r="A1433" i="15" s="1"/>
  <c r="A1434" i="15" s="1"/>
  <c r="A1435" i="15" s="1"/>
  <c r="A1436" i="15" s="1"/>
  <c r="A1437" i="15" s="1"/>
  <c r="A1438" i="15" s="1"/>
  <c r="A1439" i="15" s="1"/>
  <c r="A1440" i="15" s="1"/>
  <c r="A1441" i="15" s="1"/>
  <c r="A1442" i="15" s="1"/>
  <c r="A1443" i="15" s="1"/>
  <c r="A1444" i="15" s="1"/>
  <c r="A1445" i="15" s="1"/>
  <c r="A1446" i="15" s="1"/>
  <c r="A1447" i="15" s="1"/>
  <c r="A1448" i="15" s="1"/>
  <c r="A1449" i="15" s="1"/>
  <c r="A1450" i="15" s="1"/>
  <c r="A1451" i="15" s="1"/>
  <c r="A1452" i="15" s="1"/>
  <c r="A1453" i="15" s="1"/>
  <c r="A1454" i="15" s="1"/>
  <c r="A1455" i="15" s="1"/>
  <c r="A1456" i="15" s="1"/>
  <c r="A1457" i="15" s="1"/>
  <c r="A1458" i="15" s="1"/>
  <c r="A1459" i="15" s="1"/>
  <c r="A1460" i="15" s="1"/>
  <c r="A1461" i="15" s="1"/>
  <c r="A1462" i="15" s="1"/>
  <c r="A1463" i="15" s="1"/>
  <c r="A1464" i="15" s="1"/>
  <c r="A1465" i="15" s="1"/>
  <c r="A1466" i="15" s="1"/>
  <c r="A1467" i="15" s="1"/>
  <c r="A1468" i="15" s="1"/>
  <c r="A1469" i="15" s="1"/>
  <c r="A1470" i="15" s="1"/>
  <c r="A1471" i="15" s="1"/>
  <c r="A1472" i="15" s="1"/>
  <c r="A1473" i="15" s="1"/>
  <c r="A1474" i="15" s="1"/>
  <c r="A1475" i="15" s="1"/>
  <c r="A1476" i="15" s="1"/>
  <c r="A1477" i="15" s="1"/>
  <c r="A1478" i="15" s="1"/>
  <c r="A1479" i="15" s="1"/>
  <c r="A1480" i="15" s="1"/>
  <c r="A1481" i="15" s="1"/>
  <c r="A1482" i="15" s="1"/>
  <c r="A1483" i="15" s="1"/>
  <c r="A1484" i="15" s="1"/>
  <c r="A1485" i="15" s="1"/>
  <c r="A1486" i="15" s="1"/>
  <c r="A1487" i="15" s="1"/>
  <c r="A1488" i="15" s="1"/>
  <c r="A1489" i="15" s="1"/>
  <c r="A1490" i="15" s="1"/>
  <c r="A1491" i="15" s="1"/>
  <c r="A1492" i="15" s="1"/>
  <c r="A1493" i="15" s="1"/>
  <c r="A1494" i="15" s="1"/>
  <c r="A1495" i="15" s="1"/>
  <c r="A1496" i="15" s="1"/>
  <c r="A1497" i="15" s="1"/>
  <c r="A1498" i="15" s="1"/>
  <c r="A1499" i="15" s="1"/>
  <c r="A1500" i="15" s="1"/>
  <c r="A1501" i="15" s="1"/>
  <c r="A1502" i="15" s="1"/>
  <c r="A1503" i="15" s="1"/>
  <c r="A1504" i="15" s="1"/>
  <c r="A1505" i="15" s="1"/>
  <c r="A1506" i="15" s="1"/>
  <c r="A1507" i="15" s="1"/>
  <c r="A1508" i="15" s="1"/>
  <c r="A1509" i="15" s="1"/>
  <c r="A1510" i="15" s="1"/>
  <c r="A1511" i="15" s="1"/>
  <c r="A1512" i="15" s="1"/>
  <c r="A1513" i="15" s="1"/>
  <c r="A1514" i="15" s="1"/>
  <c r="A1515" i="15" s="1"/>
  <c r="A1516" i="15" s="1"/>
  <c r="A1517" i="15" s="1"/>
  <c r="A1518" i="15" s="1"/>
  <c r="A1519" i="15" s="1"/>
  <c r="A1520" i="15" s="1"/>
  <c r="A1521" i="15" s="1"/>
  <c r="A1522" i="15" s="1"/>
  <c r="A1523" i="15" s="1"/>
  <c r="A1524" i="15" s="1"/>
  <c r="A1525" i="15" s="1"/>
  <c r="A1526" i="15" s="1"/>
  <c r="A1527" i="15" s="1"/>
  <c r="A1528" i="15" s="1"/>
  <c r="A1529" i="15" s="1"/>
  <c r="A1530" i="15" s="1"/>
  <c r="A1531" i="15" s="1"/>
  <c r="A1532" i="15" s="1"/>
  <c r="A1533" i="15" s="1"/>
  <c r="A1534" i="15" s="1"/>
  <c r="A1535" i="15" s="1"/>
  <c r="A1536" i="15" s="1"/>
  <c r="A1537" i="15" s="1"/>
  <c r="A1538" i="15" s="1"/>
  <c r="A1539" i="15" s="1"/>
  <c r="A1540" i="15" s="1"/>
  <c r="A1541" i="15" s="1"/>
  <c r="A1542" i="15" s="1"/>
  <c r="A1543" i="15" s="1"/>
  <c r="A1544" i="15" s="1"/>
  <c r="A1545" i="15" s="1"/>
  <c r="A1546" i="15" s="1"/>
  <c r="A1547" i="15" s="1"/>
  <c r="A1548" i="15" s="1"/>
  <c r="A1549" i="15" s="1"/>
  <c r="A1550" i="15" s="1"/>
  <c r="A1551" i="15" s="1"/>
  <c r="A1552" i="15" s="1"/>
  <c r="A1553" i="15" s="1"/>
  <c r="A1554" i="15" s="1"/>
  <c r="A1555" i="15" s="1"/>
  <c r="A1556" i="15" s="1"/>
  <c r="A1557" i="15" s="1"/>
  <c r="A1558" i="15" s="1"/>
  <c r="A1559" i="15" s="1"/>
  <c r="A1560" i="15" s="1"/>
  <c r="A1561" i="15" s="1"/>
  <c r="A1562" i="15" s="1"/>
  <c r="A1563" i="15" s="1"/>
  <c r="A1564" i="15" s="1"/>
  <c r="A1565" i="15" s="1"/>
  <c r="A1566" i="15" s="1"/>
  <c r="A1567" i="15" s="1"/>
  <c r="A1568" i="15" s="1"/>
  <c r="A1569" i="15" s="1"/>
  <c r="A1570" i="15" s="1"/>
  <c r="A1571" i="15" s="1"/>
  <c r="A1572" i="15" s="1"/>
  <c r="A1573" i="15" s="1"/>
  <c r="A1574" i="15" s="1"/>
  <c r="A1575" i="15" s="1"/>
  <c r="A1576" i="15" s="1"/>
  <c r="A1577" i="15" s="1"/>
  <c r="A1578" i="15" s="1"/>
  <c r="A1579" i="15" s="1"/>
  <c r="A1580" i="15" s="1"/>
  <c r="A1581" i="15" s="1"/>
  <c r="A1582" i="15" s="1"/>
  <c r="A1583" i="15" s="1"/>
  <c r="A1584" i="15" s="1"/>
  <c r="A1585" i="15" s="1"/>
  <c r="A1586" i="15" s="1"/>
  <c r="A1587" i="15" s="1"/>
  <c r="A1588" i="15" s="1"/>
  <c r="A1589" i="15" s="1"/>
  <c r="A1590" i="15" s="1"/>
  <c r="A1591" i="15" s="1"/>
  <c r="A1592" i="15" s="1"/>
  <c r="A1593" i="15" s="1"/>
  <c r="A1594" i="15" s="1"/>
  <c r="A1595" i="15" s="1"/>
  <c r="A1596" i="15" s="1"/>
  <c r="A1597" i="15" s="1"/>
  <c r="A1598" i="15" s="1"/>
  <c r="A1599" i="15" s="1"/>
  <c r="A1600" i="15" s="1"/>
  <c r="A1601" i="15" s="1"/>
  <c r="A1602" i="15" s="1"/>
  <c r="A1603" i="15" s="1"/>
  <c r="A1604" i="15" s="1"/>
  <c r="A1605" i="15" s="1"/>
  <c r="A1606" i="15" s="1"/>
  <c r="A1607" i="15" s="1"/>
  <c r="A1608" i="15" s="1"/>
  <c r="A1609" i="15" s="1"/>
  <c r="A1610" i="15" s="1"/>
  <c r="A1611" i="15" s="1"/>
  <c r="A1612" i="15" s="1"/>
  <c r="A1613" i="15" s="1"/>
  <c r="A1614" i="15" s="1"/>
  <c r="A1615" i="15" s="1"/>
  <c r="A1616" i="15" s="1"/>
  <c r="A1617" i="15" s="1"/>
  <c r="A1618" i="15" s="1"/>
  <c r="A1619" i="15" s="1"/>
  <c r="A1620" i="15" s="1"/>
  <c r="A1621" i="15" s="1"/>
  <c r="A1622" i="15" s="1"/>
  <c r="A1623" i="15" s="1"/>
  <c r="A1624" i="15" s="1"/>
  <c r="A1625" i="15" s="1"/>
  <c r="A1626" i="15" s="1"/>
  <c r="A1627" i="15" s="1"/>
  <c r="A1628" i="15" s="1"/>
  <c r="A1629" i="15" s="1"/>
  <c r="A1630" i="15" s="1"/>
  <c r="A1631" i="15" s="1"/>
  <c r="A1632" i="15" s="1"/>
  <c r="A1633" i="15" s="1"/>
  <c r="A1634" i="15" s="1"/>
  <c r="A1635" i="15" s="1"/>
  <c r="A1636" i="15" s="1"/>
  <c r="A1637" i="15" s="1"/>
  <c r="A1638" i="15" s="1"/>
  <c r="A1639" i="15" s="1"/>
  <c r="A1640" i="15" s="1"/>
  <c r="A1641" i="15" s="1"/>
  <c r="A1642" i="15" s="1"/>
  <c r="A1643" i="15" s="1"/>
  <c r="A1644" i="15" s="1"/>
  <c r="A1645" i="15" s="1"/>
  <c r="A1646" i="15" s="1"/>
  <c r="A1647" i="15" s="1"/>
  <c r="A1648" i="15" s="1"/>
  <c r="A1649" i="15" s="1"/>
  <c r="A1650" i="15" s="1"/>
  <c r="A1651" i="15" s="1"/>
  <c r="A1652" i="15" s="1"/>
  <c r="A1653" i="15" s="1"/>
  <c r="A1654" i="15" s="1"/>
  <c r="A1655" i="15" s="1"/>
  <c r="A1656" i="15" s="1"/>
  <c r="A1657" i="15" s="1"/>
  <c r="A1658" i="15" s="1"/>
  <c r="A1659" i="15" s="1"/>
  <c r="A1660" i="15" s="1"/>
  <c r="A1661" i="15" s="1"/>
  <c r="A1662" i="15" s="1"/>
  <c r="A1663" i="15" s="1"/>
  <c r="A1664" i="15" s="1"/>
  <c r="A1665" i="15" s="1"/>
  <c r="A1666" i="15" s="1"/>
  <c r="A1667" i="15" s="1"/>
  <c r="A1668" i="15" s="1"/>
  <c r="A1669" i="15" s="1"/>
  <c r="A1670" i="15" s="1"/>
  <c r="A1671" i="15" s="1"/>
  <c r="A1672" i="15" s="1"/>
  <c r="A1673" i="15" s="1"/>
  <c r="A1674" i="15" s="1"/>
  <c r="A1675" i="15" s="1"/>
  <c r="A1676" i="15" s="1"/>
  <c r="A1677" i="15" s="1"/>
  <c r="A1678" i="15" s="1"/>
  <c r="A1679" i="15" s="1"/>
  <c r="A1680" i="15" s="1"/>
  <c r="A1681" i="15" s="1"/>
  <c r="A1682" i="15" s="1"/>
  <c r="A1683" i="15" s="1"/>
  <c r="A1684" i="15" s="1"/>
  <c r="A1685" i="15" s="1"/>
  <c r="A1686" i="15" s="1"/>
  <c r="A1687" i="15" s="1"/>
  <c r="A1688" i="15" s="1"/>
  <c r="A1689" i="15" s="1"/>
  <c r="A1690" i="15" s="1"/>
  <c r="A1691" i="15" s="1"/>
  <c r="A1692" i="15" s="1"/>
  <c r="A1693" i="15" s="1"/>
  <c r="A1694" i="15" s="1"/>
  <c r="A1695" i="15" s="1"/>
  <c r="A1696" i="15" s="1"/>
  <c r="A1697" i="15" s="1"/>
  <c r="A1698" i="15" s="1"/>
  <c r="A1699" i="15" s="1"/>
  <c r="A1700" i="15" s="1"/>
  <c r="A1701" i="15" s="1"/>
  <c r="A1702" i="15" s="1"/>
  <c r="A1703" i="15" s="1"/>
  <c r="A1704" i="15" s="1"/>
  <c r="A1705" i="15" s="1"/>
  <c r="A1706" i="15" s="1"/>
  <c r="A1707" i="15" s="1"/>
  <c r="A1708" i="15" s="1"/>
  <c r="A1709" i="15" s="1"/>
  <c r="A1710" i="15" s="1"/>
  <c r="A1711" i="15" s="1"/>
  <c r="A1712" i="15" s="1"/>
  <c r="A1713" i="15" s="1"/>
  <c r="A1714" i="15" s="1"/>
  <c r="A1715" i="15" s="1"/>
  <c r="A1716" i="15" s="1"/>
  <c r="A1717" i="15" s="1"/>
  <c r="A1718" i="15" s="1"/>
  <c r="A1719" i="15" s="1"/>
  <c r="A1720" i="15" s="1"/>
  <c r="A1721" i="15" s="1"/>
  <c r="A1722" i="15" s="1"/>
  <c r="A1723" i="15" s="1"/>
  <c r="A1724" i="15" s="1"/>
  <c r="A1725" i="15" s="1"/>
  <c r="A1726" i="15" s="1"/>
  <c r="A1727" i="15" s="1"/>
  <c r="A1728" i="15" s="1"/>
  <c r="A1729" i="15" s="1"/>
  <c r="A1730" i="15" s="1"/>
  <c r="A1731" i="15" s="1"/>
  <c r="A1732" i="15" s="1"/>
  <c r="A1733" i="15" s="1"/>
  <c r="A1734" i="15" s="1"/>
  <c r="A1735" i="15" s="1"/>
  <c r="A1736" i="15" s="1"/>
  <c r="A1737" i="15" s="1"/>
  <c r="A1738" i="15" s="1"/>
  <c r="A1739" i="15" s="1"/>
  <c r="A1740" i="15" s="1"/>
  <c r="A1741" i="15" s="1"/>
  <c r="A1742" i="15" s="1"/>
  <c r="A1743" i="15" s="1"/>
  <c r="A1744" i="15" s="1"/>
  <c r="A1745" i="15" s="1"/>
  <c r="A1746" i="15" s="1"/>
  <c r="A1747" i="15" s="1"/>
  <c r="A1748" i="15" s="1"/>
  <c r="A1749" i="15" s="1"/>
  <c r="A1750" i="15" s="1"/>
  <c r="A1751" i="15" s="1"/>
  <c r="A1752" i="15" s="1"/>
  <c r="A1753" i="15" s="1"/>
  <c r="A1754" i="15" s="1"/>
  <c r="A1755" i="15" s="1"/>
  <c r="A1756" i="15" s="1"/>
  <c r="A1757" i="15" s="1"/>
  <c r="A1758" i="15" s="1"/>
  <c r="A1759" i="15" s="1"/>
  <c r="A1760" i="15" s="1"/>
  <c r="A1761" i="15" s="1"/>
  <c r="A1762" i="15" s="1"/>
  <c r="A1763" i="15" s="1"/>
  <c r="A1764" i="15" s="1"/>
  <c r="A1765" i="15" s="1"/>
  <c r="A1766" i="15" s="1"/>
  <c r="A1767" i="15" s="1"/>
  <c r="A1768" i="15" s="1"/>
  <c r="A1769" i="15" s="1"/>
  <c r="A1770" i="15" s="1"/>
  <c r="A1771" i="15" s="1"/>
  <c r="A1772" i="15" s="1"/>
  <c r="A1773" i="15" s="1"/>
  <c r="A1774" i="15" s="1"/>
  <c r="A1775" i="15" s="1"/>
  <c r="A1776" i="15" s="1"/>
  <c r="A1777" i="15" s="1"/>
  <c r="A1778" i="15" s="1"/>
  <c r="A1779" i="15" s="1"/>
  <c r="A1780" i="15" s="1"/>
  <c r="A1781" i="15" s="1"/>
  <c r="A1782" i="15" s="1"/>
  <c r="A1783" i="15" s="1"/>
  <c r="A1784" i="15" s="1"/>
  <c r="A1785" i="15" s="1"/>
  <c r="A1786" i="15" s="1"/>
  <c r="A1787" i="15" s="1"/>
  <c r="A1788" i="15" s="1"/>
  <c r="A1789" i="15" s="1"/>
  <c r="A1790" i="15" s="1"/>
  <c r="A1791" i="15" s="1"/>
  <c r="A1792" i="15" s="1"/>
  <c r="A1793" i="15" s="1"/>
  <c r="A1794" i="15" s="1"/>
  <c r="A1795" i="15" s="1"/>
  <c r="A1796" i="15" s="1"/>
  <c r="A1797" i="15" s="1"/>
  <c r="A1798" i="15" s="1"/>
  <c r="A1799" i="15" s="1"/>
  <c r="A1800" i="15" s="1"/>
  <c r="A1801" i="15" s="1"/>
  <c r="A1802" i="15" s="1"/>
  <c r="A1803" i="15" s="1"/>
  <c r="A1804" i="15" s="1"/>
  <c r="A1805" i="15" s="1"/>
  <c r="A1806" i="15" s="1"/>
  <c r="A1807" i="15" s="1"/>
  <c r="A1808" i="15" s="1"/>
  <c r="A1809" i="15" s="1"/>
  <c r="A1810" i="15" s="1"/>
  <c r="A1811" i="15" s="1"/>
  <c r="A1812" i="15" s="1"/>
  <c r="A1813" i="15" s="1"/>
  <c r="A1814" i="15" s="1"/>
  <c r="A1815" i="15" s="1"/>
  <c r="A1816" i="15" s="1"/>
  <c r="A1817" i="15" s="1"/>
  <c r="A1818" i="15" s="1"/>
  <c r="A1819" i="15" s="1"/>
  <c r="A1820" i="15" s="1"/>
  <c r="A1821" i="15" s="1"/>
  <c r="A1822" i="15" s="1"/>
  <c r="A1823" i="15" s="1"/>
  <c r="A1824" i="15" s="1"/>
  <c r="A1825" i="15" s="1"/>
  <c r="A1826" i="15" s="1"/>
  <c r="A1827" i="15" s="1"/>
  <c r="A1828" i="15" s="1"/>
  <c r="A1829" i="15" s="1"/>
  <c r="A1830" i="15" s="1"/>
  <c r="A1831" i="15" s="1"/>
  <c r="A1832" i="15" s="1"/>
  <c r="A1833" i="15" s="1"/>
  <c r="A1834" i="15" s="1"/>
  <c r="A1835" i="15" s="1"/>
  <c r="A1836" i="15" s="1"/>
  <c r="A1837" i="15" s="1"/>
  <c r="A1838" i="15" s="1"/>
  <c r="A1839" i="15" s="1"/>
  <c r="A1840" i="15" s="1"/>
  <c r="A1841" i="15" s="1"/>
  <c r="A1842" i="15" s="1"/>
  <c r="A1843" i="15" s="1"/>
  <c r="A1844" i="15" s="1"/>
  <c r="A1845" i="15" s="1"/>
  <c r="A1846" i="15" s="1"/>
  <c r="A1847" i="15" s="1"/>
  <c r="A1848" i="15" s="1"/>
  <c r="A1849" i="15" s="1"/>
  <c r="A1850" i="15" s="1"/>
  <c r="A1851" i="15" s="1"/>
  <c r="A1852" i="15" s="1"/>
  <c r="A1853" i="15" s="1"/>
  <c r="A1854" i="15" s="1"/>
  <c r="A1855" i="15" s="1"/>
  <c r="A1856" i="15" s="1"/>
  <c r="A1857" i="15" s="1"/>
  <c r="A1858" i="15" s="1"/>
  <c r="A1859" i="15" s="1"/>
  <c r="A1860" i="15" s="1"/>
  <c r="A1861" i="15" s="1"/>
  <c r="A1862" i="15" s="1"/>
  <c r="A1863" i="15" s="1"/>
  <c r="A1864" i="15" s="1"/>
  <c r="A1865" i="15" s="1"/>
  <c r="A1866" i="15" s="1"/>
  <c r="A1867" i="15" s="1"/>
  <c r="A1868" i="15" s="1"/>
  <c r="A1869" i="15" s="1"/>
  <c r="A1870" i="15" s="1"/>
  <c r="A1871" i="15" s="1"/>
  <c r="A1872" i="15" s="1"/>
  <c r="A1873" i="15" s="1"/>
  <c r="A1874" i="15" s="1"/>
  <c r="A1875" i="15" s="1"/>
  <c r="A1876" i="15" s="1"/>
  <c r="A1877" i="15" s="1"/>
  <c r="A1878" i="15" s="1"/>
  <c r="A1879" i="15" s="1"/>
  <c r="A1880" i="15" s="1"/>
  <c r="A1881" i="15" s="1"/>
  <c r="A1882" i="15" s="1"/>
  <c r="A1883" i="15" s="1"/>
  <c r="A1884" i="15" s="1"/>
  <c r="A1885" i="15" s="1"/>
  <c r="A1886" i="15" s="1"/>
  <c r="A1887" i="15" s="1"/>
  <c r="A1888" i="15" s="1"/>
  <c r="A1889" i="15" s="1"/>
  <c r="A1890" i="15" s="1"/>
  <c r="A1891" i="15" s="1"/>
  <c r="A1892" i="15" s="1"/>
  <c r="A1893" i="15" s="1"/>
  <c r="A1894" i="15" s="1"/>
  <c r="A1895" i="15" s="1"/>
  <c r="A1896" i="15" s="1"/>
  <c r="A1897" i="15" s="1"/>
  <c r="A1898" i="15" s="1"/>
  <c r="A1899" i="15" s="1"/>
  <c r="A1900" i="15" s="1"/>
  <c r="A1901" i="15" s="1"/>
  <c r="A1902" i="15" s="1"/>
  <c r="A1903" i="15" s="1"/>
  <c r="A1904" i="15" s="1"/>
  <c r="A1905" i="15" s="1"/>
  <c r="A1906" i="15" s="1"/>
  <c r="A1907" i="15" s="1"/>
  <c r="A1908" i="15" s="1"/>
  <c r="A1909" i="15" s="1"/>
  <c r="A1910" i="15" s="1"/>
  <c r="A1911" i="15" s="1"/>
  <c r="A1912" i="15" s="1"/>
  <c r="A1913" i="15" s="1"/>
  <c r="A1914" i="15" s="1"/>
  <c r="A1915" i="15" s="1"/>
  <c r="A1916" i="15" s="1"/>
  <c r="A1917" i="15" s="1"/>
  <c r="A1918" i="15" s="1"/>
  <c r="A1919" i="15" s="1"/>
  <c r="A1920" i="15" s="1"/>
  <c r="A1921" i="15" s="1"/>
  <c r="A1922" i="15" s="1"/>
  <c r="A1923" i="15" s="1"/>
  <c r="A1924" i="15" s="1"/>
  <c r="A1925" i="15" s="1"/>
  <c r="A1926" i="15" s="1"/>
  <c r="A1927" i="15" s="1"/>
  <c r="A1928" i="15" s="1"/>
  <c r="A1929" i="15" s="1"/>
  <c r="A1930" i="15" s="1"/>
  <c r="A1931" i="15" s="1"/>
  <c r="A1932" i="15" s="1"/>
  <c r="A1933" i="15" s="1"/>
  <c r="A1934" i="15" s="1"/>
  <c r="A1935" i="15" s="1"/>
  <c r="A1936" i="15" s="1"/>
  <c r="A1937" i="15" s="1"/>
  <c r="A1938" i="15" s="1"/>
  <c r="A1939" i="15" s="1"/>
  <c r="A1940" i="15" s="1"/>
  <c r="A1941" i="15" s="1"/>
  <c r="A1942" i="15" s="1"/>
  <c r="A1943" i="15" s="1"/>
  <c r="A1944" i="15" s="1"/>
  <c r="A1945" i="15" s="1"/>
  <c r="A1946" i="15" s="1"/>
  <c r="A1947" i="15" s="1"/>
  <c r="A1948" i="15" s="1"/>
  <c r="A1949" i="15" s="1"/>
  <c r="A1950" i="15" s="1"/>
  <c r="A1951" i="15" s="1"/>
  <c r="A1952" i="15" s="1"/>
  <c r="A1953" i="15" s="1"/>
  <c r="A1954" i="15" s="1"/>
  <c r="A1955" i="15" s="1"/>
  <c r="A1956" i="15" s="1"/>
  <c r="A1957" i="15" s="1"/>
  <c r="A1958" i="15" s="1"/>
  <c r="A1959" i="15" s="1"/>
  <c r="A1960" i="15" s="1"/>
  <c r="A1961" i="15" s="1"/>
  <c r="A1962" i="15" s="1"/>
  <c r="A1963" i="15" s="1"/>
  <c r="A1964" i="15" s="1"/>
  <c r="A1965" i="15" s="1"/>
  <c r="A1966" i="15" s="1"/>
  <c r="A1967" i="15" s="1"/>
  <c r="A1968" i="15" s="1"/>
  <c r="A1969" i="15" s="1"/>
  <c r="A1970" i="15" s="1"/>
  <c r="A1971" i="15" s="1"/>
  <c r="A1972" i="15" s="1"/>
  <c r="A1973" i="15" s="1"/>
  <c r="A1974" i="15" s="1"/>
  <c r="A1975" i="15" s="1"/>
  <c r="A1976" i="15" s="1"/>
  <c r="A1977" i="15" s="1"/>
  <c r="A1978" i="15" s="1"/>
  <c r="A1979" i="15" s="1"/>
  <c r="A1980" i="15" s="1"/>
  <c r="A1981" i="15" s="1"/>
  <c r="A1982" i="15" s="1"/>
  <c r="A1983" i="15" s="1"/>
  <c r="A1984" i="15" s="1"/>
  <c r="A1985" i="15" s="1"/>
  <c r="A1986" i="15" s="1"/>
  <c r="A1987" i="15" s="1"/>
  <c r="A1988" i="15" s="1"/>
  <c r="A1989" i="15" s="1"/>
  <c r="A1990" i="15" s="1"/>
  <c r="A1991" i="15" s="1"/>
  <c r="A1992" i="15" s="1"/>
  <c r="A1993" i="15" s="1"/>
  <c r="A1994" i="15" s="1"/>
  <c r="A1995" i="15" s="1"/>
  <c r="A1996" i="15" s="1"/>
  <c r="A1997" i="15" s="1"/>
  <c r="A1998" i="15" s="1"/>
  <c r="A1999" i="15" s="1"/>
  <c r="A2000" i="15" s="1"/>
  <c r="A2001" i="15" s="1"/>
  <c r="A2002" i="15" s="1"/>
  <c r="A2003" i="15" s="1"/>
  <c r="A2004" i="15" s="1"/>
  <c r="A2005" i="15" s="1"/>
  <c r="A2006" i="15" s="1"/>
  <c r="A2007" i="15" s="1"/>
  <c r="A2008" i="15" s="1"/>
  <c r="A2009" i="15" s="1"/>
  <c r="A2010" i="15" s="1"/>
  <c r="A2011" i="15" s="1"/>
  <c r="A2012" i="15" s="1"/>
  <c r="A2013" i="15" s="1"/>
  <c r="A2014" i="15" s="1"/>
  <c r="A2015" i="15" s="1"/>
  <c r="A2016" i="15" s="1"/>
  <c r="A2017" i="15" s="1"/>
  <c r="A2018" i="15" s="1"/>
  <c r="A2019" i="15" s="1"/>
  <c r="A2020" i="15" s="1"/>
  <c r="A2021" i="15" s="1"/>
  <c r="A2022" i="15" s="1"/>
  <c r="A2023" i="15" s="1"/>
  <c r="A2024" i="15" s="1"/>
  <c r="A2025" i="15" s="1"/>
  <c r="A2026" i="15" s="1"/>
  <c r="A2027" i="15" s="1"/>
  <c r="A2028" i="15" s="1"/>
  <c r="A2029" i="15" s="1"/>
  <c r="A2030" i="15" s="1"/>
  <c r="A2031" i="15" s="1"/>
  <c r="A2032" i="15" s="1"/>
  <c r="A2033" i="15" s="1"/>
  <c r="A2034" i="15" s="1"/>
  <c r="A2035" i="15" s="1"/>
  <c r="A2036" i="15" s="1"/>
  <c r="A2037" i="15" s="1"/>
  <c r="A2038" i="15" s="1"/>
  <c r="A2039" i="15" s="1"/>
  <c r="A2040" i="15" s="1"/>
  <c r="A2041" i="15" s="1"/>
  <c r="A2042" i="15" s="1"/>
  <c r="A2043" i="15" s="1"/>
  <c r="A2044" i="15" s="1"/>
  <c r="A2045" i="15" s="1"/>
  <c r="A2046" i="15" s="1"/>
  <c r="A2047" i="15" s="1"/>
  <c r="A2048" i="15" s="1"/>
  <c r="A2049" i="15" s="1"/>
  <c r="A2050" i="15" s="1"/>
  <c r="A2051" i="15" s="1"/>
  <c r="A2052" i="15" s="1"/>
  <c r="A2053" i="15" s="1"/>
  <c r="A2054" i="15" s="1"/>
  <c r="A2055" i="15" s="1"/>
  <c r="A2056" i="15" s="1"/>
  <c r="A2057" i="15" s="1"/>
  <c r="A2058" i="15" s="1"/>
  <c r="A2059" i="15" s="1"/>
  <c r="A2060" i="15" s="1"/>
  <c r="A2061" i="15" s="1"/>
  <c r="A2062" i="15" s="1"/>
  <c r="A2063" i="15" s="1"/>
  <c r="A2064" i="15" s="1"/>
  <c r="A2065" i="15" s="1"/>
  <c r="A2066" i="15" s="1"/>
  <c r="A2067" i="15" s="1"/>
  <c r="A2068" i="15" s="1"/>
  <c r="A2069" i="15" s="1"/>
  <c r="A2070" i="15" s="1"/>
  <c r="A2071" i="15" s="1"/>
  <c r="A2072" i="15" s="1"/>
  <c r="A2073" i="15" s="1"/>
  <c r="A2074" i="15" s="1"/>
  <c r="A2075" i="15" s="1"/>
  <c r="A2076" i="15" s="1"/>
  <c r="A2077" i="15" s="1"/>
  <c r="A2078" i="15" s="1"/>
  <c r="A2079" i="15" s="1"/>
  <c r="A2080" i="15" s="1"/>
  <c r="A2081" i="15" s="1"/>
  <c r="A2082" i="15" s="1"/>
  <c r="A2083" i="15" s="1"/>
  <c r="A2084" i="15" s="1"/>
  <c r="A2085" i="15" s="1"/>
  <c r="A2086" i="15" s="1"/>
  <c r="A2087" i="15" s="1"/>
  <c r="A2088" i="15" s="1"/>
  <c r="A2089" i="15" s="1"/>
  <c r="A2090" i="15" s="1"/>
  <c r="A2091" i="15" s="1"/>
  <c r="A2092" i="15" s="1"/>
  <c r="A2093" i="15" s="1"/>
  <c r="A2094" i="15" s="1"/>
  <c r="A2095" i="15" s="1"/>
  <c r="A2096" i="15" s="1"/>
  <c r="A2097" i="15" s="1"/>
  <c r="A2098" i="15" s="1"/>
  <c r="A2099" i="15" s="1"/>
  <c r="A2100" i="15" s="1"/>
  <c r="A2101" i="15" s="1"/>
  <c r="A2102" i="15" s="1"/>
  <c r="A2103" i="15" s="1"/>
  <c r="A2104" i="15" s="1"/>
  <c r="A2105" i="15" s="1"/>
  <c r="A2106" i="15" s="1"/>
  <c r="A2107" i="15" s="1"/>
  <c r="A2108" i="15" s="1"/>
  <c r="A2109" i="15" s="1"/>
  <c r="A2110" i="15" s="1"/>
  <c r="A2111" i="15" s="1"/>
  <c r="A2112" i="15" s="1"/>
  <c r="A2113" i="15" s="1"/>
  <c r="A2114" i="15" s="1"/>
  <c r="A2115" i="15" s="1"/>
  <c r="A2116" i="15" s="1"/>
  <c r="A2117" i="15" s="1"/>
  <c r="A2118" i="15" s="1"/>
  <c r="A2119" i="15" s="1"/>
  <c r="A2120" i="15" s="1"/>
  <c r="A2121" i="15" s="1"/>
  <c r="A2122" i="15" s="1"/>
  <c r="A2123" i="15" s="1"/>
  <c r="A2124" i="15" s="1"/>
  <c r="A2125" i="15" s="1"/>
  <c r="A2126" i="15" s="1"/>
  <c r="A2127" i="15" s="1"/>
  <c r="A2128" i="15" s="1"/>
  <c r="A2129" i="15" s="1"/>
  <c r="A2130" i="15" s="1"/>
  <c r="A2131" i="15" s="1"/>
  <c r="A2132" i="15" s="1"/>
  <c r="A2133" i="15" s="1"/>
  <c r="A2134" i="15" s="1"/>
  <c r="A2135" i="15" s="1"/>
  <c r="A2136" i="15" s="1"/>
  <c r="A2137" i="15" s="1"/>
  <c r="A2138" i="15" s="1"/>
  <c r="A2139" i="15" s="1"/>
  <c r="A2140" i="15" s="1"/>
  <c r="A2141" i="15" s="1"/>
  <c r="A2142" i="15" s="1"/>
  <c r="A2143" i="15" s="1"/>
  <c r="A2144" i="15" s="1"/>
  <c r="A2145" i="15" s="1"/>
  <c r="A2146" i="15" s="1"/>
  <c r="A2147" i="15" s="1"/>
  <c r="A2148" i="15" s="1"/>
  <c r="A2149" i="15" s="1"/>
  <c r="A2150" i="15" s="1"/>
  <c r="A2151" i="15" s="1"/>
  <c r="A2152" i="15" s="1"/>
  <c r="A2153" i="15" s="1"/>
  <c r="A2154" i="15" s="1"/>
  <c r="A2155" i="15" s="1"/>
  <c r="A2156" i="15" s="1"/>
  <c r="A2157" i="15" s="1"/>
  <c r="A2158" i="15" s="1"/>
  <c r="A2159" i="15" s="1"/>
  <c r="A2160" i="15" s="1"/>
  <c r="A2161" i="15" s="1"/>
  <c r="A2162" i="15" s="1"/>
  <c r="A2163" i="15" s="1"/>
  <c r="A2164" i="15" s="1"/>
  <c r="A2165" i="15" s="1"/>
  <c r="A2166" i="15" s="1"/>
  <c r="A2167" i="15" s="1"/>
  <c r="A2168" i="15" s="1"/>
  <c r="A2169" i="15" s="1"/>
  <c r="A2170" i="15" s="1"/>
  <c r="A2171" i="15" s="1"/>
  <c r="A2172" i="15" s="1"/>
  <c r="A2173" i="15" s="1"/>
  <c r="A2174" i="15" s="1"/>
  <c r="A2175" i="15" s="1"/>
  <c r="A2176" i="15" s="1"/>
  <c r="A2177" i="15" s="1"/>
  <c r="A2178" i="15" s="1"/>
  <c r="A2179" i="15" s="1"/>
  <c r="A2180" i="15" s="1"/>
  <c r="A2181" i="15" s="1"/>
  <c r="A2182" i="15" s="1"/>
  <c r="A2183" i="15" s="1"/>
  <c r="A2184" i="15" s="1"/>
  <c r="A2185" i="15" s="1"/>
  <c r="A2186" i="15" s="1"/>
  <c r="A2187" i="15" s="1"/>
  <c r="A2188" i="15" s="1"/>
  <c r="A2189" i="15" s="1"/>
  <c r="A2190" i="15" s="1"/>
  <c r="A2191" i="15" s="1"/>
  <c r="A2192" i="15" s="1"/>
  <c r="A2193" i="15" s="1"/>
  <c r="A2194" i="15" s="1"/>
  <c r="A2195" i="15" s="1"/>
  <c r="A2196" i="15" s="1"/>
  <c r="A2197" i="15" s="1"/>
  <c r="A2198" i="15" s="1"/>
  <c r="A2199" i="15" s="1"/>
  <c r="A2200" i="15" s="1"/>
  <c r="A2201" i="15" s="1"/>
  <c r="A2202" i="15" s="1"/>
  <c r="A2203" i="15" s="1"/>
  <c r="A2204" i="15" s="1"/>
  <c r="A2205" i="15" s="1"/>
  <c r="A2206" i="15" s="1"/>
  <c r="A2207" i="15" s="1"/>
  <c r="A2208" i="15" s="1"/>
  <c r="A2209" i="15" s="1"/>
  <c r="A2210" i="15" s="1"/>
  <c r="A2211" i="15" s="1"/>
  <c r="A2212" i="15" s="1"/>
  <c r="A2213" i="15" s="1"/>
  <c r="A2214" i="15" s="1"/>
  <c r="A2215" i="15" s="1"/>
  <c r="A2216" i="15" s="1"/>
  <c r="A2217" i="15" s="1"/>
  <c r="A2218" i="15" s="1"/>
  <c r="A2219" i="15" s="1"/>
  <c r="A2220" i="15" s="1"/>
  <c r="A2221" i="15" s="1"/>
  <c r="A2222" i="15" s="1"/>
  <c r="A2223" i="15" s="1"/>
  <c r="A2224" i="15" s="1"/>
  <c r="A2225" i="15" s="1"/>
  <c r="A2226" i="15" s="1"/>
  <c r="A2227" i="15" s="1"/>
  <c r="A2228" i="15" s="1"/>
  <c r="A2229" i="15" s="1"/>
  <c r="A2230" i="15" s="1"/>
  <c r="A2231" i="15" s="1"/>
  <c r="A2232" i="15" s="1"/>
  <c r="A2233" i="15" s="1"/>
  <c r="A2234" i="15" s="1"/>
  <c r="A2235" i="15" s="1"/>
  <c r="A2236" i="15" s="1"/>
  <c r="A2237" i="15" s="1"/>
  <c r="A2238" i="15" s="1"/>
  <c r="A2239" i="15" s="1"/>
  <c r="A2240" i="15" s="1"/>
  <c r="A2241" i="15" s="1"/>
  <c r="A2242" i="15" s="1"/>
  <c r="A2243" i="15" s="1"/>
  <c r="A2244" i="15" s="1"/>
  <c r="A2245" i="15" s="1"/>
  <c r="A2246" i="15" s="1"/>
  <c r="A2247" i="15" s="1"/>
  <c r="A2248" i="15" s="1"/>
  <c r="A2249" i="15" s="1"/>
  <c r="A2250" i="15" s="1"/>
  <c r="A2251" i="15" s="1"/>
  <c r="A2252" i="15" s="1"/>
  <c r="A2253" i="15" s="1"/>
  <c r="A2254" i="15" s="1"/>
  <c r="A2255" i="15" s="1"/>
  <c r="A2256" i="15" s="1"/>
  <c r="A2257" i="15" s="1"/>
  <c r="A2258" i="15" s="1"/>
  <c r="A2259" i="15" s="1"/>
  <c r="A2260" i="15" s="1"/>
  <c r="A2261" i="15" s="1"/>
  <c r="A2262" i="15" s="1"/>
  <c r="A2263" i="15" s="1"/>
  <c r="A2264" i="15" s="1"/>
  <c r="A2265" i="15" s="1"/>
  <c r="A2266" i="15" s="1"/>
  <c r="A2267" i="15" s="1"/>
  <c r="A2268" i="15" s="1"/>
  <c r="A2269" i="15" s="1"/>
  <c r="A2270" i="15" s="1"/>
  <c r="A2271" i="15" s="1"/>
  <c r="A2272" i="15" s="1"/>
  <c r="A2273" i="15" s="1"/>
  <c r="A2274" i="15" s="1"/>
  <c r="A2275" i="15" s="1"/>
  <c r="A2276" i="15" s="1"/>
  <c r="A2277" i="15" s="1"/>
  <c r="A2278" i="15" s="1"/>
  <c r="A2279" i="15" s="1"/>
  <c r="A2280" i="15" s="1"/>
  <c r="A2281" i="15" s="1"/>
  <c r="A2282" i="15" s="1"/>
  <c r="A2283" i="15" s="1"/>
  <c r="A2284" i="15" s="1"/>
  <c r="A2285" i="15" s="1"/>
  <c r="A2286" i="15" s="1"/>
  <c r="A2287" i="15" s="1"/>
  <c r="A2288" i="15" s="1"/>
  <c r="A2289" i="15" s="1"/>
  <c r="A2290" i="15" s="1"/>
  <c r="A2291" i="15" s="1"/>
  <c r="A2292" i="15" s="1"/>
  <c r="A2293" i="15" s="1"/>
  <c r="A2294" i="15" s="1"/>
  <c r="A2295" i="15" s="1"/>
  <c r="A2296" i="15" s="1"/>
  <c r="A2297" i="15" s="1"/>
  <c r="A2298" i="15" s="1"/>
  <c r="A2299" i="15" s="1"/>
  <c r="A2300" i="15" s="1"/>
  <c r="A2301" i="15" s="1"/>
  <c r="A2302" i="15" s="1"/>
  <c r="A2303" i="15" s="1"/>
  <c r="A2304" i="15" s="1"/>
  <c r="A2305" i="15" s="1"/>
  <c r="A2306" i="15" s="1"/>
  <c r="A2307" i="15" s="1"/>
  <c r="A2308" i="15" s="1"/>
  <c r="A2309" i="15" s="1"/>
  <c r="A2310" i="15" s="1"/>
  <c r="A2311" i="15" s="1"/>
  <c r="A2312" i="15" s="1"/>
  <c r="A2313" i="15" s="1"/>
  <c r="A2314" i="15" s="1"/>
  <c r="A2315" i="15" s="1"/>
  <c r="A2316" i="15" s="1"/>
  <c r="A2317" i="15" s="1"/>
  <c r="A2318" i="15" s="1"/>
  <c r="A2319" i="15" s="1"/>
  <c r="A2320" i="15" s="1"/>
  <c r="A2321" i="15" s="1"/>
  <c r="A2322" i="15" s="1"/>
  <c r="A2323" i="15" s="1"/>
  <c r="A2324" i="15" s="1"/>
  <c r="A2325" i="15" s="1"/>
  <c r="A2326" i="15" s="1"/>
  <c r="A2327" i="15" s="1"/>
  <c r="A2328" i="15" s="1"/>
  <c r="A2329" i="15" s="1"/>
  <c r="A2330" i="15" s="1"/>
  <c r="A2331" i="15" s="1"/>
  <c r="A2332" i="15" s="1"/>
  <c r="A2333" i="15" s="1"/>
  <c r="A2334" i="15" s="1"/>
  <c r="A2335" i="15" s="1"/>
  <c r="A2336" i="15" s="1"/>
  <c r="A2337" i="15" s="1"/>
  <c r="A2338" i="15" s="1"/>
  <c r="A2339" i="15" s="1"/>
  <c r="A2340" i="15" s="1"/>
  <c r="A2341" i="15" s="1"/>
  <c r="A2342" i="15" s="1"/>
  <c r="A2343" i="15" s="1"/>
  <c r="A2344" i="15" s="1"/>
  <c r="A2345" i="15" s="1"/>
  <c r="A2346" i="15" s="1"/>
  <c r="A2347" i="15" s="1"/>
  <c r="A2348" i="15" s="1"/>
  <c r="A2349" i="15" s="1"/>
  <c r="A2350" i="15" s="1"/>
  <c r="A2351" i="15" s="1"/>
  <c r="A2352" i="15" s="1"/>
  <c r="A2353" i="15" s="1"/>
  <c r="A2354" i="15" s="1"/>
  <c r="A2355" i="15" s="1"/>
  <c r="A2356" i="15" s="1"/>
  <c r="A2357" i="15" s="1"/>
  <c r="A2358" i="15" s="1"/>
  <c r="A2359" i="15" s="1"/>
  <c r="A2360" i="15" s="1"/>
  <c r="A2361" i="15" s="1"/>
  <c r="A2362" i="15" s="1"/>
  <c r="A2363" i="15" s="1"/>
  <c r="A2364" i="15" s="1"/>
  <c r="A2365" i="15" s="1"/>
  <c r="A2366" i="15" s="1"/>
  <c r="A2367" i="15" s="1"/>
  <c r="A2368" i="15" s="1"/>
  <c r="A2369" i="15" s="1"/>
  <c r="A2370" i="15" s="1"/>
  <c r="A2371" i="15" s="1"/>
  <c r="A2372" i="15" s="1"/>
  <c r="A2373" i="15" s="1"/>
  <c r="A2374" i="15" s="1"/>
  <c r="A2375" i="15" s="1"/>
  <c r="A2376" i="15" s="1"/>
  <c r="A2377" i="15" s="1"/>
  <c r="A2378" i="15" s="1"/>
  <c r="A2379" i="15" s="1"/>
  <c r="A2380" i="15" s="1"/>
  <c r="A2381" i="15" s="1"/>
  <c r="A2382" i="15" s="1"/>
  <c r="A2383" i="15" s="1"/>
  <c r="A2384" i="15" s="1"/>
  <c r="A2385" i="15" s="1"/>
  <c r="A2386" i="15" s="1"/>
  <c r="A2387" i="15" s="1"/>
  <c r="A2388" i="15" s="1"/>
  <c r="A2389" i="15" s="1"/>
  <c r="A2390" i="15" s="1"/>
  <c r="A2391" i="15" s="1"/>
  <c r="A2392" i="15" s="1"/>
  <c r="A2393" i="15" s="1"/>
  <c r="A2394" i="15" s="1"/>
  <c r="A2395" i="15" s="1"/>
  <c r="A2396" i="15" s="1"/>
  <c r="A2397" i="15" s="1"/>
  <c r="A2398" i="15" s="1"/>
  <c r="A2399" i="15" s="1"/>
  <c r="A2400" i="15" s="1"/>
  <c r="A2401" i="15" s="1"/>
  <c r="A2402" i="15" s="1"/>
  <c r="A2403" i="15" s="1"/>
  <c r="A2404" i="15" s="1"/>
  <c r="A2405" i="15" s="1"/>
  <c r="A2406" i="15" s="1"/>
  <c r="A2407" i="15" s="1"/>
  <c r="A2408" i="15" s="1"/>
  <c r="A2409" i="15" s="1"/>
  <c r="A2410" i="15" s="1"/>
  <c r="A2411" i="15" s="1"/>
  <c r="A2412" i="15" s="1"/>
  <c r="A2413" i="15" s="1"/>
  <c r="A2414" i="15" s="1"/>
  <c r="A2415" i="15" s="1"/>
  <c r="A2416" i="15" s="1"/>
  <c r="A2417" i="15" s="1"/>
  <c r="A2418" i="15" s="1"/>
  <c r="A2419" i="15" s="1"/>
  <c r="A2420" i="15" s="1"/>
  <c r="A2421" i="15" s="1"/>
  <c r="A2422" i="15" s="1"/>
  <c r="A2423" i="15" s="1"/>
  <c r="A2424" i="15" s="1"/>
  <c r="A2425" i="15" s="1"/>
  <c r="A2426" i="15" s="1"/>
  <c r="A2427" i="15" s="1"/>
  <c r="A2428" i="15" s="1"/>
  <c r="A2429" i="15" s="1"/>
  <c r="A2430" i="15" s="1"/>
  <c r="A2431" i="15" s="1"/>
  <c r="A2432" i="15" s="1"/>
  <c r="A2433" i="15" s="1"/>
  <c r="A2434" i="15" s="1"/>
  <c r="A2435" i="15" s="1"/>
  <c r="A2436" i="15" s="1"/>
  <c r="A2437" i="15" s="1"/>
  <c r="A2438" i="15" s="1"/>
  <c r="A2439" i="15" s="1"/>
  <c r="A2440" i="15" s="1"/>
  <c r="A2441" i="15" s="1"/>
  <c r="A2442" i="15" s="1"/>
  <c r="A2443" i="15" s="1"/>
  <c r="A2444" i="15" s="1"/>
  <c r="A2445" i="15" s="1"/>
  <c r="A2446" i="15" s="1"/>
  <c r="A2447" i="15" s="1"/>
  <c r="A2448" i="15" s="1"/>
  <c r="A2449" i="15" s="1"/>
  <c r="A2450" i="15" s="1"/>
  <c r="A2451" i="15" s="1"/>
  <c r="A2452" i="15" s="1"/>
  <c r="A2453" i="15" s="1"/>
  <c r="A2454" i="15" s="1"/>
  <c r="A2455" i="15" s="1"/>
  <c r="A2456" i="15" s="1"/>
  <c r="A2457" i="15" s="1"/>
  <c r="A2458" i="15" s="1"/>
  <c r="A2459" i="15" s="1"/>
  <c r="A2460" i="15" s="1"/>
  <c r="A2461" i="15" s="1"/>
  <c r="A2462" i="15" s="1"/>
  <c r="A2463" i="15" s="1"/>
  <c r="A2464" i="15" s="1"/>
  <c r="A2465" i="15" s="1"/>
  <c r="A2466" i="15" s="1"/>
  <c r="A2467" i="15" s="1"/>
  <c r="A2468" i="15" s="1"/>
  <c r="A2469" i="15" s="1"/>
  <c r="A2470" i="15" s="1"/>
  <c r="A2471" i="15" s="1"/>
  <c r="A2472" i="15" s="1"/>
  <c r="A2473" i="15" s="1"/>
  <c r="A2474" i="15" s="1"/>
  <c r="A2475" i="15" s="1"/>
  <c r="A2476" i="15" s="1"/>
  <c r="A2477" i="15" s="1"/>
  <c r="A2478" i="15" s="1"/>
  <c r="A2479" i="15" s="1"/>
  <c r="A2480" i="15" s="1"/>
  <c r="A2481" i="15" s="1"/>
  <c r="A2482" i="15" s="1"/>
  <c r="A2483" i="15" s="1"/>
  <c r="A2484" i="15" s="1"/>
  <c r="A2485" i="15" s="1"/>
  <c r="A2486" i="15" s="1"/>
  <c r="A2487" i="15" s="1"/>
  <c r="A2488" i="15" s="1"/>
  <c r="A2489" i="15" s="1"/>
  <c r="A2490" i="15" s="1"/>
  <c r="A2491" i="15" s="1"/>
  <c r="A2492" i="15" s="1"/>
  <c r="A2493" i="15" s="1"/>
  <c r="A2494" i="15" s="1"/>
  <c r="A2495" i="15" s="1"/>
  <c r="A2496" i="15" s="1"/>
  <c r="A2497" i="15" s="1"/>
  <c r="A2498" i="15" s="1"/>
  <c r="A2499" i="15" s="1"/>
  <c r="A2500" i="15" s="1"/>
  <c r="A2501" i="15" s="1"/>
  <c r="A2502" i="15" s="1"/>
  <c r="A2503" i="15" s="1"/>
  <c r="A2504" i="15" s="1"/>
  <c r="A2505" i="15" s="1"/>
  <c r="A2506" i="15" s="1"/>
  <c r="A2507" i="15" s="1"/>
  <c r="A2508" i="15" s="1"/>
  <c r="A2509" i="15" s="1"/>
  <c r="A2510" i="15" s="1"/>
  <c r="A2511" i="15" s="1"/>
  <c r="A2512" i="15" s="1"/>
  <c r="A2513" i="15" s="1"/>
  <c r="A2514" i="15" s="1"/>
  <c r="A2515" i="15" s="1"/>
  <c r="A2516" i="15" s="1"/>
  <c r="A2517" i="15" s="1"/>
  <c r="A2518" i="15" s="1"/>
  <c r="A2519" i="15" s="1"/>
  <c r="A2520" i="15" s="1"/>
  <c r="A2521" i="15" s="1"/>
  <c r="A2522" i="15" s="1"/>
  <c r="A2523" i="15" s="1"/>
  <c r="A2524" i="15" s="1"/>
  <c r="A2525" i="15" s="1"/>
  <c r="A2526" i="15" s="1"/>
  <c r="A2527" i="15" s="1"/>
  <c r="A2528" i="15" s="1"/>
  <c r="A2529" i="15" s="1"/>
  <c r="A2530" i="15" s="1"/>
  <c r="A2531" i="15" s="1"/>
  <c r="A2532" i="15" s="1"/>
  <c r="A2533" i="15" s="1"/>
  <c r="A2534" i="15" s="1"/>
  <c r="A2535" i="15" s="1"/>
  <c r="A2536" i="15" s="1"/>
  <c r="A2537" i="15" s="1"/>
  <c r="A2538" i="15" s="1"/>
  <c r="A2539" i="15" s="1"/>
  <c r="A2540" i="15" s="1"/>
  <c r="A2541" i="15" s="1"/>
  <c r="A2542" i="15" s="1"/>
  <c r="A2543" i="15" s="1"/>
  <c r="A2544" i="15" s="1"/>
  <c r="A2545" i="15" s="1"/>
  <c r="A2546" i="15" s="1"/>
  <c r="A2547" i="15" s="1"/>
  <c r="A2548" i="15" s="1"/>
  <c r="A2549" i="15" s="1"/>
  <c r="A2550" i="15" s="1"/>
  <c r="A2551" i="15" s="1"/>
  <c r="A2552" i="15" s="1"/>
  <c r="A2553" i="15" s="1"/>
  <c r="A2554" i="15" s="1"/>
  <c r="A2555" i="15" s="1"/>
  <c r="A2556" i="15" s="1"/>
  <c r="A2557" i="15" s="1"/>
  <c r="A2558" i="15" s="1"/>
  <c r="A2559" i="15" s="1"/>
  <c r="A2560" i="15" s="1"/>
  <c r="A2561" i="15" s="1"/>
  <c r="A2562" i="15" s="1"/>
  <c r="A2563" i="15" s="1"/>
  <c r="A2564" i="15" s="1"/>
  <c r="A2565" i="15" s="1"/>
  <c r="A2566" i="15" s="1"/>
  <c r="A2567" i="15" s="1"/>
  <c r="A2568" i="15" s="1"/>
  <c r="A2569" i="15" s="1"/>
  <c r="A2570" i="15" s="1"/>
  <c r="A2571" i="15" s="1"/>
  <c r="A2572" i="15" s="1"/>
  <c r="A2573" i="15" s="1"/>
  <c r="A2574" i="15" s="1"/>
  <c r="A2575" i="15" s="1"/>
  <c r="A2576" i="15" s="1"/>
  <c r="A2577" i="15" s="1"/>
  <c r="A2578" i="15" s="1"/>
  <c r="A2579" i="15" s="1"/>
  <c r="A2580" i="15" s="1"/>
  <c r="A2581" i="15" s="1"/>
  <c r="A2582" i="15" s="1"/>
  <c r="A2583" i="15" s="1"/>
  <c r="A2584" i="15" s="1"/>
  <c r="A2585" i="15" s="1"/>
  <c r="A2586" i="15" s="1"/>
  <c r="A2587" i="15" s="1"/>
  <c r="A2588" i="15" s="1"/>
  <c r="A2589" i="15" s="1"/>
  <c r="A2590" i="15" s="1"/>
  <c r="A2591" i="15" s="1"/>
  <c r="A2592" i="15" s="1"/>
  <c r="A2593" i="15" s="1"/>
  <c r="A2594" i="15" s="1"/>
  <c r="A2595" i="15" s="1"/>
  <c r="A2596" i="15" s="1"/>
  <c r="A2597" i="15" s="1"/>
  <c r="A2598" i="15" s="1"/>
  <c r="A2599" i="15" s="1"/>
  <c r="A2600" i="15" s="1"/>
  <c r="A2601" i="15" s="1"/>
  <c r="A2602" i="15" s="1"/>
  <c r="A2603" i="15" s="1"/>
  <c r="A2604" i="15" s="1"/>
  <c r="A2605" i="15" s="1"/>
  <c r="A2606" i="15" s="1"/>
  <c r="A2607" i="15" s="1"/>
  <c r="A2608" i="15" s="1"/>
  <c r="A2609" i="15" s="1"/>
  <c r="A2610" i="15" s="1"/>
  <c r="A2611" i="15" s="1"/>
  <c r="A2612" i="15" s="1"/>
  <c r="A2613" i="15" s="1"/>
  <c r="A2614" i="15" s="1"/>
  <c r="A2615" i="15" s="1"/>
  <c r="A2616" i="15" s="1"/>
  <c r="A2617" i="15" s="1"/>
  <c r="A2618" i="15" s="1"/>
  <c r="A2619" i="15" s="1"/>
  <c r="A2620" i="15" s="1"/>
  <c r="A2621" i="15" s="1"/>
  <c r="A2622" i="15" s="1"/>
  <c r="A2623" i="15" s="1"/>
  <c r="A2624" i="15" s="1"/>
  <c r="A2625" i="15" s="1"/>
  <c r="A2626" i="15" s="1"/>
  <c r="A2627" i="15" s="1"/>
  <c r="A2628" i="15" s="1"/>
  <c r="A2629" i="15" s="1"/>
  <c r="A2630" i="15" s="1"/>
  <c r="A2631" i="15" s="1"/>
  <c r="A2632" i="15" s="1"/>
  <c r="A2633" i="15" s="1"/>
  <c r="A2634" i="15" s="1"/>
  <c r="A2635" i="15" s="1"/>
  <c r="A2636" i="15" s="1"/>
  <c r="A2637" i="15" s="1"/>
  <c r="A2638" i="15" s="1"/>
  <c r="A2639" i="15" s="1"/>
  <c r="A2640" i="15" s="1"/>
  <c r="A2641" i="15" s="1"/>
  <c r="A2642" i="15" s="1"/>
  <c r="A2643" i="15" s="1"/>
  <c r="A2644" i="15" s="1"/>
  <c r="A2645" i="15" s="1"/>
  <c r="A2646" i="15" s="1"/>
  <c r="A2647" i="15" s="1"/>
  <c r="A2648" i="15" s="1"/>
  <c r="A2649" i="15" s="1"/>
  <c r="A2650" i="15" s="1"/>
  <c r="A2651" i="15" s="1"/>
  <c r="A2652" i="15" s="1"/>
  <c r="A2653" i="15" s="1"/>
  <c r="A2654" i="15" s="1"/>
  <c r="A2655" i="15" s="1"/>
  <c r="A2656" i="15" s="1"/>
  <c r="A2657" i="15" s="1"/>
  <c r="A2658" i="15" s="1"/>
  <c r="A2659" i="15" s="1"/>
  <c r="A2660" i="15" s="1"/>
  <c r="A2661" i="15" s="1"/>
  <c r="A2662" i="15" s="1"/>
  <c r="A2663" i="15" s="1"/>
  <c r="A2664" i="15" s="1"/>
  <c r="A2665" i="15" s="1"/>
  <c r="A2666" i="15" s="1"/>
  <c r="A2667" i="15" s="1"/>
  <c r="A2668" i="15" s="1"/>
  <c r="A2669" i="15" s="1"/>
  <c r="A2670" i="15" s="1"/>
  <c r="A2671" i="15" s="1"/>
  <c r="A2672" i="15" s="1"/>
  <c r="A2673" i="15" s="1"/>
  <c r="A2674" i="15" s="1"/>
  <c r="A2675" i="15" s="1"/>
  <c r="A2676" i="15" s="1"/>
  <c r="A2677" i="15" s="1"/>
  <c r="A2678" i="15" s="1"/>
  <c r="A2679" i="15" s="1"/>
  <c r="A2680" i="15" s="1"/>
  <c r="A2681" i="15" s="1"/>
  <c r="A2682" i="15" s="1"/>
  <c r="A2683" i="15" s="1"/>
  <c r="A2684" i="15" s="1"/>
  <c r="A2685" i="15" s="1"/>
  <c r="A2686" i="15" s="1"/>
  <c r="A2687" i="15" s="1"/>
  <c r="A2688" i="15" s="1"/>
  <c r="A2689" i="15" s="1"/>
  <c r="A2690" i="15" s="1"/>
  <c r="A2691" i="15" s="1"/>
  <c r="A2692" i="15" s="1"/>
  <c r="A2693" i="15" s="1"/>
  <c r="A2694" i="15" s="1"/>
  <c r="A2695" i="15" s="1"/>
  <c r="A2696" i="15" s="1"/>
  <c r="A2697" i="15" s="1"/>
  <c r="A2698" i="15" s="1"/>
  <c r="A2699" i="15" s="1"/>
  <c r="A2700" i="15" s="1"/>
  <c r="A2701" i="15" s="1"/>
  <c r="A2702" i="15" s="1"/>
  <c r="A2703" i="15" s="1"/>
  <c r="A2704" i="15" s="1"/>
  <c r="A2705" i="15" s="1"/>
  <c r="A2706" i="15" s="1"/>
  <c r="A2707" i="15" s="1"/>
  <c r="A2708" i="15" s="1"/>
  <c r="A2709" i="15" s="1"/>
  <c r="A2710" i="15" s="1"/>
  <c r="A2711" i="15" s="1"/>
  <c r="A2712" i="15" s="1"/>
  <c r="A2713" i="15" s="1"/>
  <c r="A2714" i="15" s="1"/>
  <c r="A2715" i="15" s="1"/>
  <c r="A2716" i="15" s="1"/>
  <c r="A2717" i="15" s="1"/>
  <c r="A2718" i="15" s="1"/>
  <c r="A2719" i="15" s="1"/>
  <c r="A2720" i="15" s="1"/>
  <c r="A2721" i="15" s="1"/>
  <c r="A2722" i="15" s="1"/>
  <c r="A2723" i="15" s="1"/>
  <c r="A2724" i="15" s="1"/>
  <c r="A2725" i="15" s="1"/>
  <c r="A2726" i="15" s="1"/>
  <c r="A2727" i="15" s="1"/>
  <c r="A2728" i="15" s="1"/>
  <c r="A2729" i="15" s="1"/>
  <c r="A2730" i="15" s="1"/>
  <c r="A2731" i="15" s="1"/>
  <c r="A2732" i="15" s="1"/>
  <c r="A2733" i="15" s="1"/>
  <c r="A2734" i="15" s="1"/>
  <c r="A2735" i="15" s="1"/>
  <c r="A2736" i="15" s="1"/>
  <c r="A2737" i="15" s="1"/>
  <c r="A2738" i="15" s="1"/>
  <c r="A2739" i="15" s="1"/>
  <c r="A2740" i="15" s="1"/>
  <c r="A2741" i="15" s="1"/>
  <c r="A2742" i="15" s="1"/>
  <c r="A2743" i="15" s="1"/>
  <c r="A2744" i="15" s="1"/>
  <c r="A2745" i="15" s="1"/>
  <c r="A2746" i="15" s="1"/>
  <c r="A2747" i="15" s="1"/>
  <c r="A2748" i="15" s="1"/>
  <c r="A2749" i="15" s="1"/>
  <c r="A2750" i="15" s="1"/>
  <c r="A2751" i="15" s="1"/>
  <c r="A2752" i="15" s="1"/>
  <c r="A2753" i="15" s="1"/>
  <c r="A2754" i="15" s="1"/>
  <c r="A2755" i="15" s="1"/>
  <c r="A2756" i="15" s="1"/>
  <c r="A2757" i="15" s="1"/>
  <c r="A2758" i="15" s="1"/>
  <c r="A2759" i="15" s="1"/>
  <c r="A2760" i="15" s="1"/>
  <c r="A2761" i="15" s="1"/>
  <c r="A2762" i="15" s="1"/>
  <c r="A2763" i="15" s="1"/>
  <c r="A2764" i="15" s="1"/>
  <c r="A2765" i="15" s="1"/>
  <c r="A2766" i="15" s="1"/>
  <c r="A2767" i="15" s="1"/>
  <c r="A2768" i="15" s="1"/>
  <c r="A2769" i="15" s="1"/>
  <c r="A2770" i="15" s="1"/>
  <c r="A2771" i="15" s="1"/>
  <c r="A2772" i="15" s="1"/>
  <c r="A2773" i="15" s="1"/>
  <c r="A2774" i="15" s="1"/>
  <c r="A2775" i="15" s="1"/>
  <c r="A2776" i="15" s="1"/>
  <c r="A2777" i="15" s="1"/>
  <c r="A2778" i="15" s="1"/>
  <c r="A2779" i="15" s="1"/>
  <c r="A2780" i="15" s="1"/>
  <c r="A2781" i="15" s="1"/>
  <c r="A2782" i="15" s="1"/>
  <c r="A2783" i="15" s="1"/>
  <c r="A2784" i="15" s="1"/>
  <c r="A2785" i="15" s="1"/>
  <c r="A2786" i="15" s="1"/>
  <c r="A2787" i="15" s="1"/>
  <c r="A2788" i="15" s="1"/>
  <c r="A2789" i="15" s="1"/>
  <c r="A2790" i="15" s="1"/>
  <c r="A2791" i="15" s="1"/>
  <c r="A2792" i="15" s="1"/>
  <c r="A2793" i="15" s="1"/>
  <c r="A2794" i="15" s="1"/>
  <c r="A2795" i="15" s="1"/>
  <c r="A2796" i="15" s="1"/>
  <c r="A2797" i="15" s="1"/>
  <c r="A2798" i="15" s="1"/>
  <c r="A2799" i="15" s="1"/>
  <c r="A2800" i="15" s="1"/>
  <c r="A2801" i="15" s="1"/>
  <c r="A2802" i="15" s="1"/>
  <c r="A2803" i="15" s="1"/>
  <c r="A2804" i="15" s="1"/>
  <c r="A2805" i="15" s="1"/>
  <c r="A2806" i="15" s="1"/>
  <c r="A2807" i="15" s="1"/>
  <c r="A2808" i="15" s="1"/>
  <c r="A2809" i="15" s="1"/>
  <c r="A2810" i="15" s="1"/>
  <c r="A2811" i="15" s="1"/>
  <c r="A2812" i="15" s="1"/>
  <c r="A2813" i="15" s="1"/>
  <c r="A2814" i="15" s="1"/>
  <c r="A2815" i="15" s="1"/>
  <c r="A2816" i="15" s="1"/>
  <c r="A2817" i="15" s="1"/>
  <c r="A2818" i="15" s="1"/>
  <c r="A2819" i="15" s="1"/>
  <c r="A2820" i="15" s="1"/>
  <c r="A2821" i="15" s="1"/>
  <c r="A2822" i="15" s="1"/>
  <c r="A2823" i="15" s="1"/>
  <c r="A2824" i="15" s="1"/>
  <c r="A2825" i="15" s="1"/>
  <c r="A2826" i="15" s="1"/>
  <c r="A2827" i="15" s="1"/>
  <c r="A2828" i="15" s="1"/>
  <c r="A2829" i="15" s="1"/>
  <c r="A2830" i="15" s="1"/>
  <c r="A2831" i="15" s="1"/>
  <c r="A2832" i="15" s="1"/>
  <c r="A2833" i="15" s="1"/>
  <c r="A2834" i="15" s="1"/>
  <c r="A2835" i="15" s="1"/>
  <c r="A2836" i="15" s="1"/>
  <c r="A2837" i="15" s="1"/>
  <c r="A2838" i="15" s="1"/>
  <c r="A2839" i="15" s="1"/>
  <c r="A2840" i="15" s="1"/>
  <c r="A2841" i="15" s="1"/>
  <c r="A2842" i="15" s="1"/>
  <c r="A2843" i="15" s="1"/>
  <c r="A2844" i="15" s="1"/>
  <c r="A2845" i="15" s="1"/>
  <c r="A2846" i="15" s="1"/>
  <c r="A2847" i="15" s="1"/>
  <c r="A2848" i="15" s="1"/>
  <c r="A2849" i="15" s="1"/>
  <c r="A2850" i="15" s="1"/>
  <c r="A2851" i="15" s="1"/>
  <c r="A2852" i="15" s="1"/>
  <c r="A2853" i="15" s="1"/>
  <c r="A2854" i="15" s="1"/>
  <c r="A2855" i="15" s="1"/>
  <c r="A2856" i="15" s="1"/>
  <c r="A2857" i="15" s="1"/>
  <c r="A2858" i="15" s="1"/>
  <c r="A2859" i="15" s="1"/>
  <c r="A2860" i="15" s="1"/>
  <c r="A2861" i="15" s="1"/>
  <c r="A2862" i="15" s="1"/>
  <c r="A2863" i="15" s="1"/>
  <c r="A2864" i="15" s="1"/>
  <c r="A2865" i="15" s="1"/>
  <c r="A2866" i="15" s="1"/>
  <c r="A2867" i="15" s="1"/>
  <c r="A2868" i="15" s="1"/>
  <c r="A2869" i="15" s="1"/>
  <c r="A2870" i="15" s="1"/>
  <c r="A2871" i="15" s="1"/>
  <c r="A2872" i="15" s="1"/>
  <c r="A2873" i="15" s="1"/>
  <c r="A2874" i="15" s="1"/>
  <c r="A2875" i="15" s="1"/>
  <c r="A2876" i="15" s="1"/>
  <c r="A2877" i="15" s="1"/>
  <c r="A2878" i="15" s="1"/>
  <c r="A2879" i="15" s="1"/>
  <c r="A2880" i="15" s="1"/>
  <c r="A2881" i="15" s="1"/>
  <c r="A2882" i="15" s="1"/>
  <c r="A2883" i="15" s="1"/>
  <c r="A2884" i="15" s="1"/>
  <c r="A2885" i="15" s="1"/>
  <c r="A2886" i="15" s="1"/>
  <c r="A2887" i="15" s="1"/>
  <c r="A2888" i="15" s="1"/>
  <c r="A2889" i="15" s="1"/>
  <c r="A2890" i="15" s="1"/>
  <c r="A2891" i="15" s="1"/>
  <c r="A2892" i="15" s="1"/>
  <c r="A2893" i="15" s="1"/>
  <c r="A2894" i="15" s="1"/>
  <c r="A2895" i="15" s="1"/>
  <c r="A2896" i="15" s="1"/>
  <c r="A2897" i="15" s="1"/>
  <c r="A2898" i="15" s="1"/>
  <c r="A2899" i="15" s="1"/>
  <c r="A2900" i="15" s="1"/>
  <c r="A2901" i="15" s="1"/>
  <c r="A2902" i="15" s="1"/>
  <c r="A2903" i="15" s="1"/>
  <c r="A2904" i="15" s="1"/>
  <c r="A2905" i="15" s="1"/>
  <c r="A2906" i="15" s="1"/>
  <c r="A2907" i="15" s="1"/>
  <c r="A2908" i="15" s="1"/>
  <c r="A2909" i="15" s="1"/>
  <c r="A2910" i="15" s="1"/>
  <c r="A2911" i="15" s="1"/>
  <c r="A2912" i="15" s="1"/>
  <c r="A2913" i="15" s="1"/>
  <c r="A2914" i="15" s="1"/>
  <c r="A2915" i="15" s="1"/>
  <c r="A2916" i="15" s="1"/>
  <c r="A2917" i="15" s="1"/>
  <c r="A2918" i="15" s="1"/>
  <c r="A2919" i="15" s="1"/>
  <c r="A2920" i="15" s="1"/>
  <c r="A2921" i="15" s="1"/>
  <c r="A2922" i="15" s="1"/>
  <c r="A2923" i="15" s="1"/>
  <c r="A2924" i="15" s="1"/>
  <c r="A2925" i="15" s="1"/>
  <c r="A2926" i="15" s="1"/>
  <c r="A2927" i="15" s="1"/>
  <c r="A2928" i="15" s="1"/>
  <c r="A2929" i="15" s="1"/>
  <c r="A2930" i="15" s="1"/>
  <c r="A2931" i="15" s="1"/>
  <c r="A2932" i="15" s="1"/>
  <c r="A2933" i="15" s="1"/>
  <c r="A2934" i="15" s="1"/>
  <c r="A2935" i="15" s="1"/>
  <c r="A2936" i="15" s="1"/>
  <c r="A2937" i="15" s="1"/>
  <c r="A2938" i="15" s="1"/>
  <c r="A2939" i="15" s="1"/>
  <c r="A2940" i="15" s="1"/>
  <c r="A2941" i="15" s="1"/>
  <c r="A2942" i="15" s="1"/>
  <c r="A2943" i="15" s="1"/>
  <c r="A2944" i="15" s="1"/>
  <c r="A2945" i="15" s="1"/>
  <c r="A2946" i="15" s="1"/>
  <c r="A2947" i="15" s="1"/>
  <c r="A2948" i="15" s="1"/>
  <c r="A2949" i="15" s="1"/>
  <c r="A2950" i="15" s="1"/>
  <c r="A2951" i="15" s="1"/>
  <c r="A2952" i="15" s="1"/>
  <c r="A2953" i="15" s="1"/>
  <c r="A2954" i="15" s="1"/>
  <c r="A2955" i="15" s="1"/>
  <c r="A2956" i="15" s="1"/>
  <c r="A2957" i="15" s="1"/>
  <c r="A2958" i="15" s="1"/>
  <c r="A2959" i="15" s="1"/>
  <c r="A2960" i="15" s="1"/>
  <c r="A2961" i="15" s="1"/>
  <c r="A2962" i="15" s="1"/>
  <c r="A2963" i="15" s="1"/>
  <c r="A2964" i="15" s="1"/>
  <c r="A2965" i="15" s="1"/>
  <c r="A2966" i="15" s="1"/>
  <c r="A2967" i="15" s="1"/>
  <c r="A2968" i="15" s="1"/>
  <c r="A2969" i="15" s="1"/>
  <c r="A2970" i="15" s="1"/>
  <c r="A2971" i="15" s="1"/>
  <c r="A2972" i="15" s="1"/>
  <c r="A2973" i="15" s="1"/>
  <c r="A2974" i="15" s="1"/>
  <c r="A2975" i="15" s="1"/>
  <c r="A2976" i="15" s="1"/>
  <c r="A2977" i="15" s="1"/>
  <c r="A2978" i="15" s="1"/>
  <c r="A2979" i="15" s="1"/>
  <c r="A2980" i="15" s="1"/>
  <c r="A2981" i="15" s="1"/>
  <c r="A2982" i="15" s="1"/>
  <c r="A2983" i="15" s="1"/>
  <c r="A2984" i="15" s="1"/>
  <c r="A2985" i="15" s="1"/>
  <c r="A2986" i="15" s="1"/>
  <c r="A2987" i="15" s="1"/>
  <c r="A2988" i="15" s="1"/>
  <c r="A2989" i="15" s="1"/>
  <c r="A2990" i="15" s="1"/>
  <c r="A2991" i="15" s="1"/>
  <c r="A2992" i="15" s="1"/>
  <c r="A2993" i="15" s="1"/>
  <c r="A2994" i="15" s="1"/>
  <c r="A2995" i="15" s="1"/>
  <c r="A2996" i="15" s="1"/>
  <c r="A2997" i="15" s="1"/>
  <c r="A2998" i="15" s="1"/>
  <c r="A2999" i="15" s="1"/>
  <c r="A3000" i="15" s="1"/>
  <c r="A3001" i="15" s="1"/>
  <c r="A3002" i="15" s="1"/>
  <c r="A3003" i="15" s="1"/>
  <c r="A3004" i="15" s="1"/>
  <c r="A3005" i="15" s="1"/>
  <c r="A3006" i="15" s="1"/>
  <c r="A3007" i="15" s="1"/>
  <c r="A3008" i="15" s="1"/>
  <c r="A3009" i="15" s="1"/>
  <c r="A3010" i="15" s="1"/>
  <c r="A3011" i="15" s="1"/>
  <c r="A3012" i="15" s="1"/>
  <c r="A3013" i="15" s="1"/>
  <c r="A3014" i="15" s="1"/>
  <c r="A3015" i="15" s="1"/>
  <c r="A3016" i="15" s="1"/>
  <c r="A3017" i="15" s="1"/>
  <c r="A3018" i="15" s="1"/>
  <c r="A3019" i="15" s="1"/>
  <c r="A3020" i="15" s="1"/>
  <c r="A3021" i="15" s="1"/>
  <c r="A3022" i="15" s="1"/>
  <c r="A3023" i="15" s="1"/>
  <c r="A3024" i="15" s="1"/>
  <c r="A3025" i="15" s="1"/>
  <c r="A3026" i="15" s="1"/>
  <c r="A3027" i="15" s="1"/>
  <c r="A3028" i="15" s="1"/>
  <c r="A3029" i="15" s="1"/>
  <c r="A3030" i="15" s="1"/>
  <c r="A3031" i="15" s="1"/>
  <c r="A3032" i="15" s="1"/>
  <c r="A3033" i="15" s="1"/>
  <c r="A3034" i="15" s="1"/>
  <c r="A3035" i="15" s="1"/>
  <c r="A3036" i="15" s="1"/>
  <c r="A3037" i="15" s="1"/>
  <c r="A3038" i="15" s="1"/>
  <c r="A3039" i="15" s="1"/>
  <c r="A3040" i="15" s="1"/>
  <c r="A3041" i="15" s="1"/>
  <c r="A3042" i="15" s="1"/>
  <c r="A3043" i="15" s="1"/>
  <c r="A3044" i="15" s="1"/>
  <c r="A3045" i="15" s="1"/>
  <c r="A3046" i="15" s="1"/>
  <c r="A3047" i="15" s="1"/>
  <c r="A3048" i="15" s="1"/>
  <c r="A3049" i="15" s="1"/>
  <c r="A3050" i="15" s="1"/>
  <c r="A3051" i="15" s="1"/>
  <c r="A3052" i="15" s="1"/>
  <c r="A3053" i="15" s="1"/>
  <c r="A3054" i="15" s="1"/>
  <c r="A3055" i="15" s="1"/>
  <c r="A3056" i="15" s="1"/>
  <c r="A3057" i="15" s="1"/>
  <c r="A3058" i="15" s="1"/>
  <c r="A3059" i="15" s="1"/>
  <c r="A3060" i="15" s="1"/>
  <c r="A3061" i="15" s="1"/>
  <c r="A3062" i="15" s="1"/>
  <c r="A3063" i="15" s="1"/>
  <c r="A3064" i="15" s="1"/>
  <c r="A3065" i="15" s="1"/>
  <c r="A3066" i="15" s="1"/>
  <c r="A3067" i="15" s="1"/>
  <c r="A3068" i="15" s="1"/>
  <c r="A3069" i="15" s="1"/>
  <c r="A3070" i="15" s="1"/>
  <c r="A3071" i="15" s="1"/>
  <c r="A3072" i="15" s="1"/>
  <c r="A3073" i="15" s="1"/>
  <c r="A3074" i="15" s="1"/>
  <c r="A3075" i="15" s="1"/>
  <c r="A3076" i="15" s="1"/>
  <c r="A3077" i="15" s="1"/>
  <c r="A3078" i="15" s="1"/>
  <c r="A3079" i="15" s="1"/>
  <c r="A3080" i="15" s="1"/>
  <c r="A3081" i="15" s="1"/>
  <c r="A3082" i="15" s="1"/>
  <c r="A3083" i="15" s="1"/>
  <c r="A3084" i="15" s="1"/>
  <c r="A3085" i="15" s="1"/>
  <c r="A3086" i="15" s="1"/>
  <c r="A3087" i="15" s="1"/>
  <c r="A3088" i="15" s="1"/>
  <c r="A3089" i="15" s="1"/>
  <c r="A3090" i="15" s="1"/>
  <c r="A3091" i="15" s="1"/>
  <c r="A3092" i="15" s="1"/>
  <c r="A3093" i="15" s="1"/>
  <c r="A3094" i="15" s="1"/>
  <c r="A3095" i="15" s="1"/>
  <c r="A3096" i="15" s="1"/>
  <c r="A3097" i="15" s="1"/>
  <c r="A3098" i="15" s="1"/>
  <c r="A3099" i="15" s="1"/>
  <c r="A3100" i="15" s="1"/>
  <c r="A3101" i="15" s="1"/>
  <c r="A3102" i="15" s="1"/>
  <c r="A3103" i="15" s="1"/>
  <c r="A3104" i="15" s="1"/>
  <c r="A3105" i="15" s="1"/>
  <c r="A3106" i="15" s="1"/>
  <c r="A3107" i="15" s="1"/>
  <c r="A3108" i="15" s="1"/>
  <c r="A3109" i="15" s="1"/>
  <c r="A3110" i="15" s="1"/>
  <c r="A3111" i="15" s="1"/>
  <c r="A3112" i="15" s="1"/>
  <c r="A3113" i="15" s="1"/>
  <c r="A3114" i="15" s="1"/>
  <c r="A3115" i="15" s="1"/>
  <c r="A3116" i="15" s="1"/>
  <c r="A3117" i="15" s="1"/>
  <c r="A3118" i="15" s="1"/>
  <c r="A3119" i="15" s="1"/>
  <c r="A3120" i="15" s="1"/>
  <c r="A3121" i="15" s="1"/>
  <c r="A3122" i="15" s="1"/>
  <c r="A3123" i="15" s="1"/>
  <c r="A3124" i="15" s="1"/>
  <c r="A3125" i="15" s="1"/>
  <c r="A3126" i="15" s="1"/>
  <c r="A3127" i="15" s="1"/>
  <c r="A3128" i="15" s="1"/>
  <c r="A3129" i="15" s="1"/>
  <c r="A3130" i="15" s="1"/>
  <c r="A3131" i="15" s="1"/>
  <c r="A3132" i="15" s="1"/>
  <c r="A3133" i="15" s="1"/>
  <c r="A3134" i="15" s="1"/>
  <c r="A3135" i="15" s="1"/>
  <c r="A3136" i="15" s="1"/>
  <c r="A3137" i="15" s="1"/>
  <c r="A3138" i="15" s="1"/>
  <c r="A3139" i="15" s="1"/>
  <c r="A3140" i="15" s="1"/>
  <c r="A3141" i="15" s="1"/>
  <c r="A3142" i="15" s="1"/>
  <c r="A3143" i="15" s="1"/>
  <c r="A3144" i="15" s="1"/>
  <c r="A3145" i="15" s="1"/>
  <c r="A3146" i="15" s="1"/>
  <c r="A3147" i="15" s="1"/>
  <c r="A3148" i="15" s="1"/>
  <c r="A3149" i="15" s="1"/>
  <c r="A3150" i="15" s="1"/>
  <c r="A3151" i="15" s="1"/>
  <c r="A3152" i="15" s="1"/>
  <c r="A3153" i="15" s="1"/>
  <c r="A3154" i="15" s="1"/>
  <c r="A3155" i="15" s="1"/>
  <c r="A3156" i="15" s="1"/>
  <c r="A3157" i="15" s="1"/>
  <c r="A3158" i="15" s="1"/>
  <c r="A3159" i="15" s="1"/>
  <c r="A3160" i="15" s="1"/>
  <c r="A3161" i="15" s="1"/>
  <c r="A3162" i="15" s="1"/>
  <c r="A3163" i="15" s="1"/>
  <c r="A3164" i="15" s="1"/>
  <c r="A3165" i="15" s="1"/>
  <c r="A3166" i="15" s="1"/>
  <c r="A3167" i="15" s="1"/>
  <c r="A3168" i="15" s="1"/>
  <c r="A3169" i="15" s="1"/>
  <c r="A3170" i="15" s="1"/>
  <c r="A3171" i="15" s="1"/>
  <c r="A3172" i="15" s="1"/>
  <c r="A3173" i="15" s="1"/>
  <c r="A3174" i="15" s="1"/>
  <c r="A3175" i="15" s="1"/>
  <c r="A3176" i="15" s="1"/>
  <c r="A3177" i="15" s="1"/>
  <c r="A3178" i="15" s="1"/>
  <c r="A3179" i="15" s="1"/>
  <c r="A3180" i="15" s="1"/>
  <c r="A3181" i="15" s="1"/>
  <c r="A3182" i="15" s="1"/>
  <c r="A3183" i="15" s="1"/>
  <c r="A3184" i="15" s="1"/>
  <c r="A3185" i="15" s="1"/>
  <c r="A3186" i="15" s="1"/>
  <c r="A3187" i="15" s="1"/>
  <c r="A3188" i="15" s="1"/>
  <c r="A3189" i="15" s="1"/>
  <c r="A3190" i="15" s="1"/>
  <c r="A3191" i="15" s="1"/>
  <c r="A3192" i="15" s="1"/>
  <c r="A3193" i="15" s="1"/>
  <c r="A3194" i="15" s="1"/>
  <c r="A3195" i="15" s="1"/>
  <c r="A3196" i="15" s="1"/>
  <c r="A3197" i="15" s="1"/>
  <c r="A3198" i="15" s="1"/>
  <c r="A3199" i="15" s="1"/>
  <c r="A3200" i="15" s="1"/>
  <c r="A3201" i="15" s="1"/>
  <c r="A3202" i="15" s="1"/>
  <c r="A3203" i="15" s="1"/>
  <c r="A3204" i="15" s="1"/>
  <c r="A3205" i="15" s="1"/>
  <c r="A3206" i="15" s="1"/>
  <c r="A3207" i="15" s="1"/>
  <c r="A3208" i="15" s="1"/>
  <c r="A3209" i="15" s="1"/>
  <c r="A3210" i="15" s="1"/>
  <c r="A3211" i="15" s="1"/>
  <c r="A3212" i="15" s="1"/>
  <c r="A3213" i="15" s="1"/>
  <c r="A3214" i="15" s="1"/>
  <c r="A3215" i="15" s="1"/>
  <c r="A3216" i="15" s="1"/>
  <c r="A3217" i="15" s="1"/>
  <c r="A3218" i="15" s="1"/>
  <c r="A3219" i="15" s="1"/>
  <c r="A3220" i="15" s="1"/>
  <c r="A3221" i="15" s="1"/>
  <c r="A3222" i="15" s="1"/>
  <c r="A3223" i="15" s="1"/>
  <c r="A3224" i="15" s="1"/>
  <c r="A3225" i="15" s="1"/>
  <c r="A3226" i="15" s="1"/>
  <c r="A3227" i="15" s="1"/>
  <c r="A3228" i="15" s="1"/>
  <c r="A3229" i="15" s="1"/>
  <c r="A3230" i="15" s="1"/>
  <c r="A3231" i="15" s="1"/>
  <c r="A3232" i="15" s="1"/>
  <c r="A3233" i="15" s="1"/>
  <c r="A3234" i="15" s="1"/>
  <c r="A3235" i="15" s="1"/>
  <c r="A3236" i="15" s="1"/>
  <c r="A3237" i="15" s="1"/>
  <c r="A3238" i="15" s="1"/>
  <c r="A3239" i="15" s="1"/>
  <c r="A3240" i="15" s="1"/>
  <c r="A3241" i="15" s="1"/>
  <c r="A3242" i="15" s="1"/>
  <c r="A3243" i="15" s="1"/>
  <c r="A3244" i="15" s="1"/>
  <c r="A3245" i="15" s="1"/>
  <c r="A3246" i="15" s="1"/>
  <c r="A3247" i="15" s="1"/>
  <c r="A3248" i="15" s="1"/>
  <c r="A3249" i="15" s="1"/>
  <c r="A3250" i="15" s="1"/>
  <c r="A3251" i="15" s="1"/>
  <c r="A3252" i="15" s="1"/>
  <c r="A3253" i="15" s="1"/>
  <c r="A3254" i="15" s="1"/>
  <c r="A3255" i="15" s="1"/>
  <c r="A3256" i="15" s="1"/>
  <c r="A3257" i="15" s="1"/>
  <c r="A3258" i="15" s="1"/>
  <c r="A3259" i="15" s="1"/>
  <c r="A3260" i="15" s="1"/>
  <c r="A3261" i="15" s="1"/>
  <c r="A3262" i="15" s="1"/>
  <c r="A3263" i="15" s="1"/>
  <c r="A3264" i="15" s="1"/>
  <c r="A3265" i="15" s="1"/>
  <c r="A3266" i="15" s="1"/>
  <c r="A3267" i="15" s="1"/>
  <c r="A3268" i="15" s="1"/>
  <c r="A3269" i="15" s="1"/>
  <c r="A3270" i="15" s="1"/>
  <c r="A3271" i="15" s="1"/>
  <c r="A3272" i="15" s="1"/>
  <c r="A3273" i="15" s="1"/>
  <c r="A3274" i="15" s="1"/>
  <c r="A3275" i="15" s="1"/>
  <c r="A3276" i="15" s="1"/>
  <c r="A3277" i="15" s="1"/>
  <c r="A3278" i="15" s="1"/>
  <c r="A3279" i="15" s="1"/>
  <c r="A3280" i="15" s="1"/>
  <c r="A3281" i="15" s="1"/>
  <c r="A3282" i="15" s="1"/>
  <c r="A3283" i="15" s="1"/>
  <c r="A3284" i="15" s="1"/>
  <c r="A3285" i="15" s="1"/>
  <c r="A3286" i="15" s="1"/>
  <c r="A3287" i="15" s="1"/>
  <c r="A3288" i="15" s="1"/>
  <c r="A3289" i="15" s="1"/>
  <c r="A3290" i="15" s="1"/>
  <c r="A3291" i="15" s="1"/>
  <c r="A3292" i="15" s="1"/>
  <c r="A3293" i="15" s="1"/>
  <c r="A3294" i="15" s="1"/>
  <c r="A3295" i="15" s="1"/>
  <c r="A3296" i="15" s="1"/>
  <c r="A3297" i="15" s="1"/>
  <c r="A3298" i="15" s="1"/>
  <c r="A3299" i="15" s="1"/>
  <c r="A3300" i="15" s="1"/>
  <c r="A3301" i="15" s="1"/>
  <c r="A3302" i="15" s="1"/>
  <c r="A3303" i="15" s="1"/>
  <c r="A3304" i="15" s="1"/>
  <c r="A3305" i="15" s="1"/>
  <c r="A3306" i="15" s="1"/>
  <c r="A3307" i="15" s="1"/>
  <c r="A3308" i="15" s="1"/>
  <c r="A3309" i="15" s="1"/>
  <c r="A3310" i="15" s="1"/>
  <c r="A3311" i="15" s="1"/>
  <c r="A3312" i="15" s="1"/>
  <c r="A3313" i="15" s="1"/>
  <c r="A3314" i="15" s="1"/>
  <c r="A3315" i="15" s="1"/>
  <c r="A3316" i="15" s="1"/>
  <c r="A3317" i="15" s="1"/>
  <c r="A3318" i="15" s="1"/>
  <c r="A3319" i="15" s="1"/>
  <c r="A3320" i="15" s="1"/>
  <c r="A3321" i="15" s="1"/>
  <c r="A3322" i="15" s="1"/>
  <c r="A3323" i="15" s="1"/>
  <c r="A3324" i="15" s="1"/>
  <c r="A3325" i="15" s="1"/>
  <c r="A3326" i="15" s="1"/>
  <c r="A3327" i="15" s="1"/>
  <c r="A3328" i="15" s="1"/>
  <c r="A3329" i="15" s="1"/>
  <c r="A3330" i="15" s="1"/>
  <c r="A3331" i="15" s="1"/>
  <c r="A3332" i="15" s="1"/>
  <c r="A3333" i="15" s="1"/>
  <c r="A3334" i="15" s="1"/>
  <c r="A3335" i="15" s="1"/>
  <c r="A3336" i="15" s="1"/>
  <c r="A3337" i="15" s="1"/>
  <c r="A3338" i="15" s="1"/>
  <c r="A3339" i="15" s="1"/>
  <c r="A3340" i="15" s="1"/>
  <c r="A3341" i="15" s="1"/>
  <c r="A3342" i="15" s="1"/>
  <c r="A3343" i="15" s="1"/>
  <c r="A3344" i="15" s="1"/>
  <c r="A3345" i="15" s="1"/>
  <c r="A3346" i="15" s="1"/>
  <c r="A3347" i="15" s="1"/>
  <c r="A3348" i="15" s="1"/>
  <c r="A3349" i="15" s="1"/>
  <c r="A3350" i="15" s="1"/>
  <c r="A3351" i="15" s="1"/>
  <c r="A3352" i="15" s="1"/>
  <c r="A3353" i="15" s="1"/>
  <c r="A3354" i="15" s="1"/>
  <c r="A3355" i="15" s="1"/>
  <c r="A3356" i="15" s="1"/>
  <c r="A3357" i="15" s="1"/>
  <c r="A3358" i="15" s="1"/>
  <c r="A3359" i="15" s="1"/>
  <c r="A3360" i="15" s="1"/>
  <c r="A3361" i="15" s="1"/>
  <c r="A3362" i="15" s="1"/>
  <c r="A3363" i="15" s="1"/>
  <c r="A3364" i="15" s="1"/>
  <c r="A3365" i="15" s="1"/>
  <c r="A3366" i="15" s="1"/>
  <c r="A3367" i="15" s="1"/>
  <c r="A3368" i="15" s="1"/>
  <c r="A3369" i="15" s="1"/>
  <c r="A3370" i="15" s="1"/>
  <c r="A3371" i="15" s="1"/>
  <c r="A3372" i="15" s="1"/>
  <c r="A3373" i="15" s="1"/>
  <c r="A3374" i="15" s="1"/>
  <c r="A3375" i="15" s="1"/>
  <c r="A3376" i="15" s="1"/>
  <c r="A3377" i="15" s="1"/>
  <c r="A3378" i="15" s="1"/>
  <c r="A3379" i="15" s="1"/>
  <c r="A3380" i="15" s="1"/>
  <c r="A3381" i="15" s="1"/>
  <c r="A3382" i="15" s="1"/>
  <c r="A3383" i="15" s="1"/>
  <c r="A3384" i="15" s="1"/>
  <c r="A3385" i="15" s="1"/>
  <c r="A3386" i="15" s="1"/>
  <c r="A3387" i="15" s="1"/>
  <c r="A3388" i="15" s="1"/>
  <c r="A3389" i="15" s="1"/>
  <c r="A3390" i="15" s="1"/>
  <c r="A3391" i="15" s="1"/>
  <c r="A3392" i="15" s="1"/>
  <c r="A3393" i="15" s="1"/>
  <c r="A3394" i="15" s="1"/>
  <c r="A3395" i="15" s="1"/>
  <c r="A3396" i="15" s="1"/>
  <c r="A3397" i="15" s="1"/>
  <c r="A3398" i="15" s="1"/>
  <c r="A3399" i="15" s="1"/>
  <c r="A3400" i="15" s="1"/>
  <c r="A3401" i="15" s="1"/>
  <c r="A3402" i="15" s="1"/>
  <c r="A3403" i="15" s="1"/>
  <c r="A3404" i="15" s="1"/>
  <c r="A3405" i="15" s="1"/>
  <c r="A3406" i="15" s="1"/>
  <c r="A3407" i="15" s="1"/>
  <c r="A3408" i="15" s="1"/>
  <c r="A3409" i="15" s="1"/>
  <c r="A3410" i="15" s="1"/>
  <c r="A3411" i="15" s="1"/>
  <c r="A3412" i="15" s="1"/>
  <c r="A3413" i="15" s="1"/>
  <c r="A3414" i="15" s="1"/>
  <c r="A3415" i="15" s="1"/>
  <c r="A3416" i="15" s="1"/>
  <c r="A3417" i="15" s="1"/>
  <c r="A3418" i="15" s="1"/>
  <c r="A3419" i="15" s="1"/>
  <c r="A3420" i="15" s="1"/>
  <c r="A3421" i="15" s="1"/>
  <c r="A3422" i="15" s="1"/>
  <c r="A3423" i="15" s="1"/>
  <c r="A3424" i="15" s="1"/>
  <c r="A3425" i="15" s="1"/>
  <c r="A3426" i="15" s="1"/>
  <c r="A3427" i="15" s="1"/>
  <c r="A3428" i="15" s="1"/>
  <c r="A3429" i="15" s="1"/>
  <c r="A3430" i="15" s="1"/>
  <c r="A3431" i="15" s="1"/>
  <c r="A3432" i="15" s="1"/>
  <c r="A3433" i="15" s="1"/>
  <c r="A3434" i="15" s="1"/>
  <c r="A3435" i="15" s="1"/>
  <c r="A3436" i="15" s="1"/>
  <c r="A3437" i="15" s="1"/>
  <c r="A3438" i="15" s="1"/>
  <c r="A3439" i="15" s="1"/>
  <c r="A3440" i="15" s="1"/>
  <c r="A3441" i="15" s="1"/>
  <c r="A3442" i="15" s="1"/>
  <c r="A3443" i="15" s="1"/>
  <c r="A3444" i="15" s="1"/>
  <c r="A3445" i="15" s="1"/>
  <c r="A3446" i="15" s="1"/>
  <c r="A3447" i="15" s="1"/>
  <c r="A3448" i="15" s="1"/>
  <c r="A3449" i="15" s="1"/>
  <c r="A3450" i="15" s="1"/>
  <c r="A3451" i="15" s="1"/>
  <c r="A3452" i="15" s="1"/>
  <c r="A3453" i="15" s="1"/>
  <c r="A3454" i="15" s="1"/>
  <c r="A3455" i="15" s="1"/>
  <c r="A3456" i="15" s="1"/>
  <c r="A3457" i="15" s="1"/>
  <c r="A3458" i="15" s="1"/>
  <c r="A3459" i="15" s="1"/>
  <c r="A3460" i="15" s="1"/>
  <c r="A3461" i="15" s="1"/>
  <c r="A3462" i="15" s="1"/>
  <c r="A3463" i="15" s="1"/>
  <c r="A3464" i="15" s="1"/>
  <c r="A3465" i="15" s="1"/>
  <c r="A3466" i="15" s="1"/>
  <c r="A3467" i="15" s="1"/>
  <c r="A3468" i="15" s="1"/>
  <c r="A3469" i="15" s="1"/>
  <c r="A3470" i="15" s="1"/>
  <c r="A3471" i="15" s="1"/>
  <c r="A3472" i="15" s="1"/>
  <c r="A3473" i="15" s="1"/>
  <c r="A3474" i="15" s="1"/>
  <c r="A3475" i="15" s="1"/>
  <c r="A3476" i="15" s="1"/>
  <c r="A3477" i="15" s="1"/>
  <c r="A3478" i="15" s="1"/>
  <c r="A3479" i="15" s="1"/>
  <c r="A3480" i="15" s="1"/>
  <c r="A3481" i="15" s="1"/>
  <c r="A3482" i="15" s="1"/>
  <c r="A3483" i="15" s="1"/>
  <c r="A3484" i="15" s="1"/>
  <c r="A3485" i="15" s="1"/>
  <c r="A3486" i="15" s="1"/>
  <c r="A3487" i="15" s="1"/>
  <c r="A3488" i="15" s="1"/>
  <c r="A3489" i="15" s="1"/>
  <c r="A3490" i="15" s="1"/>
  <c r="A3491" i="15" s="1"/>
  <c r="A3492" i="15" s="1"/>
  <c r="A3493" i="15" s="1"/>
  <c r="A3494" i="15" s="1"/>
  <c r="A3495" i="15" s="1"/>
  <c r="A3496" i="15" s="1"/>
  <c r="A3497" i="15" s="1"/>
  <c r="A3498" i="15" s="1"/>
  <c r="A3499" i="15" s="1"/>
  <c r="A3500" i="15" s="1"/>
  <c r="A3501" i="15" s="1"/>
  <c r="A3502" i="15" s="1"/>
  <c r="A3503" i="15" s="1"/>
  <c r="A3504" i="15" s="1"/>
  <c r="A3505" i="15" s="1"/>
  <c r="A3506" i="15" s="1"/>
  <c r="A3507" i="15" s="1"/>
  <c r="A3508" i="15" s="1"/>
  <c r="A3509" i="15" s="1"/>
  <c r="A3510" i="15" s="1"/>
  <c r="A3511" i="15" s="1"/>
  <c r="A3512" i="15" s="1"/>
  <c r="A3513" i="15" s="1"/>
  <c r="A3514" i="15" s="1"/>
  <c r="A3515" i="15" s="1"/>
  <c r="A3516" i="15" s="1"/>
  <c r="A3517" i="15" s="1"/>
  <c r="A3518" i="15" s="1"/>
  <c r="A3519" i="15" s="1"/>
  <c r="A3520" i="15" s="1"/>
  <c r="A3521" i="15" s="1"/>
  <c r="A3522" i="15" s="1"/>
  <c r="A3523" i="15" s="1"/>
  <c r="A3524" i="15" s="1"/>
  <c r="A3525" i="15" s="1"/>
  <c r="A3526" i="15" s="1"/>
  <c r="A3527" i="15" s="1"/>
  <c r="A3528" i="15" s="1"/>
  <c r="A3529" i="15" s="1"/>
  <c r="A3530" i="15" s="1"/>
  <c r="A3531" i="15" s="1"/>
  <c r="A3532" i="15" s="1"/>
  <c r="A3533" i="15" s="1"/>
  <c r="A3534" i="15" s="1"/>
  <c r="A3535" i="15" s="1"/>
  <c r="A3536" i="15" s="1"/>
  <c r="A3537" i="15" s="1"/>
  <c r="A3538" i="15" s="1"/>
  <c r="A3539" i="15" s="1"/>
  <c r="A3540" i="15" s="1"/>
  <c r="A3541" i="15" s="1"/>
  <c r="A3542" i="15" s="1"/>
  <c r="A3543" i="15" s="1"/>
  <c r="A3544" i="15" s="1"/>
  <c r="A3545" i="15" s="1"/>
  <c r="A3546" i="15" s="1"/>
  <c r="A3547" i="15" s="1"/>
  <c r="A3548" i="15" s="1"/>
  <c r="A3549" i="15" s="1"/>
  <c r="A3550" i="15" s="1"/>
  <c r="A3551" i="15" s="1"/>
  <c r="A3552" i="15" s="1"/>
  <c r="A3553" i="15" s="1"/>
  <c r="A3554" i="15" s="1"/>
  <c r="A3555" i="15" s="1"/>
  <c r="A3556" i="15" s="1"/>
  <c r="A3557" i="15" s="1"/>
  <c r="A3558" i="15" s="1"/>
  <c r="A3559" i="15" s="1"/>
  <c r="A3560" i="15" s="1"/>
  <c r="A3561" i="15" s="1"/>
  <c r="A3562" i="15" s="1"/>
  <c r="A3563" i="15" s="1"/>
  <c r="A3564" i="15" s="1"/>
  <c r="A3565" i="15" s="1"/>
  <c r="A3566" i="15" s="1"/>
  <c r="A3567" i="15" s="1"/>
  <c r="A3568" i="15" s="1"/>
  <c r="A3569" i="15" s="1"/>
  <c r="A3570" i="15" s="1"/>
  <c r="A3571" i="15" s="1"/>
  <c r="A3572" i="15" s="1"/>
  <c r="A3573" i="15" s="1"/>
  <c r="A3574" i="15" s="1"/>
  <c r="A3575" i="15" s="1"/>
  <c r="A3576" i="15" s="1"/>
  <c r="A3577" i="15" s="1"/>
  <c r="A3578" i="15" s="1"/>
  <c r="A3579" i="15" s="1"/>
  <c r="A3580" i="15" s="1"/>
  <c r="A3581" i="15" s="1"/>
  <c r="A3582" i="15" s="1"/>
  <c r="A3583" i="15" s="1"/>
  <c r="A3584" i="15" s="1"/>
  <c r="A3585" i="15" s="1"/>
  <c r="A3586" i="15" s="1"/>
  <c r="A3587" i="15" s="1"/>
  <c r="A3588" i="15" s="1"/>
  <c r="A3589" i="15" s="1"/>
  <c r="A3590" i="15" s="1"/>
  <c r="A3591" i="15" s="1"/>
  <c r="A3592" i="15" s="1"/>
  <c r="A3593" i="15" s="1"/>
  <c r="A3594" i="15" s="1"/>
  <c r="A3595" i="15" s="1"/>
  <c r="A3596" i="15" s="1"/>
  <c r="A3597" i="15" s="1"/>
  <c r="A3598" i="15" s="1"/>
  <c r="A3599" i="15" s="1"/>
  <c r="A3600" i="15" s="1"/>
  <c r="A3601" i="15" s="1"/>
  <c r="A3602" i="15" s="1"/>
  <c r="A3603" i="15" s="1"/>
  <c r="A3604" i="15" s="1"/>
  <c r="A3605" i="15" s="1"/>
  <c r="A3606" i="15" s="1"/>
  <c r="A3607" i="15" s="1"/>
  <c r="A3608" i="15" s="1"/>
  <c r="A3609" i="15" s="1"/>
  <c r="A3610" i="15" s="1"/>
  <c r="A3611" i="15" s="1"/>
  <c r="A3612" i="15" s="1"/>
  <c r="A3613" i="15" s="1"/>
  <c r="A3614" i="15" s="1"/>
  <c r="A3615" i="15" s="1"/>
  <c r="A3616" i="15" s="1"/>
  <c r="A3617" i="15" s="1"/>
  <c r="A3618" i="15" s="1"/>
  <c r="A3619" i="15" s="1"/>
  <c r="A3620" i="15" s="1"/>
  <c r="A3621" i="15" s="1"/>
  <c r="A3622" i="15" s="1"/>
  <c r="A3623" i="15" s="1"/>
  <c r="A3624" i="15" s="1"/>
  <c r="A3625" i="15" s="1"/>
  <c r="A3626" i="15" s="1"/>
  <c r="A3627" i="15" s="1"/>
  <c r="A3628" i="15" s="1"/>
  <c r="A3629" i="15" s="1"/>
  <c r="A3630" i="15" s="1"/>
  <c r="A3631" i="15" s="1"/>
  <c r="A3632" i="15" s="1"/>
  <c r="A3633" i="15" s="1"/>
  <c r="A3634" i="15" s="1"/>
  <c r="A3635" i="15" s="1"/>
  <c r="A3636" i="15" s="1"/>
  <c r="A3637" i="15" s="1"/>
  <c r="A3638" i="15" s="1"/>
  <c r="A3639" i="15" s="1"/>
  <c r="A3640" i="15" s="1"/>
  <c r="A3641" i="15" s="1"/>
  <c r="A3642" i="15" s="1"/>
  <c r="A3643" i="15" s="1"/>
  <c r="A3644" i="15" s="1"/>
  <c r="A3645" i="15" s="1"/>
  <c r="A3646" i="15" s="1"/>
  <c r="A3647" i="15" s="1"/>
  <c r="A3648" i="15" s="1"/>
  <c r="A3649" i="15" s="1"/>
  <c r="A3650" i="15" s="1"/>
  <c r="A3651" i="15" s="1"/>
  <c r="A3652" i="15" s="1"/>
  <c r="A3653" i="15" s="1"/>
  <c r="A3654" i="15" s="1"/>
  <c r="A3655" i="15" s="1"/>
  <c r="A3656" i="15" s="1"/>
  <c r="A3657" i="15" s="1"/>
  <c r="A3658" i="15" s="1"/>
  <c r="A3659" i="15" s="1"/>
  <c r="A3660" i="15" s="1"/>
  <c r="A3661" i="15" s="1"/>
  <c r="A3662" i="15" s="1"/>
  <c r="A3663" i="15" s="1"/>
  <c r="A3664" i="15" s="1"/>
  <c r="A3665" i="15" s="1"/>
  <c r="A3666" i="15" s="1"/>
  <c r="A3667" i="15" s="1"/>
  <c r="A3668" i="15" s="1"/>
  <c r="A3669" i="15" s="1"/>
  <c r="A3670" i="15" s="1"/>
  <c r="A3671" i="15" s="1"/>
  <c r="A3672" i="15" s="1"/>
  <c r="A3673" i="15" s="1"/>
  <c r="A3674" i="15" s="1"/>
  <c r="A3675" i="15" s="1"/>
  <c r="A3676" i="15" s="1"/>
  <c r="A3677" i="15" s="1"/>
  <c r="A3678" i="15" s="1"/>
  <c r="A3679" i="15" s="1"/>
  <c r="A3680" i="15" s="1"/>
  <c r="A3681" i="15" s="1"/>
  <c r="A3682" i="15" s="1"/>
  <c r="A3683" i="15" s="1"/>
  <c r="A3684" i="15" s="1"/>
  <c r="A3685" i="15" s="1"/>
  <c r="A3686" i="15" s="1"/>
  <c r="A3687" i="15" s="1"/>
  <c r="A3688" i="15" s="1"/>
  <c r="A3689" i="15" s="1"/>
  <c r="A3690" i="15" s="1"/>
  <c r="A3691" i="15" s="1"/>
  <c r="A3692" i="15" s="1"/>
  <c r="A3693" i="15" s="1"/>
  <c r="A3694" i="15" s="1"/>
  <c r="A3695" i="15" s="1"/>
  <c r="A3696" i="15" s="1"/>
  <c r="A3697" i="15" s="1"/>
  <c r="A3698" i="15" s="1"/>
  <c r="A3699" i="15" s="1"/>
  <c r="A3700" i="15" s="1"/>
  <c r="A3701" i="15" s="1"/>
  <c r="A3702" i="15" s="1"/>
  <c r="A3703" i="15" s="1"/>
  <c r="A3704" i="15" s="1"/>
  <c r="A3705" i="15" s="1"/>
  <c r="A3706" i="15" s="1"/>
  <c r="A3707" i="15" s="1"/>
  <c r="A3708" i="15" s="1"/>
  <c r="A3709" i="15" s="1"/>
  <c r="A3710" i="15" s="1"/>
  <c r="A3711" i="15" s="1"/>
  <c r="A3712" i="15" s="1"/>
  <c r="A3713" i="15" s="1"/>
  <c r="A3714" i="15" s="1"/>
  <c r="A3715" i="15" s="1"/>
  <c r="A3716" i="15" s="1"/>
  <c r="A3717" i="15" s="1"/>
  <c r="A3718" i="15" s="1"/>
  <c r="A3719" i="15" s="1"/>
  <c r="A3720" i="15" s="1"/>
  <c r="A3721" i="15" s="1"/>
  <c r="A3722" i="15" s="1"/>
  <c r="A3723" i="15" s="1"/>
  <c r="A3724" i="15" s="1"/>
  <c r="A3725" i="15" s="1"/>
  <c r="A3726" i="15" s="1"/>
  <c r="A3727" i="15" s="1"/>
  <c r="A3728" i="15" s="1"/>
  <c r="A3729" i="15" s="1"/>
  <c r="A3730" i="15" s="1"/>
  <c r="A3731" i="15" s="1"/>
  <c r="A3732" i="15" s="1"/>
  <c r="A3733" i="15" s="1"/>
  <c r="A3734" i="15" s="1"/>
  <c r="A3735" i="15" s="1"/>
  <c r="A3736" i="15" s="1"/>
  <c r="A3737" i="15" s="1"/>
  <c r="A3738" i="15" s="1"/>
  <c r="A3739" i="15" s="1"/>
  <c r="A3740" i="15" s="1"/>
  <c r="A3741" i="15" s="1"/>
  <c r="A3742" i="15" s="1"/>
  <c r="A3743" i="15" s="1"/>
  <c r="A3744" i="15" s="1"/>
  <c r="A3745" i="15" s="1"/>
  <c r="A3746" i="15" s="1"/>
  <c r="A3747" i="15" s="1"/>
  <c r="A3748" i="15" s="1"/>
  <c r="A3749" i="15" s="1"/>
  <c r="A3750" i="15" s="1"/>
  <c r="A3751" i="15" s="1"/>
  <c r="A3752" i="15" s="1"/>
  <c r="A3753" i="15" s="1"/>
  <c r="A3754" i="15" s="1"/>
  <c r="A3755" i="15" s="1"/>
  <c r="A3756" i="15" s="1"/>
  <c r="A3757" i="15" s="1"/>
  <c r="A3758" i="15" s="1"/>
  <c r="A3759" i="15" s="1"/>
  <c r="A3760" i="15" s="1"/>
  <c r="A3761" i="15" s="1"/>
  <c r="A3762" i="15" s="1"/>
  <c r="A3763" i="15" s="1"/>
  <c r="A3764" i="15" s="1"/>
  <c r="A3765" i="15" s="1"/>
  <c r="A3766" i="15" s="1"/>
  <c r="A3767" i="15" s="1"/>
  <c r="A3768" i="15" s="1"/>
  <c r="A3769" i="15" s="1"/>
  <c r="A3770" i="15" s="1"/>
  <c r="A3771" i="15" s="1"/>
  <c r="A3772" i="15" s="1"/>
  <c r="A3773" i="15" s="1"/>
  <c r="A3774" i="15" s="1"/>
  <c r="A3775" i="15" s="1"/>
  <c r="A3776" i="15" s="1"/>
  <c r="A3777" i="15" s="1"/>
  <c r="A3778" i="15" s="1"/>
  <c r="A3779" i="15" s="1"/>
  <c r="A3780" i="15" s="1"/>
  <c r="A3781" i="15" s="1"/>
  <c r="A3782" i="15" s="1"/>
  <c r="A3783" i="15" s="1"/>
  <c r="A3784" i="15" s="1"/>
  <c r="A3785" i="15" s="1"/>
  <c r="A3786" i="15" s="1"/>
  <c r="A3787" i="15" s="1"/>
  <c r="A3788" i="15" s="1"/>
  <c r="A3789" i="15" s="1"/>
  <c r="A3790" i="15" s="1"/>
  <c r="A3791" i="15" s="1"/>
  <c r="A3792" i="15" s="1"/>
  <c r="A3793" i="15" s="1"/>
  <c r="A3794" i="15" s="1"/>
  <c r="A3795" i="15" s="1"/>
  <c r="A3796" i="15" s="1"/>
  <c r="A3797" i="15" s="1"/>
  <c r="A3798" i="15" s="1"/>
  <c r="A3799" i="15" s="1"/>
  <c r="A3800" i="15" s="1"/>
  <c r="A3801" i="15" s="1"/>
  <c r="A3802" i="15" s="1"/>
  <c r="A3803" i="15" s="1"/>
  <c r="A3804" i="15" s="1"/>
  <c r="A3805" i="15" s="1"/>
  <c r="A3806" i="15" s="1"/>
  <c r="A3807" i="15" s="1"/>
  <c r="A3808" i="15" s="1"/>
  <c r="A3809" i="15" s="1"/>
  <c r="A3810" i="15" s="1"/>
  <c r="A3811" i="15" s="1"/>
  <c r="A3812" i="15" s="1"/>
  <c r="A3813" i="15" s="1"/>
  <c r="A3814" i="15" s="1"/>
  <c r="A3815" i="15" s="1"/>
  <c r="A3816" i="15" s="1"/>
  <c r="A3817" i="15" s="1"/>
  <c r="A3818" i="15" s="1"/>
  <c r="A3819" i="15" s="1"/>
  <c r="A3820" i="15" s="1"/>
  <c r="A3821" i="15" s="1"/>
  <c r="A3822" i="15" s="1"/>
  <c r="A3823" i="15" s="1"/>
  <c r="A3824" i="15" s="1"/>
  <c r="A3825" i="15" s="1"/>
  <c r="A3826" i="15" s="1"/>
  <c r="A3827" i="15" s="1"/>
  <c r="A3828" i="15" s="1"/>
  <c r="A3829" i="15" s="1"/>
  <c r="A3830" i="15" s="1"/>
  <c r="A3831" i="15" s="1"/>
  <c r="A3832" i="15" s="1"/>
  <c r="A3833" i="15" s="1"/>
  <c r="A3834" i="15" s="1"/>
  <c r="A3835" i="15" s="1"/>
  <c r="A3836" i="15" s="1"/>
  <c r="A3837" i="15" s="1"/>
  <c r="A3838" i="15" s="1"/>
  <c r="A3839" i="15" s="1"/>
  <c r="A3840" i="15" s="1"/>
  <c r="A3841" i="15" s="1"/>
  <c r="A3842" i="15" s="1"/>
  <c r="A3843" i="15" s="1"/>
  <c r="A3844" i="15" s="1"/>
  <c r="A3845" i="15" s="1"/>
  <c r="A3846" i="15" s="1"/>
  <c r="A3847" i="15" s="1"/>
  <c r="A3848" i="15" s="1"/>
  <c r="A3849" i="15" s="1"/>
  <c r="A3850" i="15" s="1"/>
  <c r="A3851" i="15" s="1"/>
  <c r="A3852" i="15" s="1"/>
  <c r="A3853" i="15" s="1"/>
  <c r="A3854" i="15" s="1"/>
  <c r="A3855" i="15" s="1"/>
  <c r="A3856" i="15" s="1"/>
  <c r="A3857" i="15" s="1"/>
  <c r="A3858" i="15" s="1"/>
  <c r="A3859" i="15" s="1"/>
  <c r="A3860" i="15" s="1"/>
  <c r="A3861" i="15" s="1"/>
  <c r="A3862" i="15" s="1"/>
  <c r="A3863" i="15" s="1"/>
  <c r="A3864" i="15" s="1"/>
  <c r="A3865" i="15" s="1"/>
  <c r="A3866" i="15" s="1"/>
  <c r="A3867" i="15" s="1"/>
  <c r="A3868" i="15" s="1"/>
  <c r="A3869" i="15" s="1"/>
  <c r="A3870" i="15" s="1"/>
  <c r="A3871" i="15" s="1"/>
  <c r="A3872" i="15" s="1"/>
  <c r="A3873" i="15" s="1"/>
  <c r="A3874" i="15" s="1"/>
  <c r="A3875" i="15" s="1"/>
  <c r="A3876" i="15" s="1"/>
  <c r="A3877" i="15" s="1"/>
  <c r="A3878" i="15" s="1"/>
  <c r="A3879" i="15" s="1"/>
  <c r="A3880" i="15" s="1"/>
  <c r="A3881" i="15" s="1"/>
  <c r="A3882" i="15" s="1"/>
  <c r="A3883" i="15" s="1"/>
  <c r="A3884" i="15" s="1"/>
  <c r="A3885" i="15" s="1"/>
  <c r="A3886" i="15" s="1"/>
  <c r="A3887" i="15" s="1"/>
  <c r="A3888" i="15" s="1"/>
  <c r="A3889" i="15" s="1"/>
  <c r="A3890" i="15" s="1"/>
  <c r="A3891" i="15" s="1"/>
  <c r="A3892" i="15" s="1"/>
  <c r="A3893" i="15" s="1"/>
  <c r="A3894" i="15" s="1"/>
  <c r="A3895" i="15" s="1"/>
  <c r="A3896" i="15" s="1"/>
  <c r="A3897" i="15" s="1"/>
  <c r="A3898" i="15" s="1"/>
  <c r="A3899" i="15" s="1"/>
  <c r="A3900" i="15" s="1"/>
  <c r="A3901" i="15" s="1"/>
  <c r="A3902" i="15" s="1"/>
  <c r="A3903" i="15" s="1"/>
  <c r="A3904" i="15" s="1"/>
  <c r="A3905" i="15" s="1"/>
  <c r="A3906" i="15" s="1"/>
  <c r="A3907" i="15" s="1"/>
  <c r="A3908" i="15" s="1"/>
  <c r="A3909" i="15" s="1"/>
  <c r="A3910" i="15" s="1"/>
  <c r="A3911" i="15" s="1"/>
  <c r="A3912" i="15" s="1"/>
  <c r="A3913" i="15" s="1"/>
  <c r="A3914" i="15" s="1"/>
  <c r="A3915" i="15" s="1"/>
  <c r="A3916" i="15" s="1"/>
  <c r="A3917" i="15" s="1"/>
  <c r="A3918" i="15" s="1"/>
  <c r="A3919" i="15" s="1"/>
  <c r="A3920" i="15" s="1"/>
  <c r="A3921" i="15" s="1"/>
  <c r="A3922" i="15" s="1"/>
  <c r="A3923" i="15" s="1"/>
  <c r="A3924" i="15" s="1"/>
  <c r="A3925" i="15" s="1"/>
  <c r="A3926" i="15" s="1"/>
  <c r="A3927" i="15" s="1"/>
  <c r="A3928" i="15" s="1"/>
  <c r="A3929" i="15" s="1"/>
  <c r="A3930" i="15" s="1"/>
  <c r="A3931" i="15" s="1"/>
  <c r="A3932" i="15" s="1"/>
  <c r="A3933" i="15" s="1"/>
  <c r="A3934" i="15" s="1"/>
  <c r="A3935" i="15" s="1"/>
  <c r="A3936" i="15" s="1"/>
  <c r="A3937" i="15" s="1"/>
  <c r="A3938" i="15" s="1"/>
  <c r="A3939" i="15" s="1"/>
  <c r="A3940" i="15" s="1"/>
  <c r="A3941" i="15" s="1"/>
  <c r="A3942" i="15" s="1"/>
  <c r="A3943" i="15" s="1"/>
  <c r="A3944" i="15" s="1"/>
  <c r="A3945" i="15" s="1"/>
  <c r="A3946" i="15" s="1"/>
  <c r="A3947" i="15" s="1"/>
  <c r="A3948" i="15" s="1"/>
  <c r="A3949" i="15" s="1"/>
  <c r="A3950" i="15" s="1"/>
  <c r="A3951" i="15" s="1"/>
  <c r="A3952" i="15" s="1"/>
  <c r="A3953" i="15" s="1"/>
  <c r="A3954" i="15" s="1"/>
  <c r="A3955" i="15" s="1"/>
  <c r="A3956" i="15" s="1"/>
  <c r="A3957" i="15" s="1"/>
  <c r="A3958" i="15" s="1"/>
  <c r="A3959" i="15" s="1"/>
  <c r="A3960" i="15" s="1"/>
  <c r="A3961" i="15" s="1"/>
  <c r="A3962" i="15" s="1"/>
  <c r="A3963" i="15" s="1"/>
  <c r="A3964" i="15" s="1"/>
  <c r="A3965" i="15" s="1"/>
  <c r="A3966" i="15" s="1"/>
  <c r="A3967" i="15" s="1"/>
  <c r="A3968" i="15" s="1"/>
  <c r="A3969" i="15" s="1"/>
  <c r="A3970" i="15" s="1"/>
  <c r="A3971" i="15" s="1"/>
  <c r="A3972" i="15" s="1"/>
  <c r="A3973" i="15" s="1"/>
  <c r="A3974" i="15" s="1"/>
  <c r="A3975" i="15" s="1"/>
  <c r="A3976" i="15" s="1"/>
  <c r="A3977" i="15" s="1"/>
  <c r="A3978" i="15" s="1"/>
  <c r="A3979" i="15" s="1"/>
  <c r="A3980" i="15" s="1"/>
  <c r="A3981" i="15" s="1"/>
  <c r="A3982" i="15" s="1"/>
  <c r="A3983" i="15" s="1"/>
  <c r="A3984" i="15" s="1"/>
  <c r="A3985" i="15" s="1"/>
  <c r="A3986" i="15" s="1"/>
  <c r="A3987" i="15" s="1"/>
  <c r="A3988" i="15" s="1"/>
  <c r="A3989" i="15" s="1"/>
  <c r="A3990" i="15" s="1"/>
  <c r="A3991" i="15" s="1"/>
  <c r="A3992" i="15" s="1"/>
  <c r="A3993" i="15" s="1"/>
  <c r="A3994" i="15" s="1"/>
  <c r="A3995" i="15" s="1"/>
  <c r="A3996" i="15" s="1"/>
  <c r="A3997" i="15" s="1"/>
  <c r="A3998" i="15" s="1"/>
  <c r="A3999" i="15" s="1"/>
  <c r="A4000" i="15" s="1"/>
  <c r="A4001" i="15" s="1"/>
  <c r="A4002" i="15" s="1"/>
  <c r="A4003" i="15" s="1"/>
  <c r="A4004" i="15" s="1"/>
  <c r="A4005" i="15" s="1"/>
  <c r="A4006" i="15" s="1"/>
  <c r="A4007" i="15" s="1"/>
  <c r="A4008" i="15" s="1"/>
  <c r="A4009" i="15" s="1"/>
  <c r="A4010" i="15" s="1"/>
  <c r="A4011" i="15" s="1"/>
  <c r="A4012" i="15" s="1"/>
  <c r="A4013" i="15" s="1"/>
  <c r="A4014" i="15" s="1"/>
  <c r="A4015" i="15" s="1"/>
  <c r="A4016" i="15" s="1"/>
  <c r="A4017" i="15" s="1"/>
  <c r="A4018" i="15" s="1"/>
  <c r="A4019" i="15" s="1"/>
  <c r="A4020" i="15" s="1"/>
  <c r="A4021" i="15" s="1"/>
  <c r="A4022" i="15" s="1"/>
  <c r="A4023" i="15" s="1"/>
  <c r="A4024" i="15" s="1"/>
  <c r="A4025" i="15" s="1"/>
  <c r="A4026" i="15" s="1"/>
  <c r="A4027" i="15" s="1"/>
  <c r="A4028" i="15" s="1"/>
  <c r="A4029" i="15" s="1"/>
  <c r="A4030" i="15" s="1"/>
  <c r="A4031" i="15" s="1"/>
  <c r="A4032" i="15" s="1"/>
  <c r="A4033" i="15" s="1"/>
  <c r="A4034" i="15" s="1"/>
  <c r="A4035" i="15" s="1"/>
  <c r="A4036" i="15" s="1"/>
  <c r="A4037" i="15" s="1"/>
  <c r="A4038" i="15" s="1"/>
  <c r="A4039" i="15" s="1"/>
  <c r="A4040" i="15" s="1"/>
  <c r="A4041" i="15" s="1"/>
  <c r="A4042" i="15" s="1"/>
  <c r="A4043" i="15" s="1"/>
  <c r="A4044" i="15" s="1"/>
  <c r="A4045" i="15" s="1"/>
  <c r="A4046" i="15" s="1"/>
  <c r="A4047" i="15" s="1"/>
  <c r="A4048" i="15" s="1"/>
  <c r="A4049" i="15" s="1"/>
  <c r="A4050" i="15" s="1"/>
  <c r="A4051" i="15" s="1"/>
  <c r="A4052" i="15" s="1"/>
  <c r="A4053" i="15" s="1"/>
  <c r="A4054" i="15" s="1"/>
  <c r="A4055" i="15" s="1"/>
  <c r="A4056" i="15" s="1"/>
  <c r="A4057" i="15" s="1"/>
  <c r="A4058" i="15" s="1"/>
  <c r="A4059" i="15" s="1"/>
  <c r="A4060" i="15" s="1"/>
  <c r="A4061" i="15" s="1"/>
  <c r="A4062" i="15" s="1"/>
  <c r="A4063" i="15" s="1"/>
  <c r="A4064" i="15" s="1"/>
  <c r="A4065" i="15" s="1"/>
  <c r="A4066" i="15" s="1"/>
  <c r="A4067" i="15" s="1"/>
  <c r="A4068" i="15" s="1"/>
  <c r="A4069" i="15" s="1"/>
  <c r="A4070" i="15" s="1"/>
  <c r="A4071" i="15" s="1"/>
  <c r="A4072" i="15" s="1"/>
  <c r="A4073" i="15" s="1"/>
  <c r="A4074" i="15" s="1"/>
  <c r="A4075" i="15" s="1"/>
  <c r="A4076" i="15" s="1"/>
  <c r="A4077" i="15" s="1"/>
  <c r="A4078" i="15" s="1"/>
  <c r="A4079" i="15" s="1"/>
  <c r="A4080" i="15" s="1"/>
  <c r="A4081" i="15" s="1"/>
  <c r="A4082" i="15" s="1"/>
  <c r="A4083" i="15" s="1"/>
  <c r="A4084" i="15" s="1"/>
  <c r="A4085" i="15" s="1"/>
  <c r="A4086" i="15" s="1"/>
  <c r="A4087" i="15" s="1"/>
  <c r="A4088" i="15" s="1"/>
  <c r="A4089" i="15" s="1"/>
  <c r="A4090" i="15" s="1"/>
  <c r="A4091" i="15" s="1"/>
  <c r="A4092" i="15" s="1"/>
  <c r="A4093" i="15" s="1"/>
  <c r="A4094" i="15" s="1"/>
  <c r="A4095" i="15" s="1"/>
  <c r="A4096" i="15" s="1"/>
  <c r="A4097" i="15" s="1"/>
  <c r="A4098" i="15" s="1"/>
  <c r="A4099" i="15" s="1"/>
  <c r="A4100" i="15" s="1"/>
  <c r="A4101" i="15" s="1"/>
  <c r="A4102" i="15" s="1"/>
  <c r="A4103" i="15" s="1"/>
  <c r="A4104" i="15" s="1"/>
  <c r="A4105" i="15" s="1"/>
  <c r="A4106" i="15" s="1"/>
  <c r="A4107" i="15" s="1"/>
  <c r="A4108" i="15" s="1"/>
  <c r="A4109" i="15" s="1"/>
  <c r="A4110" i="15" s="1"/>
  <c r="A4111" i="15" s="1"/>
  <c r="A4112" i="15" s="1"/>
  <c r="A4113" i="15" s="1"/>
  <c r="A4114" i="15" s="1"/>
  <c r="A4115" i="15" s="1"/>
  <c r="A4116" i="15" s="1"/>
  <c r="A4117" i="15" s="1"/>
  <c r="A4118" i="15" s="1"/>
  <c r="A4119" i="15" s="1"/>
  <c r="A4120" i="15" s="1"/>
  <c r="A4121" i="15" s="1"/>
  <c r="A4122" i="15" s="1"/>
  <c r="A4123" i="15" s="1"/>
  <c r="A4124" i="15" s="1"/>
  <c r="A4125" i="15" s="1"/>
  <c r="A4126" i="15" s="1"/>
  <c r="A4127" i="15" s="1"/>
  <c r="A4128" i="15" s="1"/>
  <c r="A4129" i="15" s="1"/>
  <c r="A4130" i="15" s="1"/>
  <c r="A4131" i="15" s="1"/>
  <c r="A4132" i="15" s="1"/>
  <c r="A4133" i="15" s="1"/>
  <c r="A4134" i="15" s="1"/>
  <c r="A4135" i="15" s="1"/>
  <c r="A4136" i="15" s="1"/>
  <c r="A4137" i="15" s="1"/>
  <c r="A4138" i="15" s="1"/>
  <c r="A4139" i="15" s="1"/>
  <c r="A4140" i="15" s="1"/>
  <c r="A4141" i="15" s="1"/>
  <c r="A4142" i="15" s="1"/>
  <c r="A4143" i="15" s="1"/>
  <c r="A4144" i="15" s="1"/>
  <c r="A4145" i="15" s="1"/>
  <c r="A4146" i="15" s="1"/>
  <c r="A4147" i="15" s="1"/>
  <c r="A4148" i="15" s="1"/>
  <c r="A4149" i="15" s="1"/>
  <c r="A4150" i="15" s="1"/>
  <c r="A4151" i="15" s="1"/>
  <c r="A4152" i="15" s="1"/>
  <c r="A4153" i="15" s="1"/>
  <c r="A4154" i="15" s="1"/>
  <c r="A4155" i="15" s="1"/>
  <c r="A4156" i="15" s="1"/>
  <c r="A4157" i="15" s="1"/>
  <c r="A4158" i="15" s="1"/>
  <c r="A4159" i="15" s="1"/>
  <c r="A4160" i="15" s="1"/>
  <c r="A4161" i="15" s="1"/>
  <c r="A4162" i="15" s="1"/>
  <c r="A4163" i="15" s="1"/>
  <c r="A4164" i="15" s="1"/>
  <c r="A4165" i="15" s="1"/>
  <c r="A4166" i="15" s="1"/>
  <c r="A4167" i="15" s="1"/>
  <c r="A4168" i="15" s="1"/>
  <c r="A4169" i="15" s="1"/>
  <c r="A4170" i="15" s="1"/>
  <c r="A4171" i="15" s="1"/>
  <c r="A4172" i="15" s="1"/>
  <c r="A4173" i="15" s="1"/>
  <c r="A4174" i="15" s="1"/>
  <c r="A4175" i="15" s="1"/>
  <c r="A4176" i="15" s="1"/>
  <c r="A4177" i="15" s="1"/>
  <c r="A4178" i="15" s="1"/>
  <c r="A4179" i="15" s="1"/>
  <c r="A4180" i="15" s="1"/>
  <c r="A4181" i="15" s="1"/>
  <c r="A4182" i="15" s="1"/>
  <c r="A4183" i="15" s="1"/>
  <c r="A4184" i="15" s="1"/>
  <c r="A4185" i="15" s="1"/>
  <c r="A4186" i="15" s="1"/>
  <c r="A4187" i="15" s="1"/>
  <c r="A4188" i="15" s="1"/>
  <c r="A4189" i="15" s="1"/>
  <c r="A4190" i="15" s="1"/>
  <c r="A4191" i="15" s="1"/>
  <c r="A4192" i="15" s="1"/>
  <c r="A4193" i="15" s="1"/>
  <c r="A4194" i="15" s="1"/>
  <c r="A4195" i="15" s="1"/>
  <c r="A4196" i="15" s="1"/>
  <c r="A4197" i="15" s="1"/>
  <c r="A4198" i="15" s="1"/>
  <c r="A4199" i="15" s="1"/>
  <c r="A4200" i="15" s="1"/>
  <c r="A4201" i="15" s="1"/>
  <c r="A4202" i="15" s="1"/>
  <c r="A4203" i="15" s="1"/>
  <c r="A4204" i="15" s="1"/>
  <c r="A4205" i="15" s="1"/>
  <c r="A4206" i="15" s="1"/>
  <c r="A4207" i="15" s="1"/>
  <c r="A4208" i="15" s="1"/>
  <c r="A4209" i="15" s="1"/>
  <c r="A4210" i="15" s="1"/>
  <c r="A4211" i="15" s="1"/>
  <c r="A4212" i="15" s="1"/>
  <c r="A4213" i="15" s="1"/>
  <c r="A4214" i="15" s="1"/>
  <c r="A4215" i="15" s="1"/>
  <c r="A4216" i="15" s="1"/>
  <c r="A4217" i="15" s="1"/>
  <c r="A4218" i="15" s="1"/>
  <c r="A4219" i="15" s="1"/>
  <c r="A4220" i="15" s="1"/>
  <c r="A4221" i="15" s="1"/>
  <c r="A4222" i="15" s="1"/>
  <c r="A4223" i="15" s="1"/>
  <c r="A4224" i="15" s="1"/>
  <c r="A4225" i="15" s="1"/>
  <c r="A4226" i="15" s="1"/>
  <c r="A4227" i="15" s="1"/>
  <c r="A4228" i="15" s="1"/>
  <c r="A4229" i="15" s="1"/>
  <c r="A4230" i="15" s="1"/>
  <c r="A4231" i="15" s="1"/>
  <c r="A4232" i="15" s="1"/>
  <c r="A4233" i="15" s="1"/>
  <c r="A4234" i="15" s="1"/>
  <c r="A4235" i="15" s="1"/>
  <c r="A4236" i="15" s="1"/>
  <c r="A4237" i="15" s="1"/>
  <c r="A4238" i="15" s="1"/>
  <c r="A4239" i="15" s="1"/>
  <c r="A4240" i="15" s="1"/>
  <c r="A4241" i="15" s="1"/>
  <c r="A4242" i="15" s="1"/>
  <c r="A4243" i="15" s="1"/>
  <c r="A4244" i="15" s="1"/>
  <c r="A4245" i="15" s="1"/>
  <c r="A4246" i="15" s="1"/>
  <c r="A4247" i="15" s="1"/>
  <c r="A4248" i="15" s="1"/>
  <c r="A4249" i="15" s="1"/>
  <c r="A4250" i="15" s="1"/>
  <c r="A4251" i="15" s="1"/>
  <c r="A4252" i="15" s="1"/>
  <c r="A4253" i="15" s="1"/>
  <c r="A4254" i="15" s="1"/>
  <c r="A4255" i="15" s="1"/>
  <c r="A4256" i="15" s="1"/>
  <c r="A4257" i="15" s="1"/>
  <c r="A4258" i="15" s="1"/>
  <c r="A4259" i="15" s="1"/>
  <c r="A4260" i="15" s="1"/>
  <c r="A4261" i="15" s="1"/>
  <c r="A4262" i="15" s="1"/>
  <c r="A4263" i="15" s="1"/>
  <c r="A4264" i="15" s="1"/>
  <c r="A4265" i="15" s="1"/>
  <c r="A4266" i="15" s="1"/>
  <c r="A4267" i="15" s="1"/>
  <c r="A4268" i="15" s="1"/>
  <c r="A4269" i="15" s="1"/>
  <c r="A4270" i="15" s="1"/>
  <c r="A4271" i="15" s="1"/>
  <c r="A4272" i="15" s="1"/>
  <c r="A4273" i="15" s="1"/>
  <c r="A4274" i="15" s="1"/>
  <c r="A4275" i="15" s="1"/>
  <c r="A4276" i="15" s="1"/>
  <c r="A4277" i="15" s="1"/>
  <c r="A4278" i="15" s="1"/>
  <c r="A4279" i="15" s="1"/>
  <c r="A4280" i="15" s="1"/>
  <c r="A4281" i="15" s="1"/>
  <c r="A4282" i="15" s="1"/>
  <c r="A4283" i="15" s="1"/>
  <c r="A4284" i="15" s="1"/>
  <c r="A4285" i="15" s="1"/>
  <c r="A4286" i="15" s="1"/>
  <c r="A4287" i="15" s="1"/>
  <c r="A4288" i="15" s="1"/>
  <c r="A4289" i="15" s="1"/>
  <c r="A4290" i="15" s="1"/>
  <c r="A4291" i="15" s="1"/>
  <c r="A4292" i="15" s="1"/>
  <c r="A4293" i="15" s="1"/>
  <c r="A4294" i="15" s="1"/>
  <c r="A4295" i="15" s="1"/>
  <c r="A4296" i="15" s="1"/>
  <c r="A4297" i="15" s="1"/>
  <c r="A4298" i="15" s="1"/>
  <c r="A4299" i="15" s="1"/>
  <c r="A4300" i="15" s="1"/>
  <c r="A4301" i="15" s="1"/>
  <c r="A4302" i="15" s="1"/>
  <c r="A4303" i="15" s="1"/>
  <c r="A4304" i="15" s="1"/>
  <c r="A4305" i="15" s="1"/>
  <c r="A4306" i="15" s="1"/>
  <c r="A4307" i="15" s="1"/>
  <c r="A4308" i="15" s="1"/>
  <c r="A4309" i="15" s="1"/>
  <c r="A4310" i="15" s="1"/>
  <c r="A4311" i="15" s="1"/>
  <c r="A4312" i="15" s="1"/>
  <c r="A4313" i="15" s="1"/>
  <c r="A4314" i="15" s="1"/>
  <c r="A4315" i="15" s="1"/>
  <c r="A4316" i="15" s="1"/>
  <c r="A4317" i="15" s="1"/>
  <c r="A4318" i="15" s="1"/>
  <c r="A4319" i="15" s="1"/>
  <c r="A4320" i="15" s="1"/>
  <c r="A4321" i="15" s="1"/>
  <c r="A4322" i="15" s="1"/>
  <c r="A4323" i="15" s="1"/>
  <c r="A4324" i="15" s="1"/>
  <c r="A4325" i="15" s="1"/>
  <c r="A4326" i="15" s="1"/>
  <c r="A4327" i="15" s="1"/>
  <c r="A4328" i="15" s="1"/>
  <c r="A4329" i="15" s="1"/>
  <c r="A4330" i="15" s="1"/>
  <c r="A4331" i="15" s="1"/>
  <c r="A4332" i="15" s="1"/>
  <c r="A4333" i="15" s="1"/>
  <c r="A4334" i="15" s="1"/>
  <c r="A4335" i="15" s="1"/>
  <c r="A4336" i="15" s="1"/>
  <c r="A4337" i="15" s="1"/>
  <c r="A4338" i="15" s="1"/>
  <c r="A4339" i="15" s="1"/>
  <c r="A4340" i="15" s="1"/>
  <c r="A4341" i="15" s="1"/>
  <c r="A4342" i="15" s="1"/>
  <c r="A4343" i="15" s="1"/>
  <c r="A4344" i="15" s="1"/>
  <c r="A4345" i="15" s="1"/>
  <c r="A4346" i="15" s="1"/>
  <c r="A4347" i="15" s="1"/>
  <c r="A4348" i="15" s="1"/>
  <c r="A4349" i="15" s="1"/>
  <c r="A4350" i="15" s="1"/>
  <c r="A4351" i="15" s="1"/>
  <c r="A4352" i="15" s="1"/>
  <c r="A4353" i="15" s="1"/>
  <c r="A4354" i="15" s="1"/>
  <c r="A4355" i="15" s="1"/>
  <c r="A4356" i="15" s="1"/>
  <c r="A4357" i="15" s="1"/>
  <c r="A4358" i="15" s="1"/>
  <c r="A4359" i="15" s="1"/>
  <c r="A4360" i="15" s="1"/>
  <c r="A4361" i="15" s="1"/>
  <c r="A4362" i="15" s="1"/>
  <c r="A4363" i="15" s="1"/>
  <c r="A4364" i="15" s="1"/>
  <c r="A4365" i="15" s="1"/>
  <c r="A4366" i="15" s="1"/>
  <c r="A4367" i="15" s="1"/>
  <c r="A4368" i="15" s="1"/>
  <c r="A4369" i="15" s="1"/>
  <c r="A4370" i="15" s="1"/>
  <c r="A4371" i="15" s="1"/>
  <c r="A4372" i="15" s="1"/>
  <c r="A4373" i="15" s="1"/>
  <c r="A4374" i="15" s="1"/>
  <c r="A4375" i="15" s="1"/>
  <c r="A4376" i="15" s="1"/>
  <c r="A4377" i="15" s="1"/>
  <c r="A4378" i="15" s="1"/>
  <c r="A4379" i="15" s="1"/>
  <c r="A4380" i="15" s="1"/>
  <c r="A4381" i="15" s="1"/>
  <c r="A4382" i="15" s="1"/>
  <c r="A4383" i="15" s="1"/>
  <c r="A4384" i="15" s="1"/>
  <c r="A4385" i="15" s="1"/>
  <c r="A4386" i="15" s="1"/>
  <c r="A4387" i="15" s="1"/>
  <c r="A4388" i="15" s="1"/>
  <c r="A4389" i="15" s="1"/>
  <c r="A4390" i="15" s="1"/>
  <c r="A4391" i="15" s="1"/>
  <c r="A4392" i="15" s="1"/>
  <c r="A4393" i="15" s="1"/>
  <c r="A4394" i="15" s="1"/>
  <c r="A4395" i="15" s="1"/>
  <c r="A4396" i="15" s="1"/>
  <c r="A4397" i="15" s="1"/>
  <c r="A4398" i="15" s="1"/>
  <c r="A4399" i="15" s="1"/>
  <c r="A4400" i="15" s="1"/>
  <c r="A4401" i="15" s="1"/>
  <c r="A4402" i="15" s="1"/>
  <c r="A4403" i="15" s="1"/>
  <c r="A4404" i="15" s="1"/>
  <c r="A4405" i="15" s="1"/>
  <c r="A4406" i="15" s="1"/>
  <c r="A4407" i="15" s="1"/>
  <c r="A4408" i="15" s="1"/>
  <c r="A4409" i="15" s="1"/>
  <c r="A4410" i="15" s="1"/>
  <c r="A4411" i="15" s="1"/>
  <c r="A4412" i="15" s="1"/>
  <c r="A4413" i="15" s="1"/>
  <c r="A4414" i="15" s="1"/>
  <c r="A4415" i="15" s="1"/>
  <c r="A4416" i="15" s="1"/>
  <c r="A4417" i="15" s="1"/>
  <c r="A4418" i="15" s="1"/>
  <c r="A4419" i="15" s="1"/>
  <c r="A4420" i="15" s="1"/>
  <c r="A4421" i="15" s="1"/>
  <c r="A4422" i="15" s="1"/>
  <c r="A4423" i="15" s="1"/>
  <c r="A4424" i="15" s="1"/>
  <c r="A4425" i="15" s="1"/>
  <c r="A4426" i="15" s="1"/>
  <c r="A4427" i="15" s="1"/>
  <c r="A4428" i="15" s="1"/>
  <c r="A4429" i="15" s="1"/>
  <c r="A4430" i="15" s="1"/>
  <c r="A4431" i="15" s="1"/>
  <c r="A4432" i="15" s="1"/>
  <c r="A4433" i="15" s="1"/>
  <c r="A4434" i="15" s="1"/>
  <c r="A4435" i="15" s="1"/>
  <c r="A4436" i="15" s="1"/>
  <c r="A4437" i="15" s="1"/>
  <c r="A4438" i="15" s="1"/>
  <c r="A4439" i="15" s="1"/>
  <c r="A4440" i="15" s="1"/>
  <c r="A4441" i="15" s="1"/>
  <c r="A4442" i="15" s="1"/>
  <c r="A4443" i="15" s="1"/>
  <c r="A4444" i="15" s="1"/>
  <c r="A4445" i="15" s="1"/>
  <c r="A4446" i="15" s="1"/>
  <c r="A4447" i="15" s="1"/>
  <c r="A4448" i="15" s="1"/>
  <c r="A4449" i="15" s="1"/>
  <c r="A4450" i="15" s="1"/>
  <c r="A4451" i="15" s="1"/>
  <c r="A4452" i="15" s="1"/>
  <c r="A4453" i="15" s="1"/>
  <c r="A4454" i="15" s="1"/>
  <c r="A4455" i="15" s="1"/>
  <c r="A4456" i="15" s="1"/>
  <c r="A4457" i="15" s="1"/>
  <c r="A4458" i="15" s="1"/>
  <c r="A4459" i="15" s="1"/>
  <c r="A4460" i="15" s="1"/>
  <c r="A4461" i="15" s="1"/>
  <c r="A4462" i="15" s="1"/>
  <c r="A4463" i="15" s="1"/>
  <c r="A4464" i="15" s="1"/>
  <c r="A4465" i="15" s="1"/>
  <c r="A4466" i="15" s="1"/>
  <c r="A4467" i="15" s="1"/>
  <c r="A4468" i="15" s="1"/>
  <c r="A4469" i="15" s="1"/>
  <c r="A4470" i="15" s="1"/>
  <c r="A4471" i="15" s="1"/>
  <c r="A4472" i="15" s="1"/>
  <c r="A4473" i="15" s="1"/>
  <c r="A4474" i="15" s="1"/>
  <c r="A4475" i="15" s="1"/>
  <c r="A4476" i="15" s="1"/>
  <c r="A4477" i="15" s="1"/>
  <c r="A4478" i="15" s="1"/>
  <c r="A4479" i="15" s="1"/>
  <c r="A4480" i="15" s="1"/>
  <c r="A4481" i="15" s="1"/>
  <c r="A4482" i="15" s="1"/>
  <c r="A4483" i="15" s="1"/>
  <c r="A4484" i="15" s="1"/>
  <c r="A4485" i="15" s="1"/>
  <c r="A4486" i="15" s="1"/>
  <c r="A4487" i="15" s="1"/>
  <c r="A4488" i="15" s="1"/>
  <c r="A4489" i="15" s="1"/>
  <c r="A4490" i="15" s="1"/>
  <c r="A4491" i="15" s="1"/>
  <c r="A4492" i="15" s="1"/>
  <c r="A4493" i="15" s="1"/>
  <c r="A4494" i="15" s="1"/>
  <c r="A4495" i="15" s="1"/>
  <c r="A4496" i="15" s="1"/>
  <c r="A4497" i="15" s="1"/>
  <c r="A4498" i="15" s="1"/>
  <c r="A4499" i="15" s="1"/>
  <c r="A4500" i="15" s="1"/>
  <c r="A4501" i="15" s="1"/>
  <c r="A4502" i="15" s="1"/>
  <c r="A4503" i="15" s="1"/>
  <c r="A4504" i="15" s="1"/>
  <c r="A4505" i="15" s="1"/>
  <c r="A4506" i="15" s="1"/>
  <c r="A4507" i="15" s="1"/>
  <c r="A4508" i="15" s="1"/>
  <c r="A4509" i="15" s="1"/>
  <c r="A4510" i="15" s="1"/>
  <c r="A4511" i="15" s="1"/>
  <c r="A4512" i="15" s="1"/>
  <c r="A4513" i="15" s="1"/>
  <c r="A4514" i="15" s="1"/>
  <c r="A4515" i="15" s="1"/>
  <c r="A4516" i="15" s="1"/>
  <c r="A4517" i="15" s="1"/>
  <c r="A4518" i="15" s="1"/>
  <c r="A4519" i="15" s="1"/>
  <c r="A4520" i="15" s="1"/>
  <c r="A4521" i="15" s="1"/>
  <c r="A4522" i="15" s="1"/>
  <c r="A4523" i="15" s="1"/>
  <c r="A4524" i="15" s="1"/>
  <c r="A4525" i="15" s="1"/>
  <c r="A4526" i="15" s="1"/>
  <c r="A4527" i="15" s="1"/>
  <c r="A4528" i="15" s="1"/>
  <c r="A4529" i="15" s="1"/>
  <c r="A4530" i="15" s="1"/>
  <c r="A4531" i="15" s="1"/>
  <c r="A4532" i="15" s="1"/>
  <c r="A4533" i="15" s="1"/>
  <c r="A4534" i="15" s="1"/>
  <c r="A4535" i="15" s="1"/>
  <c r="A4536" i="15" s="1"/>
  <c r="A4537" i="15" s="1"/>
  <c r="A4538" i="15" s="1"/>
  <c r="A4539" i="15" s="1"/>
  <c r="A4540" i="15" s="1"/>
  <c r="A4541" i="15" s="1"/>
  <c r="A4542" i="15" s="1"/>
  <c r="A4543" i="15" s="1"/>
  <c r="A4544" i="15" s="1"/>
  <c r="A4545" i="15" s="1"/>
  <c r="A4546" i="15" s="1"/>
  <c r="A4547" i="15" s="1"/>
  <c r="A4548" i="15" s="1"/>
  <c r="A4549" i="15" s="1"/>
  <c r="A4550" i="15" s="1"/>
  <c r="A4551" i="15" s="1"/>
  <c r="A4552" i="15" s="1"/>
  <c r="A4553" i="15" s="1"/>
  <c r="A4554" i="15" s="1"/>
  <c r="A4555" i="15" s="1"/>
  <c r="A4556" i="15" s="1"/>
  <c r="A4557" i="15" s="1"/>
  <c r="A4558" i="15" s="1"/>
  <c r="A4559" i="15" s="1"/>
  <c r="A4560" i="15" s="1"/>
  <c r="A4561" i="15" s="1"/>
  <c r="A4562" i="15" s="1"/>
  <c r="A4563" i="15" s="1"/>
  <c r="A4564" i="15" s="1"/>
  <c r="A4565" i="15" s="1"/>
  <c r="A4566" i="15" s="1"/>
  <c r="A4567" i="15" s="1"/>
  <c r="A4568" i="15" s="1"/>
  <c r="A4569" i="15" s="1"/>
  <c r="A4570" i="15" s="1"/>
  <c r="A4571" i="15" s="1"/>
  <c r="A4572" i="15" s="1"/>
  <c r="A4573" i="15" s="1"/>
  <c r="A4574" i="15" s="1"/>
  <c r="A4575" i="15" s="1"/>
  <c r="A4576" i="15" s="1"/>
  <c r="A4577" i="15" s="1"/>
  <c r="A4578" i="15" s="1"/>
  <c r="A4579" i="15" s="1"/>
  <c r="A4580" i="15" s="1"/>
  <c r="A4581" i="15" s="1"/>
  <c r="A4582" i="15" s="1"/>
  <c r="A4583" i="15" s="1"/>
  <c r="A4584" i="15" s="1"/>
  <c r="A4585" i="15" s="1"/>
  <c r="A4586" i="15" s="1"/>
  <c r="A4587" i="15" s="1"/>
  <c r="A4588" i="15" s="1"/>
  <c r="A4589" i="15" s="1"/>
  <c r="A4590" i="15" s="1"/>
  <c r="A4591" i="15" s="1"/>
  <c r="A4592" i="15" s="1"/>
  <c r="A4593" i="15" s="1"/>
  <c r="A4594" i="15" s="1"/>
  <c r="A4595" i="15" s="1"/>
  <c r="A4596" i="15" s="1"/>
  <c r="A4597" i="15" s="1"/>
  <c r="A4598" i="15" s="1"/>
  <c r="A4599" i="15" s="1"/>
  <c r="A4600" i="15" s="1"/>
  <c r="A4601" i="15" s="1"/>
  <c r="A4602" i="15" s="1"/>
  <c r="A4603" i="15" s="1"/>
  <c r="A4604" i="15" s="1"/>
  <c r="A4605" i="15" s="1"/>
  <c r="A4606" i="15" s="1"/>
  <c r="A4607" i="15" s="1"/>
  <c r="A4608" i="15" s="1"/>
  <c r="A4609" i="15" s="1"/>
  <c r="A4610" i="15" s="1"/>
  <c r="A4611" i="15" s="1"/>
  <c r="A4612" i="15" s="1"/>
  <c r="A4613" i="15" s="1"/>
  <c r="A4614" i="15" s="1"/>
  <c r="A4615" i="15" s="1"/>
  <c r="A4616" i="15" s="1"/>
  <c r="A4617" i="15" s="1"/>
  <c r="A4618" i="15" s="1"/>
  <c r="A4619" i="15" s="1"/>
  <c r="A4620" i="15" s="1"/>
  <c r="A4621" i="15" s="1"/>
  <c r="A4622" i="15" s="1"/>
  <c r="A4623" i="15" s="1"/>
  <c r="A4624" i="15" s="1"/>
  <c r="A4625" i="15" s="1"/>
  <c r="A4626" i="15" s="1"/>
  <c r="A4627" i="15" s="1"/>
  <c r="A4628" i="15" s="1"/>
  <c r="A4629" i="15" s="1"/>
  <c r="A4630" i="15" s="1"/>
  <c r="A4631" i="15" s="1"/>
  <c r="A4632" i="15" s="1"/>
  <c r="A4633" i="15" s="1"/>
  <c r="A4634" i="15" s="1"/>
  <c r="A4635" i="15" s="1"/>
  <c r="A4636" i="15" s="1"/>
  <c r="A4637" i="15" s="1"/>
  <c r="A4638" i="15" s="1"/>
  <c r="A4639" i="15" s="1"/>
  <c r="A4640" i="15" s="1"/>
  <c r="A4641" i="15" s="1"/>
  <c r="A4642" i="15" s="1"/>
  <c r="A4643" i="15" s="1"/>
  <c r="A4644" i="15" s="1"/>
  <c r="A4645" i="15" s="1"/>
  <c r="A4646" i="15" s="1"/>
  <c r="A4647" i="15" s="1"/>
  <c r="A4648" i="15" s="1"/>
  <c r="A4649" i="15" s="1"/>
  <c r="A4650" i="15" s="1"/>
  <c r="A4651" i="15" s="1"/>
  <c r="A4652" i="15" s="1"/>
  <c r="A4653" i="15" s="1"/>
  <c r="A4654" i="15" s="1"/>
  <c r="A4655" i="15" s="1"/>
  <c r="A4656" i="15" s="1"/>
  <c r="A4657" i="15" s="1"/>
  <c r="A4658" i="15" s="1"/>
  <c r="A4659" i="15" s="1"/>
  <c r="A4660" i="15" s="1"/>
  <c r="A4661" i="15" s="1"/>
  <c r="A4662" i="15" s="1"/>
  <c r="A4663" i="15" s="1"/>
  <c r="A4664" i="15" s="1"/>
  <c r="A4665" i="15" s="1"/>
  <c r="A4666" i="15" s="1"/>
  <c r="A4667" i="15" s="1"/>
  <c r="A4668" i="15" s="1"/>
  <c r="A4669" i="15" s="1"/>
  <c r="A4670" i="15" s="1"/>
  <c r="A4671" i="15" s="1"/>
  <c r="A4672" i="15" s="1"/>
  <c r="A4673" i="15" s="1"/>
  <c r="A4674" i="15" s="1"/>
  <c r="A4675" i="15" s="1"/>
  <c r="A4676" i="15" s="1"/>
  <c r="A4677" i="15" s="1"/>
  <c r="A4678" i="15" s="1"/>
  <c r="A4679" i="15" s="1"/>
  <c r="A4680" i="15" s="1"/>
  <c r="A4681" i="15" s="1"/>
  <c r="A4682" i="15" s="1"/>
  <c r="A4683" i="15" s="1"/>
  <c r="A4684" i="15" s="1"/>
  <c r="A4685" i="15" s="1"/>
  <c r="A4686" i="15" s="1"/>
  <c r="A4687" i="15" s="1"/>
  <c r="A4688" i="15" s="1"/>
  <c r="A4689" i="15" s="1"/>
  <c r="A4690" i="15" s="1"/>
  <c r="A4691" i="15" s="1"/>
  <c r="A4692" i="15" s="1"/>
  <c r="A4693" i="15" s="1"/>
  <c r="A4694" i="15" s="1"/>
  <c r="A4695" i="15" s="1"/>
  <c r="A4696" i="15" s="1"/>
  <c r="A4697" i="15" s="1"/>
  <c r="A4698" i="15" s="1"/>
  <c r="A4699" i="15" s="1"/>
  <c r="A4700" i="15" s="1"/>
  <c r="A4701" i="15" s="1"/>
  <c r="A4702" i="15" s="1"/>
  <c r="A4703" i="15" s="1"/>
  <c r="A4704" i="15" s="1"/>
  <c r="A4705" i="15" s="1"/>
  <c r="A4706" i="15" s="1"/>
  <c r="A4707" i="15" s="1"/>
  <c r="A4708" i="15" s="1"/>
  <c r="A4709" i="15" s="1"/>
  <c r="A4710" i="15" s="1"/>
  <c r="A4711" i="15" s="1"/>
  <c r="A4712" i="15" s="1"/>
  <c r="A4713" i="15" s="1"/>
  <c r="A4714" i="15" s="1"/>
  <c r="A4715" i="15" s="1"/>
  <c r="A4716" i="15" s="1"/>
  <c r="A4717" i="15" s="1"/>
  <c r="A4718" i="15" s="1"/>
  <c r="A4719" i="15" s="1"/>
  <c r="A4720" i="15" s="1"/>
  <c r="A4721" i="15" s="1"/>
  <c r="A4722" i="15" s="1"/>
  <c r="A4723" i="15" s="1"/>
  <c r="A4724" i="15" s="1"/>
  <c r="A4725" i="15" s="1"/>
  <c r="A4726" i="15" s="1"/>
  <c r="A4727" i="15" s="1"/>
  <c r="A4728" i="15" s="1"/>
  <c r="A4729" i="15" s="1"/>
  <c r="A4730" i="15" s="1"/>
  <c r="A4731" i="15" s="1"/>
  <c r="A4732" i="15" s="1"/>
  <c r="A4733" i="15" s="1"/>
  <c r="A4734" i="15" s="1"/>
  <c r="A4735" i="15" s="1"/>
  <c r="A4736" i="15" s="1"/>
  <c r="A4737" i="15" s="1"/>
  <c r="A4738" i="15" s="1"/>
  <c r="A4739" i="15" s="1"/>
  <c r="A4740" i="15" s="1"/>
  <c r="A4741" i="15" s="1"/>
  <c r="A4742" i="15" s="1"/>
  <c r="A4743" i="15" s="1"/>
  <c r="A4744" i="15" s="1"/>
  <c r="A4745" i="15" s="1"/>
  <c r="A4746" i="15" s="1"/>
  <c r="A4747" i="15" s="1"/>
  <c r="A4748" i="15" s="1"/>
  <c r="A4749" i="15" s="1"/>
  <c r="A4750" i="15" s="1"/>
  <c r="A4751" i="15" s="1"/>
  <c r="A4752" i="15" s="1"/>
  <c r="A4753" i="15" s="1"/>
  <c r="A4754" i="15" s="1"/>
  <c r="A4755" i="15" s="1"/>
  <c r="A4756" i="15" s="1"/>
  <c r="A4757" i="15" s="1"/>
  <c r="A4758" i="15" s="1"/>
  <c r="A4759" i="15" s="1"/>
  <c r="A4760" i="15" s="1"/>
  <c r="A4761" i="15" s="1"/>
  <c r="A4762" i="15" s="1"/>
  <c r="A4763" i="15" s="1"/>
  <c r="A4764" i="15" s="1"/>
  <c r="A4765" i="15" s="1"/>
  <c r="A4766" i="15" s="1"/>
  <c r="A4767" i="15" s="1"/>
  <c r="A4768" i="15" s="1"/>
  <c r="A4769" i="15" s="1"/>
  <c r="A4770" i="15" s="1"/>
  <c r="A4771" i="15" s="1"/>
  <c r="A4772" i="15" s="1"/>
  <c r="A4773" i="15" s="1"/>
  <c r="A4774" i="15" s="1"/>
  <c r="A4775" i="15" s="1"/>
  <c r="A4776" i="15" s="1"/>
  <c r="A4777" i="15" s="1"/>
  <c r="A4778" i="15" s="1"/>
  <c r="A4779" i="15" s="1"/>
  <c r="A4780" i="15" s="1"/>
  <c r="A4781" i="15" s="1"/>
  <c r="A4782" i="15" s="1"/>
  <c r="A4783" i="15" s="1"/>
  <c r="A4784" i="15" s="1"/>
  <c r="A4785" i="15" s="1"/>
  <c r="A4786" i="15" s="1"/>
  <c r="A4787" i="15" s="1"/>
  <c r="A4788" i="15" s="1"/>
  <c r="A4789" i="15" s="1"/>
  <c r="A4790" i="15" s="1"/>
  <c r="A4791" i="15" s="1"/>
  <c r="A4792" i="15" s="1"/>
  <c r="A4793" i="15" s="1"/>
  <c r="A4794" i="15" s="1"/>
  <c r="A4795" i="15" s="1"/>
  <c r="A4796" i="15" s="1"/>
  <c r="A4797" i="15" s="1"/>
  <c r="A4798" i="15" s="1"/>
  <c r="A4799" i="15" s="1"/>
  <c r="A4800" i="15" s="1"/>
  <c r="A4801" i="15" s="1"/>
  <c r="A4802" i="15" s="1"/>
  <c r="A4803" i="15" s="1"/>
  <c r="A4804" i="15" s="1"/>
  <c r="A4805" i="15" s="1"/>
  <c r="A4806" i="15" s="1"/>
  <c r="A4807" i="15" s="1"/>
  <c r="A4808" i="15" s="1"/>
  <c r="A4809" i="15" s="1"/>
  <c r="A4810" i="15" s="1"/>
  <c r="A4811" i="15" s="1"/>
  <c r="A4812" i="15" s="1"/>
  <c r="A4813" i="15" s="1"/>
  <c r="A4814" i="15" s="1"/>
  <c r="A4815" i="15" s="1"/>
  <c r="A4816" i="15" s="1"/>
  <c r="A4817" i="15" s="1"/>
  <c r="A4818" i="15" s="1"/>
  <c r="A4819" i="15" s="1"/>
  <c r="A4820" i="15" s="1"/>
  <c r="A4821" i="15" s="1"/>
  <c r="A4822" i="15" s="1"/>
  <c r="A4823" i="15" s="1"/>
  <c r="A4824" i="15" s="1"/>
  <c r="A4825" i="15" s="1"/>
  <c r="A4826" i="15" s="1"/>
  <c r="A4827" i="15" s="1"/>
  <c r="A4828" i="15" s="1"/>
  <c r="A4829" i="15" s="1"/>
  <c r="A4830" i="15" s="1"/>
  <c r="A4831" i="15" s="1"/>
  <c r="A4832" i="15" s="1"/>
  <c r="A4833" i="15" s="1"/>
  <c r="A4834" i="15" s="1"/>
  <c r="A4835" i="15" s="1"/>
  <c r="A4836" i="15" s="1"/>
  <c r="A4837" i="15" s="1"/>
  <c r="A4838" i="15" s="1"/>
  <c r="A4839" i="15" s="1"/>
  <c r="A4840" i="15" s="1"/>
  <c r="A4841" i="15" s="1"/>
  <c r="A4842" i="15" s="1"/>
  <c r="A4843" i="15" s="1"/>
  <c r="A4844" i="15" s="1"/>
  <c r="A4845" i="15" s="1"/>
  <c r="A4846" i="15" s="1"/>
  <c r="A4847" i="15" s="1"/>
  <c r="A4848" i="15" s="1"/>
  <c r="A4849" i="15" s="1"/>
  <c r="A4850" i="15" s="1"/>
  <c r="A4851" i="15" s="1"/>
  <c r="A4852" i="15" s="1"/>
  <c r="A4853" i="15" s="1"/>
  <c r="A4854" i="15" s="1"/>
  <c r="A4855" i="15" s="1"/>
  <c r="A4856" i="15" s="1"/>
  <c r="A4857" i="15" s="1"/>
  <c r="A4858" i="15" s="1"/>
  <c r="A4859" i="15" s="1"/>
  <c r="A4860" i="15" s="1"/>
  <c r="A4861" i="15" s="1"/>
  <c r="A4862" i="15" s="1"/>
  <c r="A4863" i="15" s="1"/>
  <c r="A4864" i="15" s="1"/>
  <c r="A4865" i="15" s="1"/>
  <c r="A4866" i="15" s="1"/>
  <c r="A4867" i="15" s="1"/>
  <c r="A4868" i="15" s="1"/>
  <c r="A4869" i="15" s="1"/>
  <c r="A4870" i="15" s="1"/>
  <c r="A4871" i="15" s="1"/>
  <c r="A4872" i="15" s="1"/>
  <c r="A4873" i="15" s="1"/>
  <c r="A4874" i="15" s="1"/>
  <c r="A4875" i="15" s="1"/>
  <c r="A4876" i="15" s="1"/>
  <c r="A4877" i="15" s="1"/>
  <c r="A4878" i="15" s="1"/>
  <c r="A4879" i="15" s="1"/>
  <c r="A4880" i="15" s="1"/>
  <c r="A4881" i="15" s="1"/>
  <c r="A4882" i="15" s="1"/>
  <c r="A4883" i="15" s="1"/>
  <c r="A4884" i="15" s="1"/>
  <c r="A4885" i="15" s="1"/>
  <c r="A4886" i="15" s="1"/>
  <c r="A4887" i="15" s="1"/>
  <c r="A4888" i="15" s="1"/>
  <c r="A4889" i="15" s="1"/>
  <c r="A4890" i="15" s="1"/>
  <c r="A4891" i="15" s="1"/>
  <c r="A4892" i="15" s="1"/>
  <c r="A4893" i="15" s="1"/>
  <c r="A4894" i="15" s="1"/>
  <c r="A4895" i="15" s="1"/>
  <c r="A4896" i="15" s="1"/>
  <c r="A4897" i="15" s="1"/>
  <c r="A4898" i="15" s="1"/>
  <c r="A4899" i="15" s="1"/>
  <c r="A4900" i="15" s="1"/>
  <c r="A4901" i="15" s="1"/>
  <c r="A4902" i="15" s="1"/>
  <c r="A4903" i="15" s="1"/>
  <c r="A4904" i="15" s="1"/>
  <c r="A4905" i="15" s="1"/>
  <c r="A4906" i="15" s="1"/>
  <c r="A4907" i="15" s="1"/>
  <c r="A4908" i="15" s="1"/>
  <c r="A4909" i="15" s="1"/>
  <c r="A4910" i="15" s="1"/>
  <c r="A4911" i="15" s="1"/>
  <c r="A4912" i="15" s="1"/>
  <c r="A4913" i="15" s="1"/>
  <c r="A4914" i="15" s="1"/>
  <c r="A4915" i="15" s="1"/>
  <c r="A4916" i="15" s="1"/>
  <c r="A4917" i="15" s="1"/>
  <c r="A4918" i="15" s="1"/>
  <c r="A4919" i="15" s="1"/>
  <c r="A4920" i="15" s="1"/>
  <c r="A4921" i="15" s="1"/>
  <c r="A4922" i="15" s="1"/>
  <c r="A4923" i="15" s="1"/>
  <c r="A4924" i="15" s="1"/>
  <c r="A4925" i="15" s="1"/>
  <c r="A4926" i="15" s="1"/>
  <c r="A4927" i="15" s="1"/>
  <c r="A4928" i="15" s="1"/>
  <c r="A4929" i="15" s="1"/>
  <c r="A4930" i="15" s="1"/>
  <c r="A4931" i="15" s="1"/>
  <c r="A4932" i="15" s="1"/>
  <c r="A4933" i="15" s="1"/>
  <c r="A4934" i="15" s="1"/>
  <c r="A4935" i="15" s="1"/>
  <c r="A4936" i="15" s="1"/>
  <c r="A4937" i="15" s="1"/>
  <c r="A4938" i="15" s="1"/>
  <c r="A4939" i="15" s="1"/>
  <c r="A4940" i="15" s="1"/>
  <c r="A4941" i="15" s="1"/>
  <c r="A4942" i="15" s="1"/>
  <c r="A4943" i="15" s="1"/>
  <c r="A4944" i="15" s="1"/>
  <c r="A4945" i="15" s="1"/>
  <c r="A4946" i="15" s="1"/>
  <c r="A4947" i="15" s="1"/>
  <c r="A4948" i="15" s="1"/>
  <c r="A4949" i="15" s="1"/>
  <c r="A4950" i="15" s="1"/>
  <c r="A4951" i="15" s="1"/>
  <c r="A4952" i="15" s="1"/>
  <c r="A4953" i="15" s="1"/>
  <c r="A4954" i="15" s="1"/>
  <c r="A4955" i="15" s="1"/>
  <c r="A4956" i="15" s="1"/>
  <c r="A4957" i="15" s="1"/>
  <c r="A4958" i="15" s="1"/>
  <c r="A4959" i="15" s="1"/>
  <c r="A4960" i="15" s="1"/>
  <c r="A4961" i="15" s="1"/>
  <c r="A4962" i="15" s="1"/>
  <c r="A4963" i="15" s="1"/>
  <c r="A4964" i="15" s="1"/>
  <c r="A4965" i="15" s="1"/>
  <c r="A4966" i="15" s="1"/>
  <c r="A4967" i="15" s="1"/>
  <c r="A4968" i="15" s="1"/>
  <c r="A4969" i="15" s="1"/>
  <c r="A4970" i="15" s="1"/>
  <c r="A4971" i="15" s="1"/>
  <c r="A4972" i="15" s="1"/>
  <c r="A4973" i="15" s="1"/>
  <c r="A4974" i="15" s="1"/>
  <c r="A4975" i="15" s="1"/>
  <c r="A4976" i="15" s="1"/>
  <c r="A4977" i="15" s="1"/>
  <c r="A4978" i="15" s="1"/>
  <c r="A4979" i="15" s="1"/>
  <c r="A4980" i="15" s="1"/>
  <c r="A4981" i="15" s="1"/>
  <c r="A4982" i="15" s="1"/>
  <c r="A4983" i="15" s="1"/>
  <c r="A4984" i="15" s="1"/>
  <c r="A4985" i="15" s="1"/>
  <c r="A4986" i="15" s="1"/>
  <c r="A4987" i="15" s="1"/>
  <c r="A4988" i="15" s="1"/>
  <c r="A4989" i="15" s="1"/>
  <c r="A4990" i="15" s="1"/>
  <c r="A4991" i="15" s="1"/>
  <c r="A4992" i="15" s="1"/>
  <c r="A4993" i="15" s="1"/>
  <c r="A4994" i="15" s="1"/>
  <c r="A4995" i="15" s="1"/>
  <c r="A4996" i="15" s="1"/>
  <c r="A4997" i="15" s="1"/>
  <c r="A4998" i="15" s="1"/>
  <c r="A4999" i="15" s="1"/>
  <c r="A5000" i="15" s="1"/>
  <c r="A5001" i="15" s="1"/>
  <c r="A5002" i="15" s="1"/>
  <c r="A5003" i="15" s="1"/>
  <c r="A5004" i="15" s="1"/>
  <c r="A5005" i="15" s="1"/>
  <c r="A5006" i="15" s="1"/>
  <c r="A5007" i="15" s="1"/>
  <c r="A5008" i="15" s="1"/>
  <c r="A5009" i="15" s="1"/>
  <c r="A5010" i="15" s="1"/>
  <c r="A5011" i="15" s="1"/>
  <c r="A5012" i="15" s="1"/>
  <c r="A5013" i="15" s="1"/>
  <c r="A5014" i="15" s="1"/>
  <c r="A5015" i="15" s="1"/>
  <c r="A5016" i="15" s="1"/>
  <c r="A5017" i="15" s="1"/>
  <c r="A5018" i="15" s="1"/>
  <c r="A5019" i="15" s="1"/>
  <c r="A5020" i="15" s="1"/>
  <c r="A5021" i="15" s="1"/>
  <c r="A5022" i="15" s="1"/>
  <c r="A5023" i="15" s="1"/>
  <c r="A5024" i="15" s="1"/>
  <c r="A5025" i="15" s="1"/>
  <c r="A5026" i="15" s="1"/>
  <c r="A5027" i="15" s="1"/>
  <c r="A5028" i="15" s="1"/>
  <c r="A5029" i="15" s="1"/>
  <c r="A5030" i="15" s="1"/>
  <c r="A5031" i="15" s="1"/>
  <c r="A5032" i="15" s="1"/>
  <c r="A5033" i="15" s="1"/>
  <c r="A5034" i="15" s="1"/>
  <c r="A5035" i="15" s="1"/>
  <c r="A5036" i="15" s="1"/>
  <c r="A5037" i="15" s="1"/>
  <c r="A5038" i="15" s="1"/>
  <c r="A5039" i="15" s="1"/>
  <c r="A5040" i="15" s="1"/>
  <c r="A5041" i="15" s="1"/>
  <c r="A5042" i="15" s="1"/>
  <c r="A5043" i="15" s="1"/>
  <c r="A5044" i="15" s="1"/>
  <c r="A5045" i="15" s="1"/>
  <c r="A5046" i="15" s="1"/>
  <c r="A5047" i="15" s="1"/>
  <c r="A5048" i="15" s="1"/>
  <c r="A5049" i="15" s="1"/>
  <c r="A5050" i="15" s="1"/>
  <c r="A5051" i="15" s="1"/>
  <c r="A5052" i="15" s="1"/>
  <c r="A5053" i="15" s="1"/>
  <c r="A5054" i="15" s="1"/>
  <c r="A5055" i="15" s="1"/>
  <c r="A5056" i="15" s="1"/>
  <c r="A5057" i="15" s="1"/>
  <c r="A5058" i="15" s="1"/>
  <c r="A5059" i="15" s="1"/>
  <c r="A5060" i="15" s="1"/>
  <c r="A5061" i="15" s="1"/>
  <c r="A5062" i="15" s="1"/>
  <c r="A5063" i="15" s="1"/>
  <c r="A5064" i="15" s="1"/>
  <c r="A5065" i="15" s="1"/>
  <c r="A5066" i="15" s="1"/>
  <c r="A5067" i="15" s="1"/>
  <c r="A5068" i="15" s="1"/>
  <c r="A5069" i="15" s="1"/>
  <c r="A5070" i="15" s="1"/>
  <c r="A5071" i="15" s="1"/>
  <c r="A5072" i="15" s="1"/>
  <c r="A5073" i="15" s="1"/>
  <c r="A5074" i="15" s="1"/>
  <c r="A5075" i="15" s="1"/>
  <c r="A5076" i="15" s="1"/>
  <c r="A5077" i="15" s="1"/>
  <c r="A5078" i="15" s="1"/>
  <c r="A5079" i="15" s="1"/>
  <c r="A5080" i="15" s="1"/>
  <c r="A5081" i="15" s="1"/>
  <c r="A5082" i="15" s="1"/>
  <c r="A5083" i="15" s="1"/>
  <c r="A5084" i="15" s="1"/>
  <c r="A5085" i="15" s="1"/>
  <c r="A5086" i="15" s="1"/>
  <c r="A5087" i="15" s="1"/>
  <c r="A5088" i="15" s="1"/>
  <c r="A5089" i="15" s="1"/>
  <c r="A5090" i="15" s="1"/>
  <c r="A5091" i="15" s="1"/>
  <c r="A5092" i="15" s="1"/>
  <c r="A5093" i="15" s="1"/>
  <c r="A5094" i="15" s="1"/>
  <c r="A5095" i="15" s="1"/>
  <c r="A5096" i="15" s="1"/>
  <c r="A5097" i="15" s="1"/>
  <c r="A5098" i="15" s="1"/>
  <c r="A5099" i="15" s="1"/>
  <c r="A5100" i="15" s="1"/>
  <c r="A5101" i="15" s="1"/>
  <c r="A5102" i="15" s="1"/>
  <c r="A5103" i="15" s="1"/>
  <c r="A5104" i="15" s="1"/>
  <c r="A5105" i="15" s="1"/>
  <c r="A5106" i="15" s="1"/>
  <c r="A5107" i="15" s="1"/>
  <c r="A5108" i="15" s="1"/>
  <c r="A5109" i="15" s="1"/>
  <c r="A5110" i="15" s="1"/>
  <c r="A5111" i="15" s="1"/>
  <c r="A5112" i="15" s="1"/>
  <c r="A5113" i="15" s="1"/>
  <c r="A5114" i="15" s="1"/>
  <c r="A5115" i="15" s="1"/>
  <c r="A5116" i="15" s="1"/>
  <c r="A5117" i="15" s="1"/>
  <c r="A5118" i="15" s="1"/>
  <c r="A5119" i="15" s="1"/>
  <c r="A5120" i="15" s="1"/>
  <c r="A5121" i="15" s="1"/>
  <c r="A5122" i="15" s="1"/>
  <c r="A5123" i="15" s="1"/>
  <c r="A5124" i="15" s="1"/>
  <c r="A5125" i="15" s="1"/>
  <c r="A5126" i="15" s="1"/>
  <c r="A5127" i="15" s="1"/>
  <c r="A5128" i="15" s="1"/>
  <c r="A5129" i="15" s="1"/>
  <c r="A5130" i="15" s="1"/>
  <c r="A5131" i="15" s="1"/>
  <c r="A5132" i="15" s="1"/>
  <c r="A5133" i="15" s="1"/>
  <c r="A5134" i="15" s="1"/>
  <c r="A5135" i="15" s="1"/>
  <c r="A5136" i="15" s="1"/>
  <c r="A5137" i="15" s="1"/>
  <c r="A5138" i="15" s="1"/>
  <c r="A5139" i="15" s="1"/>
  <c r="A5140" i="15" s="1"/>
  <c r="A5141" i="15" s="1"/>
  <c r="A5142" i="15" s="1"/>
  <c r="A5143" i="15" s="1"/>
  <c r="A5144" i="15" s="1"/>
  <c r="A5145" i="15" s="1"/>
  <c r="A5146" i="15" s="1"/>
  <c r="A5147" i="15" s="1"/>
  <c r="A5148" i="15" s="1"/>
  <c r="A5149" i="15" s="1"/>
  <c r="A5150" i="15" s="1"/>
  <c r="A5151" i="15" s="1"/>
  <c r="A5152" i="15" s="1"/>
  <c r="A5153" i="15" s="1"/>
  <c r="A5154" i="15" s="1"/>
  <c r="A5155" i="15" s="1"/>
  <c r="A5156" i="15" s="1"/>
  <c r="A5157" i="15" s="1"/>
  <c r="A5158" i="15" s="1"/>
  <c r="A5159" i="15" s="1"/>
  <c r="A5160" i="15" s="1"/>
  <c r="A5161" i="15" s="1"/>
  <c r="A5162" i="15" s="1"/>
  <c r="A5163" i="15" s="1"/>
  <c r="A5164" i="15" s="1"/>
  <c r="A5165" i="15" s="1"/>
  <c r="A5166" i="15" s="1"/>
  <c r="A5167" i="15" s="1"/>
  <c r="A5168" i="15" s="1"/>
  <c r="A5169" i="15" s="1"/>
  <c r="A5170" i="15" s="1"/>
  <c r="A5171" i="15" s="1"/>
  <c r="A5172" i="15" s="1"/>
  <c r="A5173" i="15" s="1"/>
  <c r="A5174" i="15" s="1"/>
  <c r="A5175" i="15" s="1"/>
  <c r="A5176" i="15" s="1"/>
  <c r="A5177" i="15" s="1"/>
  <c r="A5178" i="15" s="1"/>
  <c r="A5179" i="15" s="1"/>
  <c r="A5180" i="15" s="1"/>
  <c r="A5181" i="15" s="1"/>
  <c r="A5182" i="15" s="1"/>
  <c r="A5183" i="15" s="1"/>
  <c r="A5184" i="15" s="1"/>
  <c r="A5185" i="15" s="1"/>
  <c r="A5186" i="15" s="1"/>
  <c r="A5187" i="15" s="1"/>
  <c r="A5188" i="15" s="1"/>
  <c r="A5189" i="15" s="1"/>
  <c r="A5190" i="15" s="1"/>
  <c r="A5191" i="15" s="1"/>
  <c r="A5192" i="15" s="1"/>
  <c r="A5193" i="15" s="1"/>
  <c r="A5194" i="15" s="1"/>
  <c r="A5195" i="15" s="1"/>
  <c r="A5196" i="15" s="1"/>
  <c r="A5197" i="15" s="1"/>
  <c r="A5198" i="15" s="1"/>
  <c r="A5199" i="15" s="1"/>
  <c r="A5200" i="15" s="1"/>
  <c r="A5201" i="15" s="1"/>
  <c r="A5202" i="15" s="1"/>
  <c r="A5203" i="15" s="1"/>
  <c r="A5204" i="15" s="1"/>
  <c r="A5205" i="15" s="1"/>
  <c r="A5206" i="15" s="1"/>
  <c r="A5207" i="15" s="1"/>
  <c r="A5208" i="15" s="1"/>
  <c r="A5209" i="15" s="1"/>
  <c r="A5210" i="15" s="1"/>
  <c r="A5211" i="15" s="1"/>
  <c r="A5212" i="15" s="1"/>
  <c r="A5213" i="15" s="1"/>
  <c r="A5214" i="15" s="1"/>
  <c r="A5215" i="15" s="1"/>
  <c r="A5216" i="15" s="1"/>
  <c r="A5217" i="15" s="1"/>
  <c r="A5218" i="15" s="1"/>
  <c r="A5219" i="15" s="1"/>
  <c r="A5220" i="15" s="1"/>
  <c r="A5221" i="15" s="1"/>
  <c r="A5222" i="15" s="1"/>
  <c r="A5223" i="15" s="1"/>
  <c r="A5224" i="15" s="1"/>
  <c r="A5225" i="15" s="1"/>
  <c r="A5226" i="15" s="1"/>
  <c r="A5227" i="15" s="1"/>
  <c r="A5228" i="15" s="1"/>
  <c r="A5229" i="15" s="1"/>
  <c r="A5230" i="15" s="1"/>
  <c r="A5231" i="15" s="1"/>
  <c r="A5232" i="15" s="1"/>
  <c r="A5233" i="15" s="1"/>
  <c r="A5234" i="15" s="1"/>
  <c r="A5235" i="15" s="1"/>
  <c r="A5236" i="15" s="1"/>
  <c r="A5237" i="15" s="1"/>
  <c r="A5238" i="15" s="1"/>
  <c r="A5239" i="15" s="1"/>
  <c r="A5240" i="15" s="1"/>
  <c r="A5241" i="15" s="1"/>
  <c r="A5242" i="15" s="1"/>
  <c r="A5243" i="15" s="1"/>
  <c r="A5244" i="15" s="1"/>
  <c r="A5245" i="15" s="1"/>
  <c r="A5246" i="15" s="1"/>
  <c r="A5247" i="15" s="1"/>
  <c r="A5248" i="15" s="1"/>
  <c r="A5249" i="15" s="1"/>
  <c r="A5250" i="15" s="1"/>
  <c r="A5251" i="15" s="1"/>
  <c r="A5252" i="15" s="1"/>
  <c r="A5253" i="15" s="1"/>
  <c r="A5254" i="15" s="1"/>
  <c r="A5255" i="15" s="1"/>
  <c r="A5256" i="15" s="1"/>
  <c r="A5257" i="15" s="1"/>
  <c r="A5258" i="15" s="1"/>
  <c r="A5259" i="15" s="1"/>
  <c r="A5260" i="15" s="1"/>
  <c r="A5261" i="15" s="1"/>
  <c r="A5262" i="15" s="1"/>
  <c r="A5263" i="15" s="1"/>
  <c r="A5264" i="15" s="1"/>
  <c r="A5265" i="15" s="1"/>
  <c r="A5266" i="15" s="1"/>
  <c r="A5267" i="15" s="1"/>
  <c r="A5268" i="15" s="1"/>
  <c r="A5269" i="15" s="1"/>
  <c r="A5270" i="15" s="1"/>
  <c r="A5271" i="15" s="1"/>
  <c r="A5272" i="15" s="1"/>
  <c r="A5273" i="15" s="1"/>
  <c r="A5274" i="15" s="1"/>
  <c r="A5275" i="15" s="1"/>
  <c r="A5276" i="15" s="1"/>
  <c r="A5277" i="15" s="1"/>
  <c r="A5278" i="15" s="1"/>
  <c r="A5279" i="15" s="1"/>
  <c r="A5280" i="15" s="1"/>
  <c r="A5281" i="15" s="1"/>
  <c r="A5282" i="15" s="1"/>
  <c r="A5283" i="15" s="1"/>
  <c r="A5284" i="15" s="1"/>
  <c r="A5285" i="15" s="1"/>
  <c r="A5286" i="15" s="1"/>
  <c r="A5287" i="15" s="1"/>
  <c r="A5288" i="15" s="1"/>
  <c r="A5289" i="15" s="1"/>
  <c r="A5290" i="15" s="1"/>
  <c r="A5291" i="15" s="1"/>
  <c r="A5292" i="15" s="1"/>
  <c r="A5293" i="15" s="1"/>
  <c r="A5294" i="15" s="1"/>
  <c r="A5295" i="15" s="1"/>
  <c r="A5296" i="15" s="1"/>
  <c r="A5297" i="15" s="1"/>
  <c r="A5298" i="15" s="1"/>
  <c r="A5299" i="15" s="1"/>
  <c r="A5300" i="15" s="1"/>
  <c r="A5301" i="15" s="1"/>
  <c r="A5302" i="15" s="1"/>
  <c r="A5303" i="15" s="1"/>
  <c r="A5304" i="15" s="1"/>
  <c r="A5305" i="15" s="1"/>
  <c r="A5306" i="15" s="1"/>
  <c r="A5307" i="15" s="1"/>
  <c r="A5308" i="15" s="1"/>
  <c r="A5309" i="15" s="1"/>
  <c r="A5310" i="15" s="1"/>
  <c r="A5311" i="15" s="1"/>
  <c r="A5312" i="15" s="1"/>
  <c r="A5313" i="15" s="1"/>
  <c r="A5314" i="15" s="1"/>
  <c r="A5315" i="15" s="1"/>
  <c r="A5316" i="15" s="1"/>
  <c r="A5317" i="15" s="1"/>
  <c r="A5318" i="15" s="1"/>
  <c r="A5319" i="15" s="1"/>
  <c r="A5320" i="15" s="1"/>
  <c r="A5321" i="15" s="1"/>
  <c r="A5322" i="15" s="1"/>
  <c r="A5323" i="15" s="1"/>
  <c r="A5324" i="15" s="1"/>
  <c r="A5325" i="15" s="1"/>
  <c r="A5326" i="15" s="1"/>
  <c r="A5327" i="15" s="1"/>
  <c r="A5328" i="15" s="1"/>
  <c r="A5329" i="15" s="1"/>
  <c r="A5330" i="15" s="1"/>
  <c r="A5331" i="15" s="1"/>
  <c r="A5332" i="15" s="1"/>
  <c r="A5333" i="15" s="1"/>
  <c r="A5334" i="15" s="1"/>
  <c r="A5335" i="15" s="1"/>
  <c r="A5336" i="15" s="1"/>
  <c r="A5337" i="15" s="1"/>
  <c r="A5338" i="15" s="1"/>
  <c r="A5339" i="15" s="1"/>
  <c r="A5340" i="15" s="1"/>
  <c r="A5341" i="15" s="1"/>
  <c r="A5342" i="15" s="1"/>
  <c r="A5343" i="15" s="1"/>
  <c r="A5344" i="15" s="1"/>
  <c r="A5345" i="15" s="1"/>
  <c r="A5346" i="15" s="1"/>
  <c r="A5347" i="15" s="1"/>
  <c r="A5348" i="15" s="1"/>
  <c r="A5349" i="15" s="1"/>
  <c r="A5350" i="15" s="1"/>
  <c r="A5351" i="15" s="1"/>
  <c r="A5352" i="15" s="1"/>
  <c r="A5353" i="15" s="1"/>
  <c r="A5354" i="15" s="1"/>
  <c r="A5355" i="15" s="1"/>
  <c r="A5356" i="15" s="1"/>
  <c r="A5357" i="15" s="1"/>
  <c r="A5358" i="15" s="1"/>
  <c r="A5359" i="15" s="1"/>
  <c r="A5360" i="15" s="1"/>
  <c r="A5361" i="15" s="1"/>
  <c r="A5362" i="15" s="1"/>
  <c r="A5363" i="15" s="1"/>
  <c r="A5364" i="15" s="1"/>
  <c r="A5365" i="15" s="1"/>
  <c r="A5366" i="15" s="1"/>
  <c r="A5367" i="15" s="1"/>
  <c r="A5368" i="15" s="1"/>
  <c r="A5369" i="15" s="1"/>
  <c r="A5370" i="15" s="1"/>
  <c r="A5371" i="15" s="1"/>
  <c r="A5372" i="15" s="1"/>
  <c r="A5373" i="15" s="1"/>
  <c r="A5374" i="15" s="1"/>
  <c r="A5375" i="15" s="1"/>
  <c r="A5376" i="15" s="1"/>
  <c r="A5377" i="15" s="1"/>
  <c r="A5378" i="15" s="1"/>
  <c r="A5379" i="15" s="1"/>
  <c r="A5380" i="15" s="1"/>
  <c r="A5381" i="15" s="1"/>
  <c r="A5382" i="15" s="1"/>
  <c r="A5383" i="15" s="1"/>
  <c r="A5384" i="15" s="1"/>
  <c r="A5385" i="15" s="1"/>
  <c r="A5386" i="15" s="1"/>
  <c r="A5387" i="15" s="1"/>
  <c r="A5388" i="15" s="1"/>
  <c r="A5389" i="15" s="1"/>
  <c r="A5390" i="15" s="1"/>
  <c r="A5391" i="15" s="1"/>
  <c r="A5392" i="15" s="1"/>
  <c r="A5393" i="15" s="1"/>
  <c r="A5394" i="15" s="1"/>
  <c r="A5395" i="15" s="1"/>
  <c r="A5396" i="15" s="1"/>
  <c r="A5397" i="15" s="1"/>
  <c r="A5398" i="15" s="1"/>
  <c r="A5399" i="15" s="1"/>
  <c r="A5400" i="15" s="1"/>
  <c r="A5401" i="15" s="1"/>
  <c r="A5402" i="15" s="1"/>
  <c r="A5403" i="15" s="1"/>
  <c r="A5404" i="15" s="1"/>
  <c r="A5405" i="15" s="1"/>
  <c r="A5406" i="15" s="1"/>
  <c r="A5407" i="15" s="1"/>
  <c r="A5408" i="15" s="1"/>
  <c r="A5409" i="15" s="1"/>
  <c r="A5410" i="15" s="1"/>
  <c r="A5411" i="15" s="1"/>
  <c r="A5412" i="15" s="1"/>
  <c r="A5413" i="15" s="1"/>
  <c r="A5414" i="15" s="1"/>
  <c r="A5415" i="15" s="1"/>
  <c r="A5416" i="15" s="1"/>
  <c r="A5417" i="15" s="1"/>
  <c r="A5418" i="15" s="1"/>
  <c r="A5419" i="15" s="1"/>
  <c r="A5420" i="15" s="1"/>
  <c r="A5421" i="15" s="1"/>
  <c r="A5422" i="15" s="1"/>
  <c r="A5423" i="15" s="1"/>
  <c r="A5424" i="15" s="1"/>
  <c r="A5425" i="15" s="1"/>
  <c r="A5426" i="15" s="1"/>
  <c r="A5427" i="15" s="1"/>
  <c r="A5428" i="15" s="1"/>
  <c r="A5429" i="15" s="1"/>
  <c r="A5430" i="15" s="1"/>
  <c r="A5431" i="15" s="1"/>
  <c r="A5432" i="15" s="1"/>
  <c r="A5433" i="15" s="1"/>
  <c r="A5434" i="15" s="1"/>
  <c r="A5435" i="15" s="1"/>
  <c r="A5436" i="15" s="1"/>
  <c r="A5437" i="15" s="1"/>
  <c r="A5438" i="15" s="1"/>
  <c r="A5439" i="15" s="1"/>
  <c r="A5440" i="15" s="1"/>
  <c r="A5441" i="15" s="1"/>
  <c r="A5442" i="15" s="1"/>
  <c r="A5443" i="15" s="1"/>
  <c r="A5444" i="15" s="1"/>
  <c r="A5445" i="15" s="1"/>
  <c r="A5446" i="15" s="1"/>
  <c r="A5447" i="15" s="1"/>
  <c r="A5448" i="15" s="1"/>
  <c r="A5449" i="15" s="1"/>
  <c r="A5450" i="15" s="1"/>
  <c r="A5451" i="15" s="1"/>
  <c r="A5452" i="15" s="1"/>
  <c r="A5453" i="15" s="1"/>
  <c r="A5454" i="15" s="1"/>
  <c r="A5455" i="15" s="1"/>
  <c r="A5456" i="15" s="1"/>
  <c r="A5457" i="15" s="1"/>
  <c r="A5458" i="15" s="1"/>
  <c r="A5459" i="15" s="1"/>
  <c r="A5460" i="15" s="1"/>
  <c r="A5461" i="15" s="1"/>
  <c r="A5462" i="15" s="1"/>
  <c r="A5463" i="15" s="1"/>
  <c r="A5464" i="15" s="1"/>
  <c r="A5465" i="15" s="1"/>
  <c r="A5466" i="15" s="1"/>
  <c r="A5467" i="15" s="1"/>
  <c r="A5468" i="15" s="1"/>
  <c r="A5469" i="15" s="1"/>
  <c r="A5470" i="15" s="1"/>
  <c r="A5471" i="15" s="1"/>
  <c r="A5472" i="15" s="1"/>
  <c r="A5473" i="15" s="1"/>
  <c r="A5474" i="15" s="1"/>
  <c r="A5475" i="15" s="1"/>
  <c r="A5476" i="15" s="1"/>
  <c r="A5477" i="15" s="1"/>
  <c r="A5478" i="15" s="1"/>
  <c r="A5479" i="15" s="1"/>
  <c r="A5480" i="15" s="1"/>
  <c r="A5481" i="15" s="1"/>
  <c r="A5482" i="15" s="1"/>
  <c r="A5483" i="15" s="1"/>
  <c r="A5484" i="15" s="1"/>
  <c r="A5485" i="15" s="1"/>
  <c r="A5486" i="15" s="1"/>
  <c r="A5487" i="15" s="1"/>
  <c r="A5488" i="15" s="1"/>
  <c r="A5489" i="15" s="1"/>
  <c r="A5490" i="15" s="1"/>
  <c r="A5491" i="15" s="1"/>
  <c r="A5492" i="15" s="1"/>
  <c r="A5493" i="15" s="1"/>
  <c r="A5494" i="15" s="1"/>
  <c r="A5495" i="15" s="1"/>
  <c r="A5496" i="15" s="1"/>
  <c r="A5497" i="15" s="1"/>
  <c r="A5498" i="15" s="1"/>
  <c r="A5499" i="15" s="1"/>
  <c r="A5500" i="15" s="1"/>
  <c r="A5501" i="15" s="1"/>
  <c r="A5502" i="15" s="1"/>
  <c r="A5503" i="15" s="1"/>
  <c r="A5504" i="15" s="1"/>
  <c r="A5505" i="15" s="1"/>
  <c r="A5506" i="15" s="1"/>
  <c r="A5507" i="15" s="1"/>
  <c r="A5508" i="15" s="1"/>
  <c r="A5509" i="15" s="1"/>
  <c r="A5510" i="15" s="1"/>
  <c r="A5511" i="15" s="1"/>
  <c r="A5512" i="15" s="1"/>
  <c r="A5513" i="15" s="1"/>
  <c r="A5514" i="15" s="1"/>
  <c r="A5515" i="15" s="1"/>
  <c r="A5516" i="15" s="1"/>
  <c r="A5517" i="15" s="1"/>
  <c r="A5518" i="15" s="1"/>
  <c r="A5519" i="15" s="1"/>
  <c r="A5520" i="15" s="1"/>
  <c r="A5521" i="15" s="1"/>
  <c r="A5522" i="15" s="1"/>
  <c r="A5523" i="15" s="1"/>
  <c r="A5524" i="15" s="1"/>
  <c r="A5525" i="15" s="1"/>
  <c r="A5526" i="15" s="1"/>
  <c r="A5527" i="15" s="1"/>
  <c r="A5528" i="15" s="1"/>
  <c r="A5529" i="15" s="1"/>
  <c r="A5530" i="15" s="1"/>
  <c r="A5531" i="15" s="1"/>
  <c r="A5532" i="15" s="1"/>
  <c r="A5533" i="15" s="1"/>
  <c r="A5534" i="15" s="1"/>
  <c r="A5535" i="15" s="1"/>
  <c r="A5536" i="15" s="1"/>
  <c r="A5537" i="15" s="1"/>
  <c r="A5538" i="15" s="1"/>
  <c r="A5539" i="15" s="1"/>
  <c r="A5540" i="15" s="1"/>
  <c r="A5541" i="15" s="1"/>
  <c r="A5542" i="15" s="1"/>
  <c r="A5543" i="15" s="1"/>
  <c r="A5544" i="15" s="1"/>
  <c r="A5545" i="15" s="1"/>
  <c r="A5546" i="15" s="1"/>
  <c r="A5547" i="15" s="1"/>
  <c r="A5548" i="15" s="1"/>
  <c r="A5549" i="15" s="1"/>
  <c r="A5550" i="15" s="1"/>
  <c r="A5551" i="15" s="1"/>
  <c r="A5552" i="15" s="1"/>
  <c r="A5553" i="15" s="1"/>
  <c r="A5554" i="15" s="1"/>
  <c r="A5555" i="15" s="1"/>
  <c r="A5556" i="15" s="1"/>
  <c r="A5557" i="15" s="1"/>
  <c r="A5558" i="15" s="1"/>
  <c r="A5559" i="15" s="1"/>
  <c r="A5560" i="15" s="1"/>
  <c r="A5561" i="15" s="1"/>
  <c r="A5562" i="15" s="1"/>
  <c r="A5563" i="15" s="1"/>
  <c r="A5564" i="15" s="1"/>
  <c r="A5565" i="15" s="1"/>
  <c r="A5566" i="15" s="1"/>
  <c r="A5567" i="15" s="1"/>
  <c r="A5568" i="15" s="1"/>
  <c r="A5569" i="15" s="1"/>
  <c r="A5570" i="15" s="1"/>
  <c r="A5571" i="15" s="1"/>
  <c r="A5572" i="15" s="1"/>
  <c r="A5573" i="15" s="1"/>
  <c r="F8" i="15" l="1"/>
  <c r="F10" i="15"/>
  <c r="F7" i="15"/>
  <c r="F3" i="15"/>
  <c r="F2" i="15"/>
  <c r="F5" i="15"/>
  <c r="F4" i="15"/>
  <c r="F6" i="15"/>
  <c r="F11" i="15"/>
  <c r="F9" i="15"/>
  <c r="F3668" i="15"/>
  <c r="F2250" i="15"/>
  <c r="F2969" i="15"/>
  <c r="F2970" i="15"/>
  <c r="F813" i="15"/>
  <c r="F655" i="15"/>
  <c r="F411" i="15"/>
  <c r="F1008" i="15"/>
  <c r="F783" i="15"/>
  <c r="F972" i="15"/>
  <c r="F898" i="15"/>
  <c r="F632" i="15"/>
  <c r="F3834" i="15"/>
  <c r="F3798" i="15"/>
  <c r="F2571" i="15"/>
  <c r="F1540" i="15"/>
  <c r="F1774" i="15"/>
  <c r="F4782" i="15"/>
  <c r="F1796" i="15"/>
  <c r="F1287" i="15"/>
  <c r="F5110" i="15"/>
  <c r="F1916" i="15"/>
  <c r="F1408" i="15"/>
  <c r="F888" i="15"/>
  <c r="F760" i="15"/>
  <c r="F4218" i="15"/>
  <c r="F3596" i="15"/>
  <c r="F3015" i="15"/>
  <c r="F2292" i="15"/>
  <c r="F1664" i="15"/>
  <c r="F4503" i="15"/>
  <c r="F2068" i="15"/>
  <c r="F3072" i="15"/>
  <c r="F1425" i="15"/>
  <c r="F1708" i="15"/>
  <c r="F2528" i="15"/>
  <c r="F2784" i="15"/>
  <c r="F4509" i="15"/>
  <c r="F4201" i="15"/>
  <c r="F2842" i="15"/>
  <c r="F3058" i="15"/>
  <c r="F2141" i="15"/>
  <c r="F5266" i="15"/>
  <c r="F5012" i="15"/>
  <c r="F1719" i="15"/>
  <c r="F3028" i="15"/>
  <c r="F4153" i="15"/>
  <c r="F3991" i="15"/>
  <c r="F4892" i="15"/>
  <c r="F3747" i="15"/>
  <c r="F3718" i="15"/>
  <c r="F770" i="15"/>
  <c r="F1683" i="15"/>
  <c r="F3363" i="15"/>
  <c r="F4049" i="15"/>
  <c r="F708" i="15"/>
  <c r="F1560" i="15"/>
  <c r="F3240" i="15"/>
  <c r="F3911" i="15"/>
  <c r="F4958" i="15"/>
  <c r="F4416" i="15"/>
  <c r="F5514" i="15"/>
  <c r="F5201" i="15"/>
  <c r="F4812" i="15"/>
  <c r="F2531" i="15"/>
  <c r="F2844" i="15"/>
  <c r="F737" i="15"/>
  <c r="F1953" i="15"/>
  <c r="F2200" i="15"/>
  <c r="F3542" i="15"/>
  <c r="F675" i="15"/>
  <c r="F1829" i="15"/>
  <c r="F2779" i="15"/>
  <c r="F3420" i="15"/>
  <c r="F4251" i="15"/>
  <c r="F5519" i="15"/>
  <c r="F5209" i="15"/>
  <c r="F4609" i="15"/>
  <c r="F4007" i="15"/>
  <c r="F5146" i="15"/>
  <c r="F3424" i="15"/>
  <c r="F4131" i="15"/>
  <c r="F634" i="15"/>
  <c r="F1411" i="15"/>
  <c r="F3091" i="15"/>
  <c r="F4281" i="15"/>
  <c r="F572" i="15"/>
  <c r="F1288" i="15"/>
  <c r="F2968" i="15"/>
  <c r="F4030" i="15"/>
  <c r="F4931" i="15"/>
  <c r="F4921" i="15"/>
  <c r="F5412" i="15"/>
  <c r="F5002" i="15"/>
  <c r="F4434" i="15"/>
  <c r="F5340" i="15"/>
  <c r="F4257" i="15"/>
  <c r="F3640" i="15"/>
  <c r="F15" i="15"/>
  <c r="F173" i="15"/>
  <c r="F5369" i="15"/>
  <c r="F2821" i="15"/>
  <c r="F2461" i="15"/>
  <c r="F5019" i="15"/>
  <c r="F1011" i="15"/>
  <c r="F1265" i="15"/>
  <c r="F3942" i="15"/>
  <c r="F3339" i="15"/>
  <c r="F942" i="15"/>
  <c r="F1146" i="15"/>
  <c r="F246" i="15"/>
  <c r="F5378" i="15"/>
  <c r="F1381" i="15"/>
  <c r="F1891" i="15"/>
  <c r="F5283" i="15"/>
  <c r="F3301" i="15"/>
  <c r="F2526" i="15"/>
  <c r="F1066" i="15"/>
  <c r="F3614" i="15"/>
  <c r="F4546" i="15"/>
  <c r="F890" i="15"/>
  <c r="F820" i="15"/>
  <c r="F5070" i="15"/>
  <c r="F2610" i="15"/>
  <c r="F3691" i="15"/>
  <c r="F3544" i="15"/>
  <c r="F4843" i="15"/>
  <c r="F2569" i="15"/>
  <c r="F2167" i="15"/>
  <c r="F1959" i="15"/>
  <c r="F670" i="15"/>
  <c r="F4120" i="15"/>
  <c r="F2062" i="15"/>
  <c r="F5501" i="15"/>
  <c r="F3513" i="15"/>
  <c r="F1830" i="15"/>
  <c r="F1711" i="15"/>
  <c r="F517" i="15"/>
  <c r="F3087" i="15"/>
  <c r="F441" i="15"/>
  <c r="F4515" i="15"/>
  <c r="F2139" i="15"/>
  <c r="F2949" i="15"/>
  <c r="F5251" i="15"/>
  <c r="F5462" i="15"/>
  <c r="F3883" i="15"/>
  <c r="F2654" i="15"/>
  <c r="F1838" i="15"/>
  <c r="F280" i="15"/>
  <c r="F534" i="15"/>
  <c r="F606" i="15"/>
  <c r="F1355" i="15"/>
  <c r="F3035" i="15"/>
  <c r="F4123" i="15"/>
  <c r="F352" i="15"/>
  <c r="F1589" i="15"/>
  <c r="F3832" i="15"/>
  <c r="F3872" i="15"/>
  <c r="F3713" i="15"/>
  <c r="F4488" i="15"/>
  <c r="F582" i="15"/>
  <c r="F1307" i="15"/>
  <c r="F2987" i="15"/>
  <c r="F4059" i="15"/>
  <c r="F328" i="15"/>
  <c r="F1541" i="15"/>
  <c r="F3726" i="15"/>
  <c r="F3611" i="15"/>
  <c r="F3487" i="15"/>
  <c r="F4881" i="15"/>
  <c r="F709" i="15"/>
  <c r="F1881" i="15"/>
  <c r="F2871" i="15"/>
  <c r="F3470" i="15"/>
  <c r="F1060" i="15"/>
  <c r="F426" i="15"/>
  <c r="F1016" i="15"/>
  <c r="F894" i="15"/>
  <c r="F4918" i="15"/>
  <c r="F5338" i="15"/>
  <c r="F4526" i="15"/>
  <c r="F3050" i="15"/>
  <c r="F2925" i="15"/>
  <c r="F4163" i="15"/>
  <c r="F3374" i="15"/>
  <c r="F3953" i="15"/>
  <c r="F4133" i="15"/>
  <c r="F4809" i="15"/>
  <c r="F3083" i="15"/>
  <c r="F3211" i="15"/>
  <c r="F3602" i="15"/>
  <c r="F333" i="15"/>
  <c r="F2114" i="15"/>
  <c r="F1488" i="15"/>
  <c r="F1902" i="15"/>
  <c r="F518" i="15"/>
  <c r="F3603" i="15"/>
  <c r="F2327" i="15"/>
  <c r="F389" i="15"/>
  <c r="F2953" i="15"/>
  <c r="F3825" i="15"/>
  <c r="F4155" i="15"/>
  <c r="F4006" i="15"/>
  <c r="F1450" i="15"/>
  <c r="F5426" i="15"/>
  <c r="F3270" i="15"/>
  <c r="F79" i="15"/>
  <c r="F365" i="15"/>
  <c r="F601" i="15"/>
  <c r="F2911" i="15"/>
  <c r="F21" i="15"/>
  <c r="F904" i="15"/>
  <c r="F2308" i="15"/>
  <c r="F2985" i="15"/>
  <c r="F3808" i="15"/>
  <c r="F768" i="15"/>
  <c r="F1680" i="15"/>
  <c r="F895" i="15"/>
  <c r="F1036" i="15"/>
  <c r="F4587" i="15"/>
  <c r="F5415" i="15"/>
  <c r="F605" i="15"/>
  <c r="F1737" i="15"/>
  <c r="F2685" i="15"/>
  <c r="F3327" i="15"/>
  <c r="F383" i="15"/>
  <c r="F1251" i="15"/>
  <c r="F2210" i="15"/>
  <c r="F1674" i="15"/>
  <c r="F1549" i="15"/>
  <c r="F4742" i="15"/>
  <c r="F613" i="15"/>
  <c r="F1689" i="15"/>
  <c r="F2637" i="15"/>
  <c r="F3279" i="15"/>
  <c r="F359" i="15"/>
  <c r="F2279" i="15"/>
  <c r="F4922" i="15"/>
  <c r="F1882" i="15"/>
  <c r="F1759" i="15"/>
  <c r="F4394" i="15"/>
  <c r="F4258" i="15"/>
  <c r="F1395" i="15"/>
  <c r="F2057" i="15"/>
  <c r="F4696" i="15"/>
  <c r="F3926" i="15"/>
  <c r="F3297" i="15"/>
  <c r="F3174" i="15"/>
  <c r="F5034" i="15"/>
  <c r="F3214" i="15"/>
  <c r="F1224" i="15"/>
  <c r="F3495" i="15"/>
  <c r="F3207" i="15"/>
  <c r="F3084" i="15"/>
  <c r="F5148" i="15"/>
  <c r="F2690" i="15"/>
  <c r="F3332" i="15"/>
  <c r="F465" i="15"/>
  <c r="F1409" i="15"/>
  <c r="F2357" i="15"/>
  <c r="F2999" i="15"/>
  <c r="F403" i="15"/>
  <c r="F1286" i="15"/>
  <c r="F2234" i="15"/>
  <c r="F3934" i="15"/>
  <c r="F4555" i="15"/>
  <c r="F5443" i="15"/>
  <c r="F4681" i="15"/>
  <c r="F4493" i="15"/>
  <c r="F5370" i="15"/>
  <c r="F5152" i="15"/>
  <c r="F3811" i="15"/>
  <c r="F3734" i="15"/>
  <c r="F786" i="15"/>
  <c r="F1715" i="15"/>
  <c r="F3395" i="15"/>
  <c r="F4088" i="15"/>
  <c r="F724" i="15"/>
  <c r="F1592" i="15"/>
  <c r="F3272" i="15"/>
  <c r="F3943" i="15"/>
  <c r="F4974" i="15"/>
  <c r="F4448" i="15"/>
  <c r="F5546" i="15"/>
  <c r="F5244" i="15"/>
  <c r="F4844" i="15"/>
  <c r="F2483" i="15"/>
  <c r="F2820" i="15"/>
  <c r="F713" i="15"/>
  <c r="F1905" i="15"/>
  <c r="F2152" i="15"/>
  <c r="F3494" i="15"/>
  <c r="F651" i="15"/>
  <c r="F1782" i="15"/>
  <c r="F2730" i="15"/>
  <c r="F3372" i="15"/>
  <c r="F4203" i="15"/>
  <c r="F5471" i="15"/>
  <c r="F4965" i="15"/>
  <c r="F4583" i="15"/>
  <c r="F4414" i="15"/>
  <c r="F5098" i="15"/>
  <c r="F1749" i="15"/>
  <c r="F682" i="15"/>
  <c r="F620" i="15"/>
  <c r="F5255" i="15"/>
  <c r="F2242" i="15"/>
  <c r="F2884" i="15"/>
  <c r="F241" i="15"/>
  <c r="F1117" i="15"/>
  <c r="F2762" i="15"/>
  <c r="F3441" i="15"/>
  <c r="F179" i="15"/>
  <c r="F1055" i="15"/>
  <c r="F2639" i="15"/>
  <c r="F3318" i="15"/>
  <c r="F4108" i="15"/>
  <c r="F5275" i="15"/>
  <c r="F4884" i="15"/>
  <c r="F4468" i="15"/>
  <c r="F5305" i="15"/>
  <c r="F5220" i="15"/>
  <c r="F2465" i="15"/>
  <c r="F3835" i="15"/>
  <c r="F178" i="15"/>
  <c r="F1258" i="15"/>
  <c r="F2134" i="15"/>
  <c r="F3434" i="15"/>
  <c r="F116" i="15"/>
  <c r="F1196" i="15"/>
  <c r="F2072" i="15"/>
  <c r="F3309" i="15"/>
  <c r="F4726" i="15"/>
  <c r="F4079" i="15"/>
  <c r="F5236" i="15"/>
  <c r="F4853" i="15"/>
  <c r="F4597" i="15"/>
  <c r="F5396" i="15"/>
  <c r="F3501" i="15"/>
  <c r="F105" i="15"/>
  <c r="F981" i="15"/>
  <c r="F2492" i="15"/>
  <c r="F3169" i="15"/>
  <c r="F4043" i="15"/>
  <c r="F540" i="15"/>
  <c r="F1967" i="15"/>
  <c r="F2904" i="15"/>
  <c r="F3958" i="15"/>
  <c r="F4867" i="15"/>
  <c r="F4506" i="15"/>
  <c r="F5376" i="15"/>
  <c r="F4970" i="15"/>
  <c r="F4604" i="15"/>
  <c r="F1949" i="15"/>
  <c r="F2705" i="15"/>
  <c r="F2376" i="15"/>
  <c r="F2251" i="15"/>
  <c r="F4319" i="15"/>
  <c r="F4183" i="15"/>
  <c r="F3184" i="15"/>
  <c r="F3855" i="15"/>
  <c r="F514" i="15"/>
  <c r="F1915" i="15"/>
  <c r="F2819" i="15"/>
  <c r="F4406" i="15"/>
  <c r="F452" i="15"/>
  <c r="F1789" i="15"/>
  <c r="F2681" i="15"/>
  <c r="F4069" i="15"/>
  <c r="F4711" i="15"/>
  <c r="F4330" i="15"/>
  <c r="F5288" i="15"/>
  <c r="F5155" i="15"/>
  <c r="F4556" i="15"/>
  <c r="F2722" i="15"/>
  <c r="F3364" i="15"/>
  <c r="F1128" i="15"/>
  <c r="F1724" i="15"/>
  <c r="F2712" i="15"/>
  <c r="F2986" i="15"/>
  <c r="F988" i="15"/>
  <c r="F1599" i="15"/>
  <c r="F2587" i="15"/>
  <c r="F2872" i="15"/>
  <c r="F4542" i="15"/>
  <c r="F3850" i="15"/>
  <c r="F5027" i="15"/>
  <c r="F4682" i="15"/>
  <c r="F4519" i="15"/>
  <c r="F5385" i="15"/>
  <c r="F3054" i="15"/>
  <c r="F3874" i="15"/>
  <c r="F906" i="15"/>
  <c r="F1924" i="15"/>
  <c r="F3604" i="15"/>
  <c r="F3672" i="15"/>
  <c r="F828" i="15"/>
  <c r="F1800" i="15"/>
  <c r="F3480" i="15"/>
  <c r="F4273" i="15"/>
  <c r="F5078" i="15"/>
  <c r="F4993" i="15"/>
  <c r="F4594" i="15"/>
  <c r="F4343" i="15"/>
  <c r="F5502" i="15"/>
  <c r="F1454" i="15"/>
  <c r="F1073" i="15"/>
  <c r="F2073" i="15"/>
  <c r="F1986" i="15"/>
  <c r="F2083" i="15"/>
  <c r="F5478" i="15"/>
  <c r="F2090" i="15"/>
  <c r="F776" i="15"/>
  <c r="F3824" i="15"/>
  <c r="F928" i="15"/>
  <c r="F2834" i="15"/>
  <c r="F2823" i="15"/>
  <c r="F5481" i="15"/>
  <c r="F5165" i="15"/>
  <c r="F5182" i="15"/>
  <c r="F4235" i="15"/>
  <c r="F1901" i="15"/>
  <c r="F1668" i="15"/>
  <c r="F12" i="15"/>
  <c r="F815" i="15"/>
  <c r="F22" i="15"/>
  <c r="F734" i="15"/>
  <c r="F1611" i="15"/>
  <c r="F3291" i="15"/>
  <c r="F3964" i="15"/>
  <c r="F1124" i="15"/>
  <c r="F2247" i="15"/>
  <c r="F1892" i="15"/>
  <c r="F1768" i="15"/>
  <c r="F4930" i="15"/>
  <c r="F701" i="15"/>
  <c r="F1929" i="15"/>
  <c r="F2176" i="15"/>
  <c r="F3518" i="15"/>
  <c r="F1120" i="15"/>
  <c r="F1703" i="15"/>
  <c r="F2964" i="15"/>
  <c r="F4070" i="15"/>
  <c r="F3927" i="15"/>
  <c r="F4828" i="15"/>
  <c r="F814" i="15"/>
  <c r="F1771" i="15"/>
  <c r="F3452" i="15"/>
  <c r="F4166" i="15"/>
  <c r="F656" i="15"/>
  <c r="F364" i="15"/>
  <c r="F3981" i="15"/>
  <c r="F3984" i="15"/>
  <c r="F3859" i="15"/>
  <c r="F4593" i="15"/>
  <c r="F2773" i="15"/>
  <c r="F2649" i="15"/>
  <c r="F4714" i="15"/>
  <c r="F41" i="15"/>
  <c r="F3858" i="15"/>
  <c r="F3770" i="15"/>
  <c r="F4701" i="15"/>
  <c r="F376" i="15"/>
  <c r="F3986" i="15"/>
  <c r="F1442" i="15"/>
  <c r="F2907" i="15"/>
  <c r="F2375" i="15"/>
  <c r="F5358" i="15"/>
  <c r="F930" i="15"/>
  <c r="F4438" i="15"/>
  <c r="F2290" i="15"/>
  <c r="F4346" i="15"/>
  <c r="F1618" i="15"/>
  <c r="F263" i="15"/>
  <c r="F4369" i="15"/>
  <c r="F4340" i="15"/>
  <c r="F4619" i="15"/>
  <c r="F5491" i="15"/>
  <c r="F1280" i="15"/>
  <c r="F1787" i="15"/>
  <c r="F3271" i="15"/>
  <c r="F3675" i="15"/>
  <c r="F661" i="15"/>
  <c r="F1785" i="15"/>
  <c r="F2733" i="15"/>
  <c r="F3375" i="15"/>
  <c r="F964" i="15"/>
  <c r="F1559" i="15"/>
  <c r="F3278" i="15"/>
  <c r="F4214" i="15"/>
  <c r="F4005" i="15"/>
  <c r="F4969" i="15"/>
  <c r="F742" i="15"/>
  <c r="F1627" i="15"/>
  <c r="F3307" i="15"/>
  <c r="F3980" i="15"/>
  <c r="F1156" i="15"/>
  <c r="F2263" i="15"/>
  <c r="F1956" i="15"/>
  <c r="F1832" i="15"/>
  <c r="F4625" i="15"/>
  <c r="F741" i="15"/>
  <c r="F1945" i="15"/>
  <c r="F2192" i="15"/>
  <c r="F3534" i="15"/>
  <c r="F1152" i="15"/>
  <c r="F1002" i="15"/>
  <c r="F1985" i="15"/>
  <c r="F1855" i="15"/>
  <c r="F4616" i="15"/>
  <c r="F3719" i="15"/>
  <c r="F3217" i="15"/>
  <c r="F2415" i="15"/>
  <c r="F4987" i="15"/>
  <c r="F3793" i="15"/>
  <c r="F3431" i="15"/>
  <c r="F3308" i="15"/>
  <c r="F5170" i="15"/>
  <c r="F5256" i="15"/>
  <c r="F4655" i="15"/>
  <c r="F1335" i="15"/>
  <c r="F3264" i="15"/>
  <c r="F1998" i="15"/>
  <c r="F2764" i="15"/>
  <c r="F5328" i="15"/>
  <c r="F5260" i="15"/>
  <c r="F3453" i="15"/>
  <c r="F81" i="15"/>
  <c r="F957" i="15"/>
  <c r="F2444" i="15"/>
  <c r="F3121" i="15"/>
  <c r="F3965" i="15"/>
  <c r="F516" i="15"/>
  <c r="F1919" i="15"/>
  <c r="F2827" i="15"/>
  <c r="F4417" i="15"/>
  <c r="F4819" i="15"/>
  <c r="F4458" i="15"/>
  <c r="F5352" i="15"/>
  <c r="F5223" i="15"/>
  <c r="F4580" i="15"/>
  <c r="F2594" i="15"/>
  <c r="F3236" i="15"/>
  <c r="F417" i="15"/>
  <c r="F1313" i="15"/>
  <c r="F2261" i="15"/>
  <c r="F2903" i="15"/>
  <c r="F355" i="15"/>
  <c r="F1231" i="15"/>
  <c r="F2138" i="15"/>
  <c r="F3693" i="15"/>
  <c r="F4460" i="15"/>
  <c r="F5289" i="15"/>
  <c r="F5197" i="15"/>
  <c r="F4827" i="15"/>
  <c r="F4599" i="15"/>
  <c r="F2739" i="15"/>
  <c r="F3013" i="15"/>
  <c r="F841" i="15"/>
  <c r="F1420" i="15"/>
  <c r="F2408" i="15"/>
  <c r="F3873" i="15"/>
  <c r="F779" i="15"/>
  <c r="F1295" i="15"/>
  <c r="F2283" i="15"/>
  <c r="F3626" i="15"/>
  <c r="F4459" i="15"/>
  <c r="F5557" i="15"/>
  <c r="F5048" i="15"/>
  <c r="F4691" i="15"/>
  <c r="F4392" i="15"/>
  <c r="F5490" i="15"/>
  <c r="F2041" i="15"/>
  <c r="F185" i="15"/>
  <c r="F123" i="15"/>
  <c r="F4361" i="15"/>
  <c r="F5188" i="15"/>
  <c r="F3006" i="15"/>
  <c r="F3822" i="15"/>
  <c r="F866" i="15"/>
  <c r="F1876" i="15"/>
  <c r="F3556" i="15"/>
  <c r="F3648" i="15"/>
  <c r="F804" i="15"/>
  <c r="F1752" i="15"/>
  <c r="F3432" i="15"/>
  <c r="F4138" i="15"/>
  <c r="F5054" i="15"/>
  <c r="F4914" i="15"/>
  <c r="F4570" i="15"/>
  <c r="F4295" i="15"/>
  <c r="F5465" i="15"/>
  <c r="F2910" i="15"/>
  <c r="F3766" i="15"/>
  <c r="F818" i="15"/>
  <c r="F1779" i="15"/>
  <c r="F3460" i="15"/>
  <c r="F4198" i="15"/>
  <c r="F756" i="15"/>
  <c r="F1656" i="15"/>
  <c r="F3336" i="15"/>
  <c r="F4010" i="15"/>
  <c r="F5006" i="15"/>
  <c r="F4512" i="15"/>
  <c r="F4205" i="15"/>
  <c r="F5440" i="15"/>
  <c r="F4972" i="15"/>
  <c r="F2545" i="15"/>
  <c r="F3915" i="15"/>
  <c r="F218" i="15"/>
  <c r="F1322" i="15"/>
  <c r="F2214" i="15"/>
  <c r="F3515" i="15"/>
  <c r="F156" i="15"/>
  <c r="F1236" i="15"/>
  <c r="F2112" i="15"/>
  <c r="F3389" i="15"/>
  <c r="F4799" i="15"/>
  <c r="F4159" i="15"/>
  <c r="F5190" i="15"/>
  <c r="F4933" i="15"/>
  <c r="F4200" i="15"/>
  <c r="F5468" i="15"/>
  <c r="F848" i="15"/>
  <c r="F1840" i="15"/>
  <c r="F298" i="15"/>
  <c r="F236" i="15"/>
  <c r="F4733" i="15"/>
  <c r="F5458" i="15"/>
  <c r="F3581" i="15"/>
  <c r="F145" i="15"/>
  <c r="F1021" i="15"/>
  <c r="F2572" i="15"/>
  <c r="F3249" i="15"/>
  <c r="F83" i="15"/>
  <c r="F959" i="15"/>
  <c r="F2447" i="15"/>
  <c r="F3126" i="15"/>
  <c r="F3970" i="15"/>
  <c r="F5325" i="15"/>
  <c r="F4712" i="15"/>
  <c r="F4276" i="15"/>
  <c r="F5379" i="15"/>
  <c r="F4644" i="15"/>
  <c r="F2275" i="15"/>
  <c r="F3618" i="15"/>
  <c r="F609" i="15"/>
  <c r="F1697" i="15"/>
  <c r="F2645" i="15"/>
  <c r="F3287" i="15"/>
  <c r="F35" i="15"/>
  <c r="F1166" i="15"/>
  <c r="F2351" i="15"/>
  <c r="F3030" i="15"/>
  <c r="F3842" i="15"/>
  <c r="F5161" i="15"/>
  <c r="F4664" i="15"/>
  <c r="F4180" i="15"/>
  <c r="F5211" i="15"/>
  <c r="F4784" i="15"/>
  <c r="F2116" i="15"/>
  <c r="F3397" i="15"/>
  <c r="F506" i="15"/>
  <c r="F1899" i="15"/>
  <c r="F2789" i="15"/>
  <c r="F4342" i="15"/>
  <c r="F444" i="15"/>
  <c r="F1773" i="15"/>
  <c r="F2665" i="15"/>
  <c r="F4051" i="15"/>
  <c r="F4703" i="15"/>
  <c r="F4314" i="15"/>
  <c r="F5280" i="15"/>
  <c r="F5091" i="15"/>
  <c r="F4548" i="15"/>
  <c r="F3532" i="15"/>
  <c r="F1438" i="15"/>
  <c r="F2482" i="15"/>
  <c r="F4675" i="15"/>
  <c r="F258" i="15"/>
  <c r="F3595" i="15"/>
  <c r="F2169" i="15"/>
  <c r="F4239" i="15"/>
  <c r="F4280" i="15"/>
  <c r="F225" i="15"/>
  <c r="F3409" i="15"/>
  <c r="F2607" i="15"/>
  <c r="F5232" i="15"/>
  <c r="F5526" i="15"/>
  <c r="F3665" i="15"/>
  <c r="F2078" i="15"/>
  <c r="F1934" i="15"/>
  <c r="F4670" i="15"/>
  <c r="F4741" i="15"/>
  <c r="F5550" i="15"/>
  <c r="F1137" i="15"/>
  <c r="F1096" i="15"/>
  <c r="F5168" i="15"/>
  <c r="F2205" i="15"/>
  <c r="F1378" i="15"/>
  <c r="F4206" i="15"/>
  <c r="F527" i="15"/>
  <c r="F3664" i="15"/>
  <c r="F2003" i="15"/>
  <c r="F53" i="15"/>
  <c r="F4318" i="15"/>
  <c r="F3143" i="15"/>
  <c r="F752" i="15"/>
  <c r="F5225" i="15"/>
  <c r="F2184" i="15"/>
  <c r="F1445" i="15"/>
  <c r="F2031" i="15"/>
  <c r="F902" i="15"/>
  <c r="F2502" i="15"/>
  <c r="F70" i="15"/>
  <c r="F3218" i="15"/>
  <c r="F3779" i="15"/>
  <c r="F5530" i="15"/>
  <c r="F2660" i="15"/>
  <c r="F2226" i="15"/>
  <c r="F2824" i="15"/>
  <c r="F3152" i="15"/>
  <c r="F5272" i="15"/>
  <c r="F2729" i="15"/>
  <c r="F440" i="15"/>
  <c r="F1483" i="15"/>
  <c r="F253" i="15"/>
  <c r="F4743" i="15"/>
  <c r="F5185" i="15"/>
  <c r="F4944" i="15"/>
  <c r="F947" i="15"/>
  <c r="F175" i="15"/>
  <c r="F1907" i="15"/>
  <c r="F256" i="15"/>
  <c r="F3034" i="15"/>
  <c r="F93" i="15"/>
  <c r="F3193" i="15"/>
  <c r="F1888" i="15"/>
  <c r="F4925" i="15"/>
  <c r="F2468" i="15"/>
  <c r="F1150" i="15"/>
  <c r="F884" i="15"/>
  <c r="F626" i="15"/>
  <c r="F2419" i="15"/>
  <c r="F5191" i="15"/>
  <c r="F2193" i="15"/>
  <c r="F4032" i="15"/>
  <c r="F4233" i="15"/>
  <c r="F3878" i="15"/>
  <c r="F1944" i="15"/>
  <c r="F5233" i="15"/>
  <c r="F5249" i="15"/>
  <c r="F4037" i="15"/>
  <c r="F2326" i="15"/>
  <c r="F1309" i="15"/>
  <c r="F4911" i="15"/>
  <c r="F4651" i="15"/>
  <c r="F3741" i="15"/>
  <c r="F2684" i="15"/>
  <c r="F139" i="15"/>
  <c r="F3238" i="15"/>
  <c r="F4804" i="15"/>
  <c r="F5351" i="15"/>
  <c r="F3677" i="15"/>
  <c r="F4684" i="15"/>
  <c r="F738" i="15"/>
  <c r="F3972" i="15"/>
  <c r="F3176" i="15"/>
  <c r="F4352" i="15"/>
  <c r="F4748" i="15"/>
  <c r="F705" i="15"/>
  <c r="F3478" i="15"/>
  <c r="F2714" i="15"/>
  <c r="F5455" i="15"/>
  <c r="F4350" i="15"/>
  <c r="F4042" i="15"/>
  <c r="F3027" i="15"/>
  <c r="F1870" i="15"/>
  <c r="F4638" i="15"/>
  <c r="F4903" i="15"/>
  <c r="F1099" i="15"/>
  <c r="F2037" i="15"/>
  <c r="F2124" i="15"/>
  <c r="F1818" i="15"/>
  <c r="F1084" i="15"/>
  <c r="F2957" i="15"/>
  <c r="F5075" i="15"/>
  <c r="F5560" i="15"/>
  <c r="F1441" i="15"/>
  <c r="F419" i="15"/>
  <c r="F2908" i="15"/>
  <c r="F4697" i="15"/>
  <c r="F5183" i="15"/>
  <c r="F378" i="15"/>
  <c r="F3904" i="15"/>
  <c r="F2409" i="15"/>
  <c r="F4865" i="15"/>
  <c r="F5044" i="15"/>
  <c r="F915" i="15"/>
  <c r="F1853" i="15"/>
  <c r="F543" i="15"/>
  <c r="F2510" i="15"/>
  <c r="F3350" i="15"/>
  <c r="F2513" i="15"/>
  <c r="F4622" i="15"/>
  <c r="F222" i="15"/>
  <c r="F3523" i="15"/>
  <c r="F874" i="15"/>
  <c r="F189" i="15"/>
  <c r="F3385" i="15"/>
  <c r="F2466" i="15"/>
  <c r="F4643" i="15"/>
  <c r="F2382" i="15"/>
  <c r="F1738" i="15"/>
  <c r="F2489" i="15"/>
  <c r="F1757" i="15"/>
  <c r="F3041" i="15"/>
  <c r="F1677" i="15"/>
  <c r="F2372" i="15"/>
  <c r="F637" i="15"/>
  <c r="F3020" i="15"/>
  <c r="F5104" i="15"/>
  <c r="F3562" i="15"/>
  <c r="F2506" i="15"/>
  <c r="F1017" i="15"/>
  <c r="F407" i="15"/>
  <c r="F2757" i="15"/>
  <c r="F230" i="15"/>
  <c r="F3539" i="15"/>
  <c r="F938" i="15"/>
  <c r="F229" i="15"/>
  <c r="F3401" i="15"/>
  <c r="F546" i="15"/>
  <c r="F2339" i="15"/>
  <c r="F5242" i="15"/>
  <c r="F2666" i="15"/>
  <c r="F3312" i="15"/>
  <c r="F1299" i="15"/>
  <c r="F1162" i="15"/>
  <c r="F3085" i="15"/>
  <c r="F5199" i="15"/>
  <c r="F5284" i="15"/>
  <c r="F954" i="15"/>
  <c r="F3696" i="15"/>
  <c r="F3528" i="15"/>
  <c r="F4633" i="15"/>
  <c r="F5367" i="15"/>
  <c r="F1205" i="15"/>
  <c r="F267" i="15"/>
  <c r="F3493" i="15"/>
  <c r="F4834" i="15"/>
  <c r="F5246" i="15"/>
  <c r="F3329" i="15"/>
  <c r="F2843" i="15"/>
  <c r="F1594" i="15"/>
  <c r="F292" i="15"/>
  <c r="F3681" i="15"/>
  <c r="F4301" i="15"/>
  <c r="F2721" i="15"/>
  <c r="F1498" i="15"/>
  <c r="F244" i="15"/>
  <c r="F3567" i="15"/>
  <c r="F5470" i="15"/>
  <c r="F2547" i="15"/>
  <c r="F1969" i="15"/>
  <c r="F683" i="15"/>
  <c r="F3436" i="15"/>
  <c r="F5317" i="15"/>
  <c r="F5162" i="15"/>
  <c r="F3758" i="15"/>
  <c r="F4360" i="15"/>
  <c r="F642" i="15"/>
  <c r="F3107" i="15"/>
  <c r="F1304" i="15"/>
  <c r="F4999" i="15"/>
  <c r="F5010" i="15"/>
  <c r="F3485" i="15"/>
  <c r="F2476" i="15"/>
  <c r="F4011" i="15"/>
  <c r="F2888" i="15"/>
  <c r="F4490" i="15"/>
  <c r="F4596" i="15"/>
  <c r="F1122" i="15"/>
  <c r="F3066" i="15"/>
  <c r="F2667" i="15"/>
  <c r="F3930" i="15"/>
  <c r="F4178" i="15"/>
  <c r="F4562" i="15"/>
  <c r="F4279" i="15"/>
  <c r="F5395" i="15"/>
  <c r="F464" i="15"/>
  <c r="F1815" i="15"/>
  <c r="F810" i="15"/>
  <c r="F748" i="15"/>
  <c r="F4998" i="15"/>
  <c r="F2306" i="15"/>
  <c r="F2948" i="15"/>
  <c r="F273" i="15"/>
  <c r="F1149" i="15"/>
  <c r="F2861" i="15"/>
  <c r="F3505" i="15"/>
  <c r="F211" i="15"/>
  <c r="F1087" i="15"/>
  <c r="F2703" i="15"/>
  <c r="F3382" i="15"/>
  <c r="F4172" i="15"/>
  <c r="F5203" i="15"/>
  <c r="F4991" i="15"/>
  <c r="F4532" i="15"/>
  <c r="F5397" i="15"/>
  <c r="F4981" i="15"/>
  <c r="F2529" i="15"/>
  <c r="F3899" i="15"/>
  <c r="F210" i="15"/>
  <c r="F1306" i="15"/>
  <c r="F2198" i="15"/>
  <c r="F3499" i="15"/>
  <c r="F148" i="15"/>
  <c r="F1228" i="15"/>
  <c r="F2104" i="15"/>
  <c r="F3373" i="15"/>
  <c r="F4783" i="15"/>
  <c r="F4143" i="15"/>
  <c r="F5489" i="15"/>
  <c r="F4917" i="15"/>
  <c r="F4184" i="15"/>
  <c r="F5452" i="15"/>
  <c r="F3565" i="15"/>
  <c r="F137" i="15"/>
  <c r="F1013" i="15"/>
  <c r="F2556" i="15"/>
  <c r="F3233" i="15"/>
  <c r="F75" i="15"/>
  <c r="F951" i="15"/>
  <c r="F2431" i="15"/>
  <c r="F3110" i="15"/>
  <c r="F3949" i="15"/>
  <c r="F5269" i="15"/>
  <c r="F4704" i="15"/>
  <c r="F4260" i="15"/>
  <c r="F5341" i="15"/>
  <c r="F4636" i="15"/>
  <c r="F3752" i="15"/>
  <c r="F3481" i="15"/>
  <c r="F5467" i="15"/>
  <c r="F1139" i="15"/>
  <c r="F1513" i="15"/>
  <c r="F2892" i="15"/>
  <c r="F143" i="15"/>
  <c r="F301" i="15"/>
  <c r="F1895" i="15"/>
  <c r="F1659" i="15"/>
  <c r="F2204" i="15"/>
  <c r="F3571" i="15"/>
  <c r="F1583" i="15"/>
  <c r="F248" i="15"/>
  <c r="F502" i="15"/>
  <c r="F5475" i="15"/>
  <c r="F1200" i="15"/>
  <c r="F1634" i="15"/>
  <c r="F2706" i="15"/>
  <c r="F2272" i="15"/>
  <c r="F4344" i="15"/>
  <c r="F1908" i="15"/>
  <c r="F1784" i="15"/>
  <c r="F4947" i="15"/>
  <c r="F3252" i="15"/>
  <c r="F3704" i="15"/>
  <c r="F4529" i="15"/>
  <c r="F4890" i="15"/>
  <c r="F901" i="15"/>
  <c r="F1531" i="15"/>
  <c r="F2334" i="15"/>
  <c r="F1238" i="15"/>
  <c r="F567" i="15"/>
  <c r="F44" i="15"/>
  <c r="F646" i="15"/>
  <c r="F4056" i="15"/>
  <c r="F2879" i="15"/>
  <c r="F4953" i="15"/>
  <c r="F1180" i="15"/>
  <c r="F3788" i="15"/>
  <c r="F3802" i="15"/>
  <c r="F5311" i="15"/>
  <c r="F5413" i="15"/>
  <c r="F1356" i="15"/>
  <c r="F5562" i="15"/>
  <c r="F5503" i="15"/>
  <c r="F1264" i="15"/>
  <c r="F1762" i="15"/>
  <c r="F2030" i="15"/>
  <c r="F4615" i="15"/>
  <c r="F117" i="15"/>
  <c r="F985" i="15"/>
  <c r="F2500" i="15"/>
  <c r="F3177" i="15"/>
  <c r="F4075" i="15"/>
  <c r="F864" i="15"/>
  <c r="F1872" i="15"/>
  <c r="F362" i="15"/>
  <c r="F300" i="15"/>
  <c r="F4861" i="15"/>
  <c r="F61" i="15"/>
  <c r="F961" i="15"/>
  <c r="F2452" i="15"/>
  <c r="F3129" i="15"/>
  <c r="F3973" i="15"/>
  <c r="F840" i="15"/>
  <c r="F1824" i="15"/>
  <c r="F266" i="15"/>
  <c r="F204" i="15"/>
  <c r="F4895" i="15"/>
  <c r="F4296" i="15"/>
  <c r="F174" i="15"/>
  <c r="F1254" i="15"/>
  <c r="F2130" i="15"/>
  <c r="F3426" i="15"/>
  <c r="F496" i="15"/>
  <c r="F3875" i="15"/>
  <c r="F1628" i="15"/>
  <c r="F1503" i="15"/>
  <c r="F4559" i="15"/>
  <c r="F4423" i="15"/>
  <c r="F911" i="15"/>
  <c r="F1052" i="15"/>
  <c r="F4766" i="15"/>
  <c r="F5431" i="15"/>
  <c r="F538" i="15"/>
  <c r="F476" i="15"/>
  <c r="F4739" i="15"/>
  <c r="F4901" i="15"/>
  <c r="F694" i="15"/>
  <c r="F536" i="15"/>
  <c r="F1024" i="15"/>
  <c r="F3183" i="15"/>
  <c r="F3623" i="15"/>
  <c r="F4654" i="15"/>
  <c r="F1826" i="15"/>
  <c r="F31" i="15"/>
  <c r="F2332" i="15"/>
  <c r="F750" i="15"/>
  <c r="F3880" i="15"/>
  <c r="F1053" i="15"/>
  <c r="F4222" i="15"/>
  <c r="F1528" i="15"/>
  <c r="F2217" i="15"/>
  <c r="F3939" i="15"/>
  <c r="F217" i="15"/>
  <c r="F3609" i="15"/>
  <c r="F5079" i="15"/>
  <c r="F2615" i="15"/>
  <c r="F2269" i="15"/>
  <c r="F533" i="15"/>
  <c r="F1529" i="15"/>
  <c r="F2477" i="15"/>
  <c r="F3119" i="15"/>
  <c r="F279" i="15"/>
  <c r="F1147" i="15"/>
  <c r="F2853" i="15"/>
  <c r="F1772" i="15"/>
  <c r="F1647" i="15"/>
  <c r="F4282" i="15"/>
  <c r="F4591" i="15"/>
  <c r="F102" i="15"/>
  <c r="F1182" i="15"/>
  <c r="F2058" i="15"/>
  <c r="F3282" i="15"/>
  <c r="F916" i="15"/>
  <c r="F1511" i="15"/>
  <c r="F3086" i="15"/>
  <c r="F2566" i="15"/>
  <c r="F2441" i="15"/>
  <c r="F4610" i="15"/>
  <c r="F78" i="15"/>
  <c r="F1970" i="15"/>
  <c r="F2034" i="15"/>
  <c r="F3234" i="15"/>
  <c r="F871" i="15"/>
  <c r="F3720" i="15"/>
  <c r="F3248" i="15"/>
  <c r="F1990" i="15"/>
  <c r="F2748" i="15"/>
  <c r="F5320" i="15"/>
  <c r="F5547" i="15"/>
  <c r="F3075" i="15"/>
  <c r="F2952" i="15"/>
  <c r="F5163" i="15"/>
  <c r="F169" i="15"/>
  <c r="F107" i="15"/>
  <c r="F4050" i="15"/>
  <c r="F4928" i="15"/>
  <c r="F3314" i="15"/>
  <c r="F1456" i="15"/>
  <c r="F569" i="15"/>
  <c r="F507" i="15"/>
  <c r="F4341" i="15"/>
  <c r="F4100" i="15"/>
  <c r="F2060" i="15"/>
  <c r="F3285" i="15"/>
  <c r="F1080" i="15"/>
  <c r="F1692" i="15"/>
  <c r="F2680" i="15"/>
  <c r="F2954" i="15"/>
  <c r="F956" i="15"/>
  <c r="F1567" i="15"/>
  <c r="F2555" i="15"/>
  <c r="F2856" i="15"/>
  <c r="F4913" i="15"/>
  <c r="F3826" i="15"/>
  <c r="F5011" i="15"/>
  <c r="F4666" i="15"/>
  <c r="F4487" i="15"/>
  <c r="F5345" i="15"/>
  <c r="F2980" i="15"/>
  <c r="F289" i="15"/>
  <c r="F1165" i="15"/>
  <c r="F2069" i="15"/>
  <c r="F3537" i="15"/>
  <c r="F227" i="15"/>
  <c r="F1103" i="15"/>
  <c r="F2735" i="15"/>
  <c r="F3414" i="15"/>
  <c r="F4204" i="15"/>
  <c r="F5235" i="15"/>
  <c r="F4754" i="15"/>
  <c r="F4575" i="15"/>
  <c r="F5459" i="15"/>
  <c r="F5147" i="15"/>
  <c r="F2481" i="15"/>
  <c r="F3851" i="15"/>
  <c r="F186" i="15"/>
  <c r="F1266" i="15"/>
  <c r="F2150" i="15"/>
  <c r="F3451" i="15"/>
  <c r="F124" i="15"/>
  <c r="F1204" i="15"/>
  <c r="F2080" i="15"/>
  <c r="F3325" i="15"/>
  <c r="F4735" i="15"/>
  <c r="F4095" i="15"/>
  <c r="F5257" i="15"/>
  <c r="F4869" i="15"/>
  <c r="F4793" i="15"/>
  <c r="F5404" i="15"/>
  <c r="F2151" i="15"/>
  <c r="F1507" i="15"/>
  <c r="F1384" i="15"/>
  <c r="F4772" i="15"/>
  <c r="F2563" i="15"/>
  <c r="F2860" i="15"/>
  <c r="F753" i="15"/>
  <c r="F1997" i="15"/>
  <c r="F2232" i="15"/>
  <c r="F3574" i="15"/>
  <c r="F691" i="15"/>
  <c r="F1861" i="15"/>
  <c r="F2831" i="15"/>
  <c r="F3450" i="15"/>
  <c r="F4283" i="15"/>
  <c r="F5551" i="15"/>
  <c r="F4960" i="15"/>
  <c r="F4822" i="15"/>
  <c r="F4039" i="15"/>
  <c r="F5186" i="15"/>
  <c r="F3536" i="15"/>
  <c r="F4497" i="15"/>
  <c r="F690" i="15"/>
  <c r="F1523" i="15"/>
  <c r="F3203" i="15"/>
  <c r="F3876" i="15"/>
  <c r="F628" i="15"/>
  <c r="F1400" i="15"/>
  <c r="F3080" i="15"/>
  <c r="F4238" i="15"/>
  <c r="F5123" i="15"/>
  <c r="F4256" i="15"/>
  <c r="F5524" i="15"/>
  <c r="F5058" i="15"/>
  <c r="F4692" i="15"/>
  <c r="F2291" i="15"/>
  <c r="F3634" i="15"/>
  <c r="F617" i="15"/>
  <c r="F1713" i="15"/>
  <c r="F2661" i="15"/>
  <c r="F3303" i="15"/>
  <c r="F43" i="15"/>
  <c r="F919" i="15"/>
  <c r="F2367" i="15"/>
  <c r="F3046" i="15"/>
  <c r="F3861" i="15"/>
  <c r="F5178" i="15"/>
  <c r="F4672" i="15"/>
  <c r="F4196" i="15"/>
  <c r="F5227" i="15"/>
  <c r="F4800" i="15"/>
  <c r="F1301" i="15"/>
  <c r="F4101" i="15"/>
  <c r="F3791" i="15"/>
  <c r="F3594" i="15"/>
  <c r="F5561" i="15"/>
  <c r="F5214" i="15"/>
  <c r="F3326" i="15"/>
  <c r="F17" i="15"/>
  <c r="F912" i="15"/>
  <c r="F2316" i="15"/>
  <c r="F2993" i="15"/>
  <c r="F3814" i="15"/>
  <c r="F1054" i="15"/>
  <c r="F2191" i="15"/>
  <c r="F3889" i="15"/>
  <c r="F3746" i="15"/>
  <c r="F5041" i="15"/>
  <c r="F4584" i="15"/>
  <c r="F4020" i="15"/>
  <c r="F5159" i="15"/>
  <c r="F4677" i="15"/>
  <c r="F2076" i="15"/>
  <c r="F3317" i="15"/>
  <c r="F466" i="15"/>
  <c r="F1819" i="15"/>
  <c r="F2710" i="15"/>
  <c r="F4104" i="15"/>
  <c r="F404" i="15"/>
  <c r="F1693" i="15"/>
  <c r="F2585" i="15"/>
  <c r="F3955" i="15"/>
  <c r="F4663" i="15"/>
  <c r="F4234" i="15"/>
  <c r="F5499" i="15"/>
  <c r="F5142" i="15"/>
  <c r="F4774" i="15"/>
  <c r="F2546" i="15"/>
  <c r="F3188" i="15"/>
  <c r="F393" i="15"/>
  <c r="F1269" i="15"/>
  <c r="F2213" i="15"/>
  <c r="F3849" i="15"/>
  <c r="F331" i="15"/>
  <c r="F1207" i="15"/>
  <c r="F2111" i="15"/>
  <c r="F3621" i="15"/>
  <c r="F4412" i="15"/>
  <c r="F5433" i="15"/>
  <c r="F5144" i="15"/>
  <c r="F4779" i="15"/>
  <c r="F4520" i="15"/>
  <c r="F3929" i="15"/>
  <c r="F5145" i="15"/>
  <c r="F437" i="15"/>
  <c r="F3439" i="15"/>
  <c r="F3335" i="15"/>
  <c r="F381" i="15"/>
  <c r="F3391" i="15"/>
  <c r="F1669" i="15"/>
  <c r="F2378" i="15"/>
  <c r="F1257" i="15"/>
  <c r="F519" i="15"/>
  <c r="F627" i="15"/>
  <c r="F1651" i="15"/>
  <c r="F1731" i="15"/>
  <c r="F667" i="15"/>
  <c r="F719" i="15"/>
  <c r="F1176" i="15"/>
  <c r="F1962" i="15"/>
  <c r="F3122" i="15"/>
  <c r="F245" i="15"/>
  <c r="F1113" i="15"/>
  <c r="F2754" i="15"/>
  <c r="F3433" i="15"/>
  <c r="F503" i="15"/>
  <c r="F1470" i="15"/>
  <c r="F2530" i="15"/>
  <c r="F3572" i="15"/>
  <c r="F3448" i="15"/>
  <c r="F4747" i="15"/>
  <c r="F198" i="15"/>
  <c r="F1282" i="15"/>
  <c r="F2174" i="15"/>
  <c r="F3475" i="15"/>
  <c r="F456" i="15"/>
  <c r="F1797" i="15"/>
  <c r="F778" i="15"/>
  <c r="F716" i="15"/>
  <c r="F4966" i="15"/>
  <c r="F325" i="15"/>
  <c r="F1193" i="15"/>
  <c r="F2097" i="15"/>
  <c r="F3593" i="15"/>
  <c r="F71" i="15"/>
  <c r="F1527" i="15"/>
  <c r="F4623" i="15"/>
  <c r="F418" i="15"/>
  <c r="F356" i="15"/>
  <c r="F5303" i="15"/>
  <c r="F3294" i="15"/>
  <c r="F4278" i="15"/>
  <c r="F4026" i="15"/>
  <c r="F4540" i="15"/>
  <c r="F917" i="15"/>
  <c r="F1108" i="15"/>
  <c r="F5065" i="15"/>
  <c r="F1403" i="15"/>
  <c r="F2359" i="15"/>
  <c r="F286" i="15"/>
  <c r="F2882" i="15"/>
  <c r="F4085" i="15"/>
  <c r="F5392" i="15"/>
  <c r="F1666" i="15"/>
  <c r="F287" i="15"/>
  <c r="F2851" i="15"/>
  <c r="F5479" i="15"/>
  <c r="F2512" i="15"/>
  <c r="F950" i="15"/>
  <c r="F1491" i="15"/>
  <c r="F4983" i="15"/>
  <c r="F2344" i="15"/>
  <c r="F2258" i="15"/>
  <c r="F568" i="15"/>
  <c r="F822" i="15"/>
  <c r="F1472" i="15"/>
  <c r="F1987" i="15"/>
  <c r="F126" i="15"/>
  <c r="F1206" i="15"/>
  <c r="F2082" i="15"/>
  <c r="F3330" i="15"/>
  <c r="F384" i="15"/>
  <c r="F1653" i="15"/>
  <c r="F490" i="15"/>
  <c r="F428" i="15"/>
  <c r="F4687" i="15"/>
  <c r="F221" i="15"/>
  <c r="F1121" i="15"/>
  <c r="F2770" i="15"/>
  <c r="F3449" i="15"/>
  <c r="F511" i="15"/>
  <c r="F1486" i="15"/>
  <c r="F2578" i="15"/>
  <c r="F3636" i="15"/>
  <c r="F3512" i="15"/>
  <c r="F4811" i="15"/>
  <c r="F206" i="15"/>
  <c r="F1298" i="15"/>
  <c r="F2190" i="15"/>
  <c r="F3491" i="15"/>
  <c r="F528" i="15"/>
  <c r="F3658" i="15"/>
  <c r="F2915" i="15"/>
  <c r="F2745" i="15"/>
  <c r="F4791" i="15"/>
  <c r="F129" i="15"/>
  <c r="F4857" i="15"/>
  <c r="F3094" i="15"/>
  <c r="F4994" i="15"/>
  <c r="F681" i="15"/>
  <c r="F619" i="15"/>
  <c r="F4878" i="15"/>
  <c r="F4324" i="15"/>
  <c r="F1543" i="15"/>
  <c r="F1429" i="15"/>
  <c r="F3935" i="15"/>
  <c r="F3162" i="15"/>
  <c r="F3037" i="15"/>
  <c r="F4275" i="15"/>
  <c r="F2243" i="15"/>
  <c r="F3586" i="15"/>
  <c r="F593" i="15"/>
  <c r="F1665" i="15"/>
  <c r="F2613" i="15"/>
  <c r="F3255" i="15"/>
  <c r="F19" i="15"/>
  <c r="F1102" i="15"/>
  <c r="F2319" i="15"/>
  <c r="F2998" i="15"/>
  <c r="F3816" i="15"/>
  <c r="F5129" i="15"/>
  <c r="F4648" i="15"/>
  <c r="F4148" i="15"/>
  <c r="F5179" i="15"/>
  <c r="F4752" i="15"/>
  <c r="F2012" i="15"/>
  <c r="F3189" i="15"/>
  <c r="F984" i="15"/>
  <c r="F1596" i="15"/>
  <c r="F2584" i="15"/>
  <c r="F2870" i="15"/>
  <c r="F867" i="15"/>
  <c r="F1471" i="15"/>
  <c r="F2459" i="15"/>
  <c r="F2808" i="15"/>
  <c r="F4790" i="15"/>
  <c r="F4527" i="15"/>
  <c r="F5393" i="15"/>
  <c r="F5137" i="15"/>
  <c r="F4874" i="15"/>
  <c r="F2737" i="15"/>
  <c r="F4147" i="15"/>
  <c r="F314" i="15"/>
  <c r="F1514" i="15"/>
  <c r="F2406" i="15"/>
  <c r="F3769" i="15"/>
  <c r="F252" i="15"/>
  <c r="F1389" i="15"/>
  <c r="F2281" i="15"/>
  <c r="F3583" i="15"/>
  <c r="F4765" i="15"/>
  <c r="F4351" i="15"/>
  <c r="F5534" i="15"/>
  <c r="F5021" i="15"/>
  <c r="F4924" i="15"/>
  <c r="F939" i="15"/>
  <c r="F2407" i="15"/>
  <c r="F1061" i="15"/>
  <c r="F999" i="15"/>
  <c r="F5135" i="15"/>
  <c r="F2498" i="15"/>
  <c r="F3140" i="15"/>
  <c r="F369" i="15"/>
  <c r="F1245" i="15"/>
  <c r="F2165" i="15"/>
  <c r="F3749" i="15"/>
  <c r="F307" i="15"/>
  <c r="F1183" i="15"/>
  <c r="F2087" i="15"/>
  <c r="F3573" i="15"/>
  <c r="F4364" i="15"/>
  <c r="F5287" i="15"/>
  <c r="F5096" i="15"/>
  <c r="F4731" i="15"/>
  <c r="F4472" i="15"/>
  <c r="F5570" i="15"/>
  <c r="F3044" i="15"/>
  <c r="F321" i="15"/>
  <c r="F1197" i="15"/>
  <c r="F2101" i="15"/>
  <c r="F3601" i="15"/>
  <c r="F259" i="15"/>
  <c r="F1135" i="15"/>
  <c r="F2805" i="15"/>
  <c r="F3477" i="15"/>
  <c r="F4268" i="15"/>
  <c r="F5359" i="15"/>
  <c r="F4818" i="15"/>
  <c r="F4571" i="15"/>
  <c r="F4199" i="15"/>
  <c r="F5230" i="15"/>
  <c r="F3616" i="15"/>
  <c r="F3678" i="15"/>
  <c r="F730" i="15"/>
  <c r="F1603" i="15"/>
  <c r="F3283" i="15"/>
  <c r="F3956" i="15"/>
  <c r="F668" i="15"/>
  <c r="F1480" i="15"/>
  <c r="F3160" i="15"/>
  <c r="F4945" i="15"/>
  <c r="F4957" i="15"/>
  <c r="F4336" i="15"/>
  <c r="F5434" i="15"/>
  <c r="F5117" i="15"/>
  <c r="F4732" i="15"/>
  <c r="F1227" i="15"/>
  <c r="F2146" i="15"/>
  <c r="F1482" i="15"/>
  <c r="F1357" i="15"/>
  <c r="F4496" i="15"/>
  <c r="F2371" i="15"/>
  <c r="F3783" i="15"/>
  <c r="F657" i="15"/>
  <c r="F1793" i="15"/>
  <c r="F2741" i="15"/>
  <c r="F3383" i="15"/>
  <c r="F595" i="15"/>
  <c r="F1670" i="15"/>
  <c r="F2618" i="15"/>
  <c r="F3260" i="15"/>
  <c r="F4517" i="15"/>
  <c r="F5382" i="15"/>
  <c r="F5171" i="15"/>
  <c r="F4451" i="15"/>
  <c r="F5549" i="15"/>
  <c r="F4880" i="15"/>
  <c r="F2273" i="15"/>
  <c r="F3575" i="15"/>
  <c r="F82" i="15"/>
  <c r="F1983" i="15"/>
  <c r="F2038" i="15"/>
  <c r="F3242" i="15"/>
  <c r="F547" i="15"/>
  <c r="F1574" i="15"/>
  <c r="F2522" i="15"/>
  <c r="F3164" i="15"/>
  <c r="F4421" i="15"/>
  <c r="F5334" i="15"/>
  <c r="F4920" i="15"/>
  <c r="F4355" i="15"/>
  <c r="F5453" i="15"/>
  <c r="F5092" i="15"/>
  <c r="F3168" i="15"/>
  <c r="F3839" i="15"/>
  <c r="F896" i="15"/>
  <c r="F2300" i="15"/>
  <c r="F2977" i="15"/>
  <c r="F3804" i="15"/>
  <c r="F1038" i="15"/>
  <c r="F2175" i="15"/>
  <c r="F3827" i="15"/>
  <c r="F3738" i="15"/>
  <c r="F5033" i="15"/>
  <c r="F4576" i="15"/>
  <c r="F4004" i="15"/>
  <c r="F5143" i="15"/>
  <c r="F4669" i="15"/>
  <c r="F397" i="15"/>
  <c r="F4762" i="15"/>
  <c r="F3443" i="15"/>
  <c r="F2625" i="15"/>
  <c r="F1402" i="15"/>
  <c r="F196" i="15"/>
  <c r="F3471" i="15"/>
  <c r="F5291" i="15"/>
  <c r="F5548" i="15"/>
  <c r="F1101" i="15"/>
  <c r="F163" i="15"/>
  <c r="F3286" i="15"/>
  <c r="F4852" i="15"/>
  <c r="F5102" i="15"/>
  <c r="F122" i="15"/>
  <c r="F3322" i="15"/>
  <c r="F2016" i="15"/>
  <c r="F4446" i="15"/>
  <c r="F4064" i="15"/>
  <c r="F4689" i="15"/>
  <c r="F1960" i="15"/>
  <c r="F1799" i="15"/>
  <c r="F3896" i="15"/>
  <c r="F3690" i="15"/>
  <c r="F3172" i="15"/>
  <c r="F4810" i="15"/>
  <c r="F4641" i="15"/>
  <c r="F3137" i="15"/>
  <c r="F2027" i="15"/>
  <c r="F392" i="15"/>
  <c r="F2768" i="15"/>
  <c r="F1133" i="15"/>
  <c r="F399" i="15"/>
  <c r="F5437" i="15"/>
  <c r="F94" i="15"/>
  <c r="F3266" i="15"/>
  <c r="F3022" i="15"/>
  <c r="F4578" i="15"/>
  <c r="F2026" i="15"/>
  <c r="F1447" i="15"/>
  <c r="F2185" i="15"/>
  <c r="F1065" i="15"/>
  <c r="F455" i="15"/>
  <c r="F2890" i="15"/>
  <c r="F2776" i="15"/>
  <c r="F5496" i="15"/>
  <c r="F4775" i="15"/>
  <c r="F1134" i="15"/>
  <c r="F1342" i="15"/>
  <c r="F3371" i="15"/>
  <c r="F2445" i="15"/>
  <c r="F1276" i="15"/>
  <c r="F4538" i="15"/>
  <c r="F1201" i="15"/>
  <c r="F461" i="15"/>
  <c r="F2803" i="15"/>
  <c r="F1397" i="15"/>
  <c r="F2909" i="15"/>
  <c r="F993" i="15"/>
  <c r="F4169" i="15"/>
  <c r="F394" i="15"/>
  <c r="F101" i="15"/>
  <c r="F3145" i="15"/>
  <c r="F4657" i="15"/>
  <c r="F4582" i="15"/>
  <c r="F564" i="15"/>
  <c r="F2620" i="15"/>
  <c r="F4674" i="15"/>
  <c r="F2565" i="15"/>
  <c r="F5047" i="15"/>
  <c r="F1050" i="15"/>
  <c r="F3744" i="15"/>
  <c r="F3624" i="15"/>
  <c r="F4563" i="15"/>
  <c r="F5174" i="15"/>
  <c r="F274" i="15"/>
  <c r="F3627" i="15"/>
  <c r="F2201" i="15"/>
  <c r="F4271" i="15"/>
  <c r="F4312" i="15"/>
  <c r="F201" i="15"/>
  <c r="F3361" i="15"/>
  <c r="F2559" i="15"/>
  <c r="F5167" i="15"/>
  <c r="F5003" i="15"/>
  <c r="F3860" i="15"/>
  <c r="F3632" i="15"/>
  <c r="F1619" i="15"/>
  <c r="F676" i="15"/>
  <c r="F3847" i="15"/>
  <c r="F5450" i="15"/>
  <c r="F2467" i="15"/>
  <c r="F1889" i="15"/>
  <c r="F643" i="15"/>
  <c r="F3356" i="15"/>
  <c r="F4948" i="15"/>
  <c r="F5082" i="15"/>
  <c r="F602" i="15"/>
  <c r="F4109" i="15"/>
  <c r="F1984" i="15"/>
  <c r="F4190" i="15"/>
  <c r="F4370" i="15"/>
  <c r="F2727" i="15"/>
  <c r="F5525" i="15"/>
  <c r="F3413" i="15"/>
  <c r="F2825" i="15"/>
  <c r="F1695" i="15"/>
  <c r="F4894" i="15"/>
  <c r="F4730" i="15"/>
  <c r="F3230" i="15"/>
  <c r="F2389" i="15"/>
  <c r="F1318" i="15"/>
  <c r="F4165" i="15"/>
  <c r="F4525" i="15"/>
  <c r="F2912" i="15"/>
  <c r="F1642" i="15"/>
  <c r="F316" i="15"/>
  <c r="F3777" i="15"/>
  <c r="F4349" i="15"/>
  <c r="F5216" i="15"/>
  <c r="F1971" i="15"/>
  <c r="F1923" i="15"/>
  <c r="F5015" i="15"/>
  <c r="F4047" i="15"/>
  <c r="F4420" i="15"/>
  <c r="F1351" i="15"/>
  <c r="F1330" i="15"/>
  <c r="F480" i="15"/>
  <c r="F812" i="15"/>
  <c r="F1089" i="15"/>
  <c r="F479" i="15"/>
  <c r="F3379" i="15"/>
  <c r="F302" i="15"/>
  <c r="F3721" i="15"/>
  <c r="F3134" i="15"/>
  <c r="F4634" i="15"/>
  <c r="F4568" i="15"/>
  <c r="F2918" i="15"/>
  <c r="F237" i="15"/>
  <c r="F1367" i="15"/>
  <c r="F3257" i="15"/>
  <c r="F1001" i="15"/>
  <c r="F5119" i="15"/>
  <c r="F3393" i="15"/>
  <c r="F3700" i="15"/>
  <c r="F2564" i="15"/>
  <c r="F1278" i="15"/>
  <c r="F2633" i="15"/>
  <c r="F1346" i="15"/>
  <c r="F488" i="15"/>
  <c r="F844" i="15"/>
  <c r="F1097" i="15"/>
  <c r="F487" i="15"/>
  <c r="F484" i="15"/>
  <c r="F2540" i="15"/>
  <c r="F2417" i="15"/>
  <c r="F4031" i="15"/>
  <c r="F1163" i="15"/>
  <c r="F1898" i="15"/>
  <c r="F4410" i="15"/>
  <c r="F3983" i="15"/>
  <c r="F2979" i="15"/>
  <c r="F1822" i="15"/>
  <c r="F4614" i="15"/>
  <c r="F4855" i="15"/>
  <c r="F3102" i="15"/>
  <c r="F1972" i="15"/>
  <c r="F852" i="15"/>
  <c r="F4465" i="15"/>
  <c r="F4618" i="15"/>
  <c r="F3060" i="15"/>
  <c r="F2109" i="15"/>
  <c r="F1143" i="15"/>
  <c r="F4284" i="15"/>
  <c r="F4734" i="15"/>
  <c r="F1910" i="15"/>
  <c r="F3206" i="15"/>
  <c r="F4449" i="15"/>
  <c r="F2486" i="15"/>
  <c r="F1469" i="15"/>
  <c r="F4845" i="15"/>
  <c r="F5274" i="15"/>
  <c r="F4122" i="15"/>
  <c r="F2390" i="15"/>
  <c r="F1373" i="15"/>
  <c r="F4749" i="15"/>
  <c r="F5013" i="15"/>
  <c r="F2852" i="15"/>
  <c r="F2216" i="15"/>
  <c r="F1845" i="15"/>
  <c r="F4267" i="15"/>
  <c r="F4758" i="15"/>
  <c r="F336" i="15"/>
  <c r="F3705" i="15"/>
  <c r="F3440" i="15"/>
  <c r="F1427" i="15"/>
  <c r="F580" i="15"/>
  <c r="F4048" i="15"/>
  <c r="F5428" i="15"/>
  <c r="F5348" i="15"/>
  <c r="F973" i="15"/>
  <c r="F532" i="15"/>
  <c r="F4589" i="15"/>
  <c r="F5368" i="15"/>
  <c r="F2815" i="15"/>
  <c r="F1804" i="15"/>
  <c r="F1068" i="15"/>
  <c r="F2941" i="15"/>
  <c r="F5067" i="15"/>
  <c r="F5528" i="15"/>
  <c r="F4723" i="15"/>
  <c r="F4456" i="15"/>
  <c r="F5554" i="15"/>
  <c r="F1078" i="15"/>
  <c r="F2215" i="15"/>
  <c r="F1763" i="15"/>
  <c r="F1640" i="15"/>
  <c r="F4802" i="15"/>
  <c r="F2627" i="15"/>
  <c r="F2901" i="15"/>
  <c r="F785" i="15"/>
  <c r="F1308" i="15"/>
  <c r="F2296" i="15"/>
  <c r="F3638" i="15"/>
  <c r="F723" i="15"/>
  <c r="F1925" i="15"/>
  <c r="F2171" i="15"/>
  <c r="F3514" i="15"/>
  <c r="F4347" i="15"/>
  <c r="F5445" i="15"/>
  <c r="F4992" i="15"/>
  <c r="F4817" i="15"/>
  <c r="F4103" i="15"/>
  <c r="F5271" i="15"/>
  <c r="F3600" i="15"/>
  <c r="F3670" i="15"/>
  <c r="F722" i="15"/>
  <c r="F1587" i="15"/>
  <c r="F3267" i="15"/>
  <c r="F3940" i="15"/>
  <c r="F660" i="15"/>
  <c r="F1464" i="15"/>
  <c r="F3144" i="15"/>
  <c r="F4494" i="15"/>
  <c r="F4946" i="15"/>
  <c r="F4320" i="15"/>
  <c r="F5418" i="15"/>
  <c r="F5101" i="15"/>
  <c r="F4724" i="15"/>
  <c r="F2355" i="15"/>
  <c r="F3751" i="15"/>
  <c r="F649" i="15"/>
  <c r="F1777" i="15"/>
  <c r="F2725" i="15"/>
  <c r="F3367" i="15"/>
  <c r="F587" i="15"/>
  <c r="F1654" i="15"/>
  <c r="F2602" i="15"/>
  <c r="F3244" i="15"/>
  <c r="F4501" i="15"/>
  <c r="F5374" i="15"/>
  <c r="F5107" i="15"/>
  <c r="F4435" i="15"/>
  <c r="F5533" i="15"/>
  <c r="F4864" i="15"/>
  <c r="F4621" i="15"/>
  <c r="F2295" i="15"/>
  <c r="F2813" i="15"/>
  <c r="F2864" i="15"/>
  <c r="F271" i="15"/>
  <c r="F429" i="15"/>
  <c r="F473" i="15"/>
  <c r="F3829" i="15"/>
  <c r="F504" i="15"/>
  <c r="F758" i="15"/>
  <c r="F4967" i="15"/>
  <c r="F3348" i="15"/>
  <c r="F2270" i="15"/>
  <c r="F2696" i="15"/>
  <c r="F4310" i="15"/>
  <c r="F1302" i="15"/>
  <c r="F120" i="15"/>
  <c r="F374" i="15"/>
  <c r="F1518" i="15"/>
  <c r="F1284" i="15"/>
  <c r="F5442" i="15"/>
  <c r="F3588" i="15"/>
  <c r="F3464" i="15"/>
  <c r="F4763" i="15"/>
  <c r="F970" i="15"/>
  <c r="F860" i="15"/>
  <c r="F5141" i="15"/>
  <c r="F2548" i="15"/>
  <c r="F4904" i="15"/>
  <c r="F845" i="15"/>
  <c r="F2807" i="15"/>
  <c r="F1051" i="15"/>
  <c r="F3165" i="15"/>
  <c r="F1214" i="15"/>
  <c r="F159" i="15"/>
  <c r="F537" i="15"/>
  <c r="F5084" i="15"/>
  <c r="F1875" i="15"/>
  <c r="F135" i="15"/>
  <c r="F1242" i="15"/>
  <c r="F2916" i="15"/>
  <c r="F4500" i="15"/>
  <c r="F4113" i="15"/>
  <c r="F4328" i="15"/>
  <c r="F1813" i="15"/>
  <c r="F184" i="15"/>
  <c r="F438" i="15"/>
  <c r="F4003" i="15"/>
  <c r="F2891" i="15"/>
  <c r="F629" i="15"/>
  <c r="F1721" i="15"/>
  <c r="F2669" i="15"/>
  <c r="F3311" i="15"/>
  <c r="F375" i="15"/>
  <c r="F1243" i="15"/>
  <c r="F2194" i="15"/>
  <c r="F1610" i="15"/>
  <c r="F1485" i="15"/>
  <c r="F4737" i="15"/>
  <c r="F573" i="15"/>
  <c r="F1673" i="15"/>
  <c r="F2621" i="15"/>
  <c r="F3263" i="15"/>
  <c r="F351" i="15"/>
  <c r="F1219" i="15"/>
  <c r="F2131" i="15"/>
  <c r="F1418" i="15"/>
  <c r="F1293" i="15"/>
  <c r="F4432" i="15"/>
  <c r="F5564" i="15"/>
  <c r="F686" i="15"/>
  <c r="F1515" i="15"/>
  <c r="F3195" i="15"/>
  <c r="F3868" i="15"/>
  <c r="F1259" i="15"/>
  <c r="F2992" i="15"/>
  <c r="F2616" i="15"/>
  <c r="F2491" i="15"/>
  <c r="F5448" i="15"/>
  <c r="F5473" i="15"/>
  <c r="F1788" i="15"/>
  <c r="F1663" i="15"/>
  <c r="F4298" i="15"/>
  <c r="F4162" i="15"/>
  <c r="F1963" i="15"/>
  <c r="F1839" i="15"/>
  <c r="F4608" i="15"/>
  <c r="F3251" i="15"/>
  <c r="F4954" i="15"/>
  <c r="F4102" i="15"/>
  <c r="F1049" i="15"/>
  <c r="F32" i="15"/>
  <c r="F997" i="15"/>
  <c r="F4955" i="15"/>
  <c r="F2877" i="15"/>
  <c r="F264" i="15"/>
  <c r="F2699" i="15"/>
  <c r="F1190" i="15"/>
  <c r="F400" i="15"/>
  <c r="F3402" i="15"/>
  <c r="F3963" i="15"/>
  <c r="F5158" i="15"/>
  <c r="F5493" i="15"/>
  <c r="F5241" i="15"/>
  <c r="F2423" i="15"/>
  <c r="F2105" i="15"/>
  <c r="F5224" i="15"/>
  <c r="F1043" i="15"/>
  <c r="F1321" i="15"/>
  <c r="F1170" i="15"/>
  <c r="F1810" i="15"/>
  <c r="F2809" i="15"/>
  <c r="F3074" i="15"/>
  <c r="F791" i="15"/>
  <c r="F1303" i="15"/>
  <c r="F3136" i="15"/>
  <c r="F2760" i="15"/>
  <c r="F2635" i="15"/>
  <c r="F5264" i="15"/>
  <c r="F5464" i="15"/>
  <c r="F614" i="15"/>
  <c r="F1371" i="15"/>
  <c r="F3051" i="15"/>
  <c r="F4141" i="15"/>
  <c r="F360" i="15"/>
  <c r="F1605" i="15"/>
  <c r="F3917" i="15"/>
  <c r="F3936" i="15"/>
  <c r="F3854" i="15"/>
  <c r="F4553" i="15"/>
  <c r="F590" i="15"/>
  <c r="F1323" i="15"/>
  <c r="F3003" i="15"/>
  <c r="F4077" i="15"/>
  <c r="F368" i="15"/>
  <c r="F3576" i="15"/>
  <c r="F3919" i="15"/>
  <c r="F3146" i="15"/>
  <c r="F3021" i="15"/>
  <c r="F4259" i="15"/>
  <c r="F3549" i="15"/>
  <c r="F4217" i="15"/>
  <c r="F4009" i="15"/>
  <c r="F4628" i="15"/>
  <c r="F1045" i="15"/>
  <c r="F983" i="15"/>
  <c r="F5103" i="15"/>
  <c r="F1035" i="15"/>
  <c r="F2599" i="15"/>
  <c r="F1617" i="15"/>
  <c r="F1494" i="15"/>
  <c r="F5294" i="15"/>
  <c r="F5261" i="15"/>
  <c r="F3056" i="15"/>
  <c r="F4144" i="15"/>
  <c r="F450" i="15"/>
  <c r="F1786" i="15"/>
  <c r="F2678" i="15"/>
  <c r="F4065" i="15"/>
  <c r="F388" i="15"/>
  <c r="F1661" i="15"/>
  <c r="F2553" i="15"/>
  <c r="F3923" i="15"/>
  <c r="F4647" i="15"/>
  <c r="F4202" i="15"/>
  <c r="F5566" i="15"/>
  <c r="F4923" i="15"/>
  <c r="F4897" i="15"/>
  <c r="F2659" i="15"/>
  <c r="F2933" i="15"/>
  <c r="F801" i="15"/>
  <c r="F1340" i="15"/>
  <c r="F2328" i="15"/>
  <c r="F3695" i="15"/>
  <c r="F739" i="15"/>
  <c r="F1957" i="15"/>
  <c r="F2203" i="15"/>
  <c r="F3546" i="15"/>
  <c r="F4379" i="15"/>
  <c r="F5477" i="15"/>
  <c r="F5008" i="15"/>
  <c r="F4949" i="15"/>
  <c r="F4135" i="15"/>
  <c r="F5422" i="15"/>
  <c r="F3552" i="15"/>
  <c r="F3646" i="15"/>
  <c r="F698" i="15"/>
  <c r="F1539" i="15"/>
  <c r="F3219" i="15"/>
  <c r="F3892" i="15"/>
  <c r="F636" i="15"/>
  <c r="F1416" i="15"/>
  <c r="F3096" i="15"/>
  <c r="F4302" i="15"/>
  <c r="F5177" i="15"/>
  <c r="F4272" i="15"/>
  <c r="F5540" i="15"/>
  <c r="F5066" i="15"/>
  <c r="F4700" i="15"/>
  <c r="F1374" i="15"/>
  <c r="F2402" i="15"/>
  <c r="F3187" i="15"/>
  <c r="F3064" i="15"/>
  <c r="F4837" i="15"/>
  <c r="F2561" i="15"/>
  <c r="F3931" i="15"/>
  <c r="F226" i="15"/>
  <c r="F1338" i="15"/>
  <c r="F2230" i="15"/>
  <c r="F3531" i="15"/>
  <c r="F164" i="15"/>
  <c r="F1244" i="15"/>
  <c r="F2120" i="15"/>
  <c r="F3405" i="15"/>
  <c r="F4815" i="15"/>
  <c r="F4175" i="15"/>
  <c r="F5206" i="15"/>
  <c r="F4951" i="15"/>
  <c r="F4216" i="15"/>
  <c r="F5484" i="15"/>
  <c r="F3709" i="15"/>
  <c r="F193" i="15"/>
  <c r="F1069" i="15"/>
  <c r="F2668" i="15"/>
  <c r="F3345" i="15"/>
  <c r="F131" i="15"/>
  <c r="F1007" i="15"/>
  <c r="F2543" i="15"/>
  <c r="F3222" i="15"/>
  <c r="F4012" i="15"/>
  <c r="F5151" i="15"/>
  <c r="F4788" i="15"/>
  <c r="F4372" i="15"/>
  <c r="F5315" i="15"/>
  <c r="F4971" i="15"/>
  <c r="F2289" i="15"/>
  <c r="F3591" i="15"/>
  <c r="F90" i="15"/>
  <c r="F2015" i="15"/>
  <c r="F2046" i="15"/>
  <c r="F3258" i="15"/>
  <c r="F555" i="15"/>
  <c r="F1590" i="15"/>
  <c r="F2538" i="15"/>
  <c r="F3180" i="15"/>
  <c r="F4437" i="15"/>
  <c r="F5342" i="15"/>
  <c r="F4936" i="15"/>
  <c r="F4371" i="15"/>
  <c r="F5469" i="15"/>
  <c r="F5108" i="15"/>
  <c r="F720" i="15"/>
  <c r="F1584" i="15"/>
  <c r="F825" i="15"/>
  <c r="F763" i="15"/>
  <c r="F4427" i="15"/>
  <c r="F4189" i="15"/>
  <c r="F2847" i="15"/>
  <c r="F3458" i="15"/>
  <c r="F529" i="15"/>
  <c r="F1537" i="15"/>
  <c r="F2485" i="15"/>
  <c r="F3127" i="15"/>
  <c r="F467" i="15"/>
  <c r="F1414" i="15"/>
  <c r="F2362" i="15"/>
  <c r="F3004" i="15"/>
  <c r="F4261" i="15"/>
  <c r="F5552" i="15"/>
  <c r="F4760" i="15"/>
  <c r="F4195" i="15"/>
  <c r="F5463" i="15"/>
  <c r="F5007" i="15"/>
  <c r="F3088" i="15"/>
  <c r="F4270" i="15"/>
  <c r="F1082" i="15"/>
  <c r="F2220" i="15"/>
  <c r="F2897" i="15"/>
  <c r="F3760" i="15"/>
  <c r="F958" i="15"/>
  <c r="F1979" i="15"/>
  <c r="F3667" i="15"/>
  <c r="F3698" i="15"/>
  <c r="F5343" i="15"/>
  <c r="F4777" i="15"/>
  <c r="F4265" i="15"/>
  <c r="F5371" i="15"/>
  <c r="F4629" i="15"/>
  <c r="F1988" i="15"/>
  <c r="F3141" i="15"/>
  <c r="F936" i="15"/>
  <c r="F1548" i="15"/>
  <c r="F2536" i="15"/>
  <c r="F2846" i="15"/>
  <c r="F843" i="15"/>
  <c r="F1423" i="15"/>
  <c r="F2411" i="15"/>
  <c r="F3894" i="15"/>
  <c r="F4569" i="15"/>
  <c r="F4479" i="15"/>
  <c r="F5329" i="15"/>
  <c r="F5089" i="15"/>
  <c r="F4826" i="15"/>
  <c r="F854" i="15"/>
  <c r="F965" i="15"/>
  <c r="F921" i="15"/>
  <c r="F1028" i="15"/>
  <c r="F1622" i="15"/>
  <c r="F1110" i="15"/>
  <c r="F3820" i="15"/>
  <c r="F3342" i="15"/>
  <c r="F5262" i="15"/>
  <c r="F1900" i="15"/>
  <c r="F1758" i="15"/>
  <c r="F3324" i="15"/>
  <c r="F195" i="15"/>
  <c r="F3288" i="15"/>
  <c r="F2717" i="15"/>
  <c r="F1937" i="15"/>
  <c r="F2930" i="15"/>
  <c r="F4339" i="15"/>
  <c r="F3328" i="15"/>
  <c r="F1978" i="15"/>
  <c r="F757" i="15"/>
  <c r="F1981" i="15"/>
  <c r="F2224" i="15"/>
  <c r="F3566" i="15"/>
  <c r="F892" i="15"/>
  <c r="F1751" i="15"/>
  <c r="F3156" i="15"/>
  <c r="F3656" i="15"/>
  <c r="F4158" i="15"/>
  <c r="F4794" i="15"/>
  <c r="F710" i="15"/>
  <c r="F1563" i="15"/>
  <c r="F3243" i="15"/>
  <c r="F3916" i="15"/>
  <c r="F1062" i="15"/>
  <c r="F2199" i="15"/>
  <c r="F1699" i="15"/>
  <c r="F1576" i="15"/>
  <c r="F4738" i="15"/>
  <c r="F837" i="15"/>
  <c r="F1396" i="15"/>
  <c r="F2384" i="15"/>
  <c r="F3807" i="15"/>
  <c r="F583" i="15"/>
  <c r="F3150" i="15"/>
  <c r="F4642" i="15"/>
  <c r="F1722" i="15"/>
  <c r="F1597" i="15"/>
  <c r="F4934" i="15"/>
  <c r="F498" i="15"/>
  <c r="F436" i="15"/>
  <c r="F4695" i="15"/>
  <c r="F2163" i="15"/>
  <c r="F2364" i="15"/>
  <c r="F2239" i="15"/>
  <c r="F4808" i="15"/>
  <c r="F2144" i="15"/>
  <c r="F559" i="15"/>
  <c r="F1593" i="15"/>
  <c r="F288" i="15"/>
  <c r="F1379" i="15"/>
  <c r="F4402" i="15"/>
  <c r="F2751" i="15"/>
  <c r="F648" i="15"/>
  <c r="F460" i="15"/>
  <c r="F773" i="15"/>
  <c r="F3797" i="15"/>
  <c r="F2186" i="15"/>
  <c r="F2682" i="15"/>
  <c r="F2797" i="15"/>
  <c r="F747" i="15"/>
  <c r="F2591" i="15"/>
  <c r="F4230" i="15"/>
  <c r="F4121" i="15"/>
  <c r="F664" i="15"/>
  <c r="F962" i="15"/>
  <c r="F638" i="15"/>
  <c r="F1419" i="15"/>
  <c r="F3099" i="15"/>
  <c r="F4313" i="15"/>
  <c r="F918" i="15"/>
  <c r="F1936" i="15"/>
  <c r="F1867" i="15"/>
  <c r="F1741" i="15"/>
  <c r="F4560" i="15"/>
  <c r="F733" i="15"/>
  <c r="F2013" i="15"/>
  <c r="F2240" i="15"/>
  <c r="F3582" i="15"/>
  <c r="F908" i="15"/>
  <c r="F1767" i="15"/>
  <c r="F3220" i="15"/>
  <c r="F3688" i="15"/>
  <c r="F4401" i="15"/>
  <c r="F4858" i="15"/>
  <c r="F718" i="15"/>
  <c r="F1579" i="15"/>
  <c r="F3259" i="15"/>
  <c r="F3932" i="15"/>
  <c r="F1502" i="15"/>
  <c r="F3390" i="15"/>
  <c r="F3969" i="15"/>
  <c r="F4161" i="15"/>
  <c r="F4873" i="15"/>
  <c r="F1005" i="15"/>
  <c r="F67" i="15"/>
  <c r="F3925" i="15"/>
  <c r="F4848" i="15"/>
  <c r="F1841" i="15"/>
  <c r="F1718" i="15"/>
  <c r="F5407" i="15"/>
  <c r="F5430" i="15"/>
  <c r="F2074" i="15"/>
  <c r="F1712" i="15"/>
  <c r="F42" i="15"/>
  <c r="F900" i="15"/>
  <c r="F4590" i="15"/>
  <c r="F5543" i="15"/>
  <c r="F2241" i="15"/>
  <c r="F3543" i="15"/>
  <c r="F66" i="15"/>
  <c r="F1946" i="15"/>
  <c r="F2022" i="15"/>
  <c r="F3210" i="15"/>
  <c r="F531" i="15"/>
  <c r="F1542" i="15"/>
  <c r="F2490" i="15"/>
  <c r="F3132" i="15"/>
  <c r="F4389" i="15"/>
  <c r="F5318" i="15"/>
  <c r="F4888" i="15"/>
  <c r="F4323" i="15"/>
  <c r="F5421" i="15"/>
  <c r="F5071" i="15"/>
  <c r="F2960" i="15"/>
  <c r="F4016" i="15"/>
  <c r="F402" i="15"/>
  <c r="F1690" i="15"/>
  <c r="F2582" i="15"/>
  <c r="F3952" i="15"/>
  <c r="F340" i="15"/>
  <c r="F1565" i="15"/>
  <c r="F2457" i="15"/>
  <c r="F3918" i="15"/>
  <c r="F4943" i="15"/>
  <c r="F4806" i="15"/>
  <c r="F4397" i="15"/>
  <c r="F5322" i="15"/>
  <c r="F5068" i="15"/>
  <c r="F2926" i="15"/>
  <c r="F3774" i="15"/>
  <c r="F826" i="15"/>
  <c r="F1795" i="15"/>
  <c r="F3476" i="15"/>
  <c r="F4262" i="15"/>
  <c r="F764" i="15"/>
  <c r="F1672" i="15"/>
  <c r="F3352" i="15"/>
  <c r="F4035" i="15"/>
  <c r="F5014" i="15"/>
  <c r="F4528" i="15"/>
  <c r="F4221" i="15"/>
  <c r="F5472" i="15"/>
  <c r="F4980" i="15"/>
  <c r="F1630" i="15"/>
  <c r="F2451" i="15"/>
  <c r="F2652" i="15"/>
  <c r="F2527" i="15"/>
  <c r="F4940" i="15"/>
  <c r="F2849" i="15"/>
  <c r="F3093" i="15"/>
  <c r="F889" i="15"/>
  <c r="F1500" i="15"/>
  <c r="F2488" i="15"/>
  <c r="F2822" i="15"/>
  <c r="F819" i="15"/>
  <c r="F1375" i="15"/>
  <c r="F2363" i="15"/>
  <c r="F3767" i="15"/>
  <c r="F4541" i="15"/>
  <c r="F4431" i="15"/>
  <c r="F5505" i="15"/>
  <c r="F5061" i="15"/>
  <c r="F4778" i="15"/>
  <c r="F2723" i="15"/>
  <c r="F2997" i="15"/>
  <c r="F833" i="15"/>
  <c r="F1404" i="15"/>
  <c r="F2392" i="15"/>
  <c r="F3823" i="15"/>
  <c r="F771" i="15"/>
  <c r="F1279" i="15"/>
  <c r="F2267" i="15"/>
  <c r="F3610" i="15"/>
  <c r="F4443" i="15"/>
  <c r="F5541" i="15"/>
  <c r="F5040" i="15"/>
  <c r="F4683" i="15"/>
  <c r="F4376" i="15"/>
  <c r="F5474" i="15"/>
  <c r="F3902" i="15"/>
  <c r="F233" i="15"/>
  <c r="F1109" i="15"/>
  <c r="F2746" i="15"/>
  <c r="F3425" i="15"/>
  <c r="F171" i="15"/>
  <c r="F1047" i="15"/>
  <c r="F2623" i="15"/>
  <c r="F3302" i="15"/>
  <c r="F4092" i="15"/>
  <c r="F5253" i="15"/>
  <c r="F4868" i="15"/>
  <c r="F4452" i="15"/>
  <c r="F5273" i="15"/>
  <c r="F5166" i="15"/>
  <c r="F1463" i="15"/>
  <c r="F2894" i="15"/>
  <c r="F2374" i="15"/>
  <c r="F2249" i="15"/>
  <c r="F4554" i="15"/>
  <c r="F2369" i="15"/>
  <c r="F3697" i="15"/>
  <c r="F130" i="15"/>
  <c r="F1210" i="15"/>
  <c r="F2086" i="15"/>
  <c r="F3338" i="15"/>
  <c r="F68" i="15"/>
  <c r="F1950" i="15"/>
  <c r="F2024" i="15"/>
  <c r="F3213" i="15"/>
  <c r="F4678" i="15"/>
  <c r="F4510" i="15"/>
  <c r="F5122" i="15"/>
  <c r="F4757" i="15"/>
  <c r="F4089" i="15"/>
  <c r="F5192" i="15"/>
  <c r="F3344" i="15"/>
  <c r="F4021" i="15"/>
  <c r="F594" i="15"/>
  <c r="F1331" i="15"/>
  <c r="F3011" i="15"/>
  <c r="F4091" i="15"/>
  <c r="F20" i="15"/>
  <c r="F1854" i="15"/>
  <c r="F1976" i="15"/>
  <c r="F3117" i="15"/>
  <c r="F4630" i="15"/>
  <c r="F4142" i="15"/>
  <c r="F5245" i="15"/>
  <c r="F4887" i="15"/>
  <c r="F4354" i="15"/>
  <c r="F5300" i="15"/>
  <c r="F3310" i="15"/>
  <c r="F521" i="15"/>
  <c r="F1521" i="15"/>
  <c r="F2469" i="15"/>
  <c r="F3111" i="15"/>
  <c r="F459" i="15"/>
  <c r="F1398" i="15"/>
  <c r="F2346" i="15"/>
  <c r="F2988" i="15"/>
  <c r="F4245" i="15"/>
  <c r="F5520" i="15"/>
  <c r="F4744" i="15"/>
  <c r="F4179" i="15"/>
  <c r="F5447" i="15"/>
  <c r="F5409" i="15"/>
  <c r="F1452" i="15"/>
  <c r="F5053" i="15"/>
  <c r="F3320" i="15"/>
  <c r="F3995" i="15"/>
  <c r="F2294" i="15"/>
  <c r="F1277" i="15"/>
  <c r="F4879" i="15"/>
  <c r="F4635" i="15"/>
  <c r="F3838" i="15"/>
  <c r="F2732" i="15"/>
  <c r="F1039" i="15"/>
  <c r="F4076" i="15"/>
  <c r="F4436" i="15"/>
  <c r="F2353" i="15"/>
  <c r="F1202" i="15"/>
  <c r="F60" i="15"/>
  <c r="F3197" i="15"/>
  <c r="F5106" i="15"/>
  <c r="F5172" i="15"/>
  <c r="F891" i="15"/>
  <c r="F3103" i="15"/>
  <c r="F2551" i="15"/>
  <c r="F4017" i="15"/>
  <c r="F5258" i="15"/>
  <c r="F2781" i="15"/>
  <c r="F2373" i="15"/>
  <c r="F685" i="15"/>
  <c r="F4209" i="15"/>
  <c r="F1864" i="15"/>
  <c r="F4938" i="15"/>
  <c r="F3561" i="15"/>
  <c r="F2304" i="15"/>
  <c r="F4210" i="15"/>
  <c r="F2056" i="15"/>
  <c r="F2750" i="15"/>
  <c r="F4033" i="15"/>
  <c r="F1955" i="15"/>
  <c r="F2050" i="15"/>
  <c r="F1495" i="15"/>
  <c r="F2377" i="15"/>
  <c r="F1954" i="15"/>
  <c r="F863" i="15"/>
  <c r="F2310" i="15"/>
  <c r="F197" i="15"/>
  <c r="F3337" i="15"/>
  <c r="F4062" i="15"/>
  <c r="F4429" i="15"/>
  <c r="F2651" i="15"/>
  <c r="F2899" i="15"/>
  <c r="F1637" i="15"/>
  <c r="F1723" i="15"/>
  <c r="F3290" i="15"/>
  <c r="F1550" i="15"/>
  <c r="F2055" i="15"/>
  <c r="F5115" i="15"/>
  <c r="F3148" i="15"/>
  <c r="F510" i="15"/>
  <c r="F4374" i="15"/>
  <c r="F4462" i="15"/>
  <c r="F4985" i="15"/>
  <c r="F2516" i="15"/>
  <c r="F872" i="15"/>
  <c r="F332" i="15"/>
  <c r="F969" i="15"/>
  <c r="F3997" i="15"/>
  <c r="F34" i="15"/>
  <c r="F5527" i="15"/>
  <c r="F4915" i="15"/>
  <c r="F2495" i="15"/>
  <c r="F1821" i="15"/>
  <c r="F2442" i="15"/>
  <c r="F3198" i="15"/>
  <c r="F2188" i="15"/>
  <c r="F926" i="15"/>
  <c r="F3682" i="15"/>
  <c r="F4146" i="15"/>
  <c r="F2657" i="15"/>
  <c r="F1434" i="15"/>
  <c r="F212" i="15"/>
  <c r="F3503" i="15"/>
  <c r="F5363" i="15"/>
  <c r="F5410" i="15"/>
  <c r="F1077" i="15"/>
  <c r="F1015" i="15"/>
  <c r="F4028" i="15"/>
  <c r="F4388" i="15"/>
  <c r="F1655" i="15"/>
  <c r="F4174" i="15"/>
  <c r="F3686" i="15"/>
  <c r="F3299" i="15"/>
  <c r="F1496" i="15"/>
  <c r="F4989" i="15"/>
  <c r="F5133" i="15"/>
  <c r="F2812" i="15"/>
  <c r="F2136" i="15"/>
  <c r="F1766" i="15"/>
  <c r="F4187" i="15"/>
  <c r="F4549" i="15"/>
  <c r="F3360" i="15"/>
  <c r="F1347" i="15"/>
  <c r="F28" i="15"/>
  <c r="F3133" i="15"/>
  <c r="F5279" i="15"/>
  <c r="F5308" i="15"/>
  <c r="F1388" i="15"/>
  <c r="F5555" i="15"/>
  <c r="F1154" i="15"/>
  <c r="F3082" i="15"/>
  <c r="F2683" i="15"/>
  <c r="F3946" i="15"/>
  <c r="F4194" i="15"/>
  <c r="F481" i="15"/>
  <c r="F3031" i="15"/>
  <c r="F2266" i="15"/>
  <c r="F5507" i="15"/>
  <c r="F5386" i="15"/>
  <c r="F3966" i="15"/>
  <c r="F2534" i="15"/>
  <c r="F1517" i="15"/>
  <c r="F4893" i="15"/>
  <c r="F5298" i="15"/>
  <c r="F3884" i="15"/>
  <c r="F4469" i="15"/>
  <c r="F1126" i="15"/>
  <c r="F2309" i="15"/>
  <c r="F4910" i="15"/>
  <c r="F2656" i="15"/>
  <c r="F1858" i="15"/>
  <c r="F2222" i="15"/>
  <c r="F1847" i="15"/>
  <c r="F5062" i="15"/>
  <c r="F2708" i="15"/>
  <c r="F1422" i="15"/>
  <c r="F3256" i="15"/>
  <c r="F1490" i="15"/>
  <c r="F48" i="15"/>
  <c r="F2614" i="15"/>
  <c r="F1883" i="15"/>
  <c r="F3506" i="15"/>
  <c r="F4942" i="15"/>
  <c r="F3711" i="15"/>
  <c r="F2570" i="15"/>
  <c r="F1575" i="15"/>
  <c r="F3996" i="15"/>
  <c r="F2137" i="15"/>
  <c r="F3468" i="15"/>
  <c r="F149" i="15"/>
  <c r="F3241" i="15"/>
  <c r="F2274" i="15"/>
  <c r="F4706" i="15"/>
  <c r="F2238" i="15"/>
  <c r="F1863" i="15"/>
  <c r="F5109" i="15"/>
  <c r="F2724" i="15"/>
  <c r="F2642" i="15"/>
  <c r="F4755" i="15"/>
  <c r="F943" i="15"/>
  <c r="F2791" i="15"/>
  <c r="F4154" i="15"/>
  <c r="F2067" i="15"/>
  <c r="F1775" i="15"/>
  <c r="F4274" i="15"/>
  <c r="F578" i="15"/>
  <c r="F4045" i="15"/>
  <c r="F2833" i="15"/>
  <c r="F4096" i="15"/>
  <c r="F4322" i="15"/>
  <c r="F3938" i="15"/>
  <c r="F3659" i="15"/>
  <c r="F1848" i="15"/>
  <c r="F5125" i="15"/>
  <c r="F4391" i="15"/>
  <c r="F329" i="15"/>
  <c r="F3617" i="15"/>
  <c r="F2837" i="15"/>
  <c r="F5406" i="15"/>
  <c r="F4215" i="15"/>
  <c r="F2804" i="15"/>
  <c r="F5050" i="15"/>
  <c r="F354" i="15"/>
  <c r="F3856" i="15"/>
  <c r="F2361" i="15"/>
  <c r="F4605" i="15"/>
  <c r="F5020" i="15"/>
  <c r="F306" i="15"/>
  <c r="F3737" i="15"/>
  <c r="F2265" i="15"/>
  <c r="F4335" i="15"/>
  <c r="F4908" i="15"/>
  <c r="F745" i="15"/>
  <c r="F3558" i="15"/>
  <c r="F2799" i="15"/>
  <c r="F5535" i="15"/>
  <c r="F4023" i="15"/>
  <c r="F1557" i="15"/>
  <c r="F3551" i="15"/>
  <c r="F4149" i="15"/>
  <c r="F4345" i="15"/>
  <c r="F2984" i="15"/>
  <c r="F4160" i="15"/>
  <c r="F4450" i="15"/>
  <c r="F97" i="15"/>
  <c r="F3153" i="15"/>
  <c r="F1951" i="15"/>
  <c r="F4851" i="15"/>
  <c r="F4962" i="15"/>
  <c r="F3444" i="15"/>
  <c r="F2793" i="15"/>
  <c r="F1679" i="15"/>
  <c r="F4830" i="15"/>
  <c r="F4722" i="15"/>
  <c r="F216" i="15"/>
  <c r="F1390" i="15"/>
  <c r="F5321" i="15"/>
  <c r="F1239" i="15"/>
  <c r="F1329" i="15"/>
  <c r="F5036" i="15"/>
  <c r="F4396" i="15"/>
  <c r="F323" i="15"/>
  <c r="F385" i="15"/>
  <c r="F4667" i="15"/>
  <c r="F3304" i="15"/>
  <c r="F3427" i="15"/>
  <c r="F2370" i="15"/>
  <c r="F4080" i="15"/>
  <c r="F679" i="15"/>
  <c r="F2866" i="15"/>
  <c r="F2576" i="15"/>
  <c r="F1588" i="15"/>
  <c r="F992" i="15"/>
  <c r="F5391" i="15"/>
  <c r="F2463" i="15"/>
  <c r="F2588" i="15"/>
  <c r="F2387" i="15"/>
  <c r="F1614" i="15"/>
  <c r="F575" i="15"/>
  <c r="F3775" i="15"/>
  <c r="F2368" i="15"/>
  <c r="F1380" i="15"/>
  <c r="F797" i="15"/>
  <c r="F4900" i="15"/>
  <c r="F1512" i="15"/>
  <c r="F1635" i="15"/>
  <c r="F2183" i="15"/>
  <c r="F1046" i="15"/>
  <c r="F3900" i="15"/>
  <c r="F3227" i="15"/>
  <c r="F1547" i="15"/>
  <c r="F702" i="15"/>
  <c r="F662" i="15"/>
  <c r="F408" i="15"/>
  <c r="F621" i="15"/>
  <c r="F335" i="15"/>
  <c r="F3357" i="15"/>
  <c r="F4464" i="15"/>
  <c r="F3742" i="15"/>
  <c r="F1370" i="15"/>
  <c r="F2511" i="15"/>
  <c r="F1255" i="15"/>
  <c r="F3598" i="15"/>
  <c r="F261" i="15"/>
  <c r="F2207" i="15"/>
  <c r="F1927" i="15"/>
  <c r="F1410" i="15"/>
  <c r="F5217" i="15"/>
  <c r="F3533" i="15"/>
  <c r="F3708" i="15"/>
  <c r="F978" i="15"/>
  <c r="F1571" i="15"/>
  <c r="F4223" i="15"/>
  <c r="F4331" i="15"/>
  <c r="F2153" i="15"/>
  <c r="F188" i="15"/>
  <c r="F3347" i="15"/>
  <c r="F762" i="15"/>
  <c r="F2611" i="15"/>
  <c r="F4715" i="15"/>
  <c r="F4846" i="15"/>
  <c r="F3631" i="15"/>
  <c r="F1437" i="15"/>
  <c r="F3897" i="15"/>
  <c r="F1562" i="15"/>
  <c r="F3061" i="15"/>
  <c r="F4842" i="15"/>
  <c r="F5361" i="15"/>
  <c r="F4428" i="15"/>
  <c r="F2119" i="15"/>
  <c r="F339" i="15"/>
  <c r="F2229" i="15"/>
  <c r="F401" i="15"/>
  <c r="F2928" i="15"/>
  <c r="F3461" i="15"/>
  <c r="F1975" i="15"/>
  <c r="F5208" i="15"/>
  <c r="F5531" i="15"/>
  <c r="F4181" i="15"/>
  <c r="F2282" i="15"/>
  <c r="F427" i="15"/>
  <c r="F2236" i="15"/>
  <c r="F489" i="15"/>
  <c r="F2738" i="15"/>
  <c r="F5559" i="15"/>
  <c r="F5164" i="15"/>
  <c r="F4357" i="15"/>
  <c r="F2458" i="15"/>
  <c r="F515" i="15"/>
  <c r="F2006" i="15"/>
  <c r="F50" i="15"/>
  <c r="F5316" i="15"/>
  <c r="F4978" i="15"/>
  <c r="F4522" i="15"/>
  <c r="F3062" i="15"/>
  <c r="F1606" i="15"/>
  <c r="F3185" i="15"/>
  <c r="F989" i="15"/>
  <c r="F3655" i="15"/>
  <c r="F4718" i="15"/>
  <c r="F1776" i="15"/>
  <c r="F5408" i="15"/>
  <c r="F4640" i="15"/>
  <c r="F4373" i="15"/>
  <c r="F2474" i="15"/>
  <c r="F523" i="15"/>
  <c r="F2428" i="15"/>
  <c r="F4975" i="15"/>
  <c r="F228" i="15"/>
  <c r="F290" i="15"/>
  <c r="F5202" i="15"/>
  <c r="F2053" i="15"/>
  <c r="F39" i="15"/>
  <c r="F3529" i="15"/>
  <c r="F2065" i="15"/>
  <c r="F1161" i="15"/>
  <c r="F293" i="15"/>
  <c r="F5331" i="15"/>
  <c r="F588" i="15"/>
  <c r="F650" i="15"/>
  <c r="F1733" i="15"/>
  <c r="F424" i="15"/>
  <c r="F3410" i="15"/>
  <c r="F2122" i="15"/>
  <c r="F1246" i="15"/>
  <c r="F166" i="15"/>
  <c r="F4232" i="15"/>
  <c r="F4831" i="15"/>
  <c r="F172" i="15"/>
  <c r="F234" i="15"/>
  <c r="F1808" i="15"/>
  <c r="F832" i="15"/>
  <c r="F3954" i="15"/>
  <c r="F3113" i="15"/>
  <c r="F2436" i="15"/>
  <c r="F953" i="15"/>
  <c r="F85" i="15"/>
  <c r="F3289" i="15"/>
  <c r="F2859" i="15"/>
  <c r="F1922" i="15"/>
  <c r="F1415" i="15"/>
  <c r="F4767" i="15"/>
  <c r="F2219" i="15"/>
  <c r="F5482" i="15"/>
  <c r="F2876" i="15"/>
  <c r="F1734" i="15"/>
  <c r="F391" i="15"/>
  <c r="F1362" i="15"/>
  <c r="F1070" i="15"/>
  <c r="F1216" i="15"/>
  <c r="F2493" i="15"/>
  <c r="F3906" i="15"/>
  <c r="F2323" i="15"/>
  <c r="F3961" i="15"/>
  <c r="F414" i="15"/>
  <c r="F2315" i="15"/>
  <c r="F5532" i="15"/>
  <c r="F4264" i="15"/>
  <c r="F4627" i="15"/>
  <c r="F4984" i="15"/>
  <c r="F3498" i="15"/>
  <c r="F1909" i="15"/>
  <c r="F3622" i="15"/>
  <c r="F1141" i="15"/>
  <c r="F3979" i="15"/>
  <c r="F5004" i="15"/>
  <c r="F4926" i="15"/>
  <c r="F4507" i="15"/>
  <c r="F2331" i="15"/>
  <c r="F803" i="15"/>
  <c r="F2456" i="15"/>
  <c r="F353" i="15"/>
  <c r="F2785" i="15"/>
  <c r="F5105" i="15"/>
  <c r="F5494" i="15"/>
  <c r="F2792" i="15"/>
  <c r="F1439" i="15"/>
  <c r="F2854" i="15"/>
  <c r="F1564" i="15"/>
  <c r="F3070" i="15"/>
  <c r="F4252" i="15"/>
  <c r="F2093" i="15"/>
  <c r="F1328" i="15"/>
  <c r="F4637" i="15"/>
  <c r="F4690" i="15"/>
  <c r="F3866" i="15"/>
  <c r="F3706" i="15"/>
  <c r="F2011" i="15"/>
  <c r="F3768" i="15"/>
  <c r="F2405" i="15"/>
  <c r="F3333" i="15"/>
  <c r="F4725" i="15"/>
  <c r="F4856" i="15"/>
  <c r="F4598" i="15"/>
  <c r="F2780" i="15"/>
  <c r="F1098" i="15"/>
  <c r="F2581" i="15"/>
  <c r="F577" i="15"/>
  <c r="F3280" i="15"/>
  <c r="F5243" i="15"/>
  <c r="F4680" i="15"/>
  <c r="F4646" i="15"/>
  <c r="F2920" i="15"/>
  <c r="F36" i="15"/>
  <c r="F3319" i="15"/>
  <c r="F1729" i="15"/>
  <c r="F3376" i="15"/>
  <c r="F4531" i="15"/>
  <c r="F3418" i="15"/>
  <c r="F3520" i="15"/>
  <c r="F5276" i="15"/>
  <c r="F5126" i="15"/>
  <c r="F4442" i="15"/>
  <c r="F3069" i="15"/>
  <c r="F1807" i="15"/>
  <c r="F3941" i="15"/>
  <c r="F2597" i="15"/>
  <c r="F5080" i="15"/>
  <c r="F5513" i="15"/>
  <c r="F4348" i="15"/>
  <c r="F3557" i="15"/>
  <c r="F2079" i="15"/>
  <c r="F1175" i="15"/>
  <c r="F299" i="15"/>
  <c r="F3717" i="15"/>
  <c r="F2149" i="15"/>
  <c r="F1237" i="15"/>
  <c r="F361" i="15"/>
  <c r="F3124" i="15"/>
  <c r="F5281" i="15"/>
  <c r="F4455" i="15"/>
  <c r="F4650" i="15"/>
  <c r="F5357" i="15"/>
  <c r="F3810" i="15"/>
  <c r="F4785" i="15"/>
  <c r="F2840" i="15"/>
  <c r="F2523" i="15"/>
  <c r="F1535" i="15"/>
  <c r="F924" i="15"/>
  <c r="F2922" i="15"/>
  <c r="F2648" i="15"/>
  <c r="F1660" i="15"/>
  <c r="F1048" i="15"/>
  <c r="F3253" i="15"/>
  <c r="F2044" i="15"/>
  <c r="F4645" i="15"/>
  <c r="F5095" i="15"/>
  <c r="F4393" i="15"/>
  <c r="F4905" i="15"/>
  <c r="F5009" i="15"/>
  <c r="F3714" i="15"/>
  <c r="F3731" i="15"/>
  <c r="F2043" i="15"/>
  <c r="F990" i="15"/>
  <c r="F3776" i="15"/>
  <c r="F2929" i="15"/>
  <c r="F2252" i="15"/>
  <c r="F1132" i="15"/>
  <c r="F4398" i="15"/>
  <c r="F3120" i="15"/>
  <c r="F4286" i="15"/>
  <c r="F4063" i="15"/>
  <c r="F2698" i="15"/>
  <c r="F2855" i="15"/>
  <c r="F2449" i="15"/>
  <c r="F1885" i="15"/>
  <c r="F4961" i="15"/>
  <c r="F5228" i="15"/>
  <c r="F4125" i="15"/>
  <c r="F4552" i="15"/>
  <c r="F5212" i="15"/>
  <c r="F3674" i="15"/>
  <c r="F3608" i="15"/>
  <c r="F1928" i="15"/>
  <c r="F909" i="15"/>
  <c r="F3736" i="15"/>
  <c r="F3819" i="15"/>
  <c r="F2172" i="15"/>
  <c r="F1034" i="15"/>
  <c r="F4093" i="15"/>
  <c r="F3182" i="15"/>
  <c r="F5483" i="15"/>
  <c r="F4226" i="15"/>
  <c r="F4759" i="15"/>
  <c r="F5100" i="15"/>
  <c r="F3978" i="15"/>
  <c r="F4566" i="15"/>
  <c r="F2989" i="15"/>
  <c r="F2715" i="15"/>
  <c r="F1727" i="15"/>
  <c r="F1136" i="15"/>
  <c r="F3114" i="15"/>
  <c r="F1974" i="15"/>
  <c r="F1850" i="15"/>
  <c r="F18" i="15"/>
  <c r="F3445" i="15"/>
  <c r="F2145" i="15"/>
  <c r="F5139" i="15"/>
  <c r="F5419" i="15"/>
  <c r="F4404" i="15"/>
  <c r="F4820" i="15"/>
  <c r="F5189" i="15"/>
  <c r="F4044" i="15"/>
  <c r="F3254" i="15"/>
  <c r="F2575" i="15"/>
  <c r="F1023" i="15"/>
  <c r="F147" i="15"/>
  <c r="F3377" i="15"/>
  <c r="F2700" i="15"/>
  <c r="F1085" i="15"/>
  <c r="F209" i="15"/>
  <c r="F3773" i="15"/>
  <c r="F2178" i="15"/>
  <c r="F4771" i="15"/>
  <c r="F492" i="15"/>
  <c r="F554" i="15"/>
  <c r="F1685" i="15"/>
  <c r="F948" i="15"/>
  <c r="F5372" i="15"/>
  <c r="F4208" i="15"/>
  <c r="F2023" i="15"/>
  <c r="F1234" i="15"/>
  <c r="F5156" i="15"/>
  <c r="F5090" i="15"/>
  <c r="F3228" i="15"/>
  <c r="F3351" i="15"/>
  <c r="F3639" i="15"/>
  <c r="F4824" i="15"/>
  <c r="F2255" i="15"/>
  <c r="F2380" i="15"/>
  <c r="F2179" i="15"/>
  <c r="F2140" i="15"/>
  <c r="F80" i="15"/>
  <c r="F3865" i="15"/>
  <c r="F2446" i="15"/>
  <c r="F1554" i="15"/>
  <c r="F334" i="15"/>
  <c r="F5121" i="15"/>
  <c r="F3661" i="15"/>
  <c r="F2887" i="15"/>
  <c r="F3173" i="15"/>
  <c r="F1184" i="15"/>
  <c r="F104" i="15"/>
  <c r="F3864" i="15"/>
  <c r="F2494" i="15"/>
  <c r="F1602" i="15"/>
  <c r="F358" i="15"/>
  <c r="F5118" i="15"/>
  <c r="F3763" i="15"/>
  <c r="F2945" i="15"/>
  <c r="F2771" i="15"/>
  <c r="F1534" i="15"/>
  <c r="F535" i="15"/>
  <c r="F3630" i="15"/>
  <c r="F2288" i="15"/>
  <c r="F1300" i="15"/>
  <c r="F789" i="15"/>
  <c r="F2590" i="15"/>
  <c r="F3559" i="15"/>
  <c r="F5195" i="15"/>
  <c r="F3753" i="15"/>
  <c r="F2716" i="15"/>
  <c r="F1111" i="15"/>
  <c r="F4207" i="15"/>
  <c r="F4821" i="15"/>
  <c r="F2123" i="15"/>
  <c r="F3343" i="15"/>
  <c r="F1106" i="15"/>
  <c r="F3200" i="15"/>
  <c r="F3684" i="15"/>
  <c r="F1153" i="15"/>
  <c r="F3078" i="15"/>
  <c r="F1878" i="15"/>
  <c r="F3419" i="15"/>
  <c r="F181" i="15"/>
  <c r="F2460" i="15"/>
  <c r="F3128" i="15"/>
  <c r="F5231" i="15"/>
  <c r="F5154" i="15"/>
  <c r="F3292" i="15"/>
  <c r="F3415" i="15"/>
  <c r="F3761" i="15"/>
  <c r="F5056" i="15"/>
  <c r="F2869" i="15"/>
  <c r="F2117" i="15"/>
  <c r="F2756" i="15"/>
  <c r="F1475" i="15"/>
  <c r="F2070" i="15"/>
  <c r="F3191" i="15"/>
  <c r="F2381" i="15"/>
  <c r="F4617" i="15"/>
  <c r="F2021" i="15"/>
  <c r="F1764" i="15"/>
  <c r="F1366" i="15"/>
  <c r="F128" i="15"/>
  <c r="F382" i="15"/>
  <c r="F3841" i="15"/>
  <c r="F1071" i="15"/>
  <c r="F366" i="15"/>
  <c r="F4565" i="15"/>
  <c r="F1582" i="15"/>
  <c r="F5221" i="15"/>
  <c r="F1462" i="15"/>
  <c r="F3730" i="15"/>
  <c r="F2787" i="15"/>
  <c r="F5157" i="15"/>
  <c r="F2035" i="15"/>
  <c r="F816" i="15"/>
  <c r="F3771" i="15"/>
  <c r="F1010" i="15"/>
  <c r="F5000" i="15"/>
  <c r="F2061" i="15"/>
  <c r="F1958" i="15"/>
  <c r="F3817" i="15"/>
  <c r="F1538" i="15"/>
  <c r="F4380" i="15"/>
  <c r="F1253" i="15"/>
  <c r="F608" i="15"/>
  <c r="F3548" i="15"/>
  <c r="F862" i="15"/>
  <c r="F1171" i="15"/>
  <c r="F493" i="15"/>
  <c r="F3404" i="15"/>
  <c r="F2342" i="15"/>
  <c r="F3313" i="15"/>
  <c r="F2786" i="15"/>
  <c r="F1931" i="15"/>
  <c r="F1289" i="15"/>
  <c r="F2321" i="15"/>
  <c r="F3635" i="15"/>
  <c r="F4716" i="15"/>
  <c r="F4543" i="15"/>
  <c r="F2878" i="15"/>
  <c r="F5290" i="15"/>
  <c r="F2520" i="15"/>
  <c r="F4411" i="15"/>
  <c r="F1372" i="15"/>
  <c r="F432" i="15"/>
  <c r="F3131" i="15"/>
  <c r="F654" i="15"/>
  <c r="F4176" i="15"/>
  <c r="F3354" i="15"/>
  <c r="F1383" i="15"/>
  <c r="F3154" i="15"/>
  <c r="F1890" i="15"/>
  <c r="F5204" i="15"/>
  <c r="F3466" i="15"/>
  <c r="F3947" i="15"/>
  <c r="F192" i="15"/>
  <c r="F2670" i="15"/>
  <c r="F446" i="15"/>
  <c r="F431" i="15"/>
  <c r="F312" i="15"/>
  <c r="F4927" i="15"/>
  <c r="F1893" i="15"/>
  <c r="F4082" i="15"/>
  <c r="F110" i="15"/>
  <c r="F3115" i="15"/>
  <c r="F2631" i="15"/>
  <c r="F3805" i="15"/>
  <c r="F1226" i="15"/>
  <c r="F2299" i="15"/>
  <c r="F5039" i="15"/>
  <c r="F1716" i="15"/>
  <c r="F914" i="15"/>
  <c r="F4140" i="15"/>
  <c r="F923" i="15"/>
  <c r="F2330" i="15"/>
  <c r="F4613" i="15"/>
  <c r="F69" i="15"/>
  <c r="F200" i="15"/>
  <c r="F827" i="15"/>
  <c r="F1748" i="15"/>
  <c r="F769" i="15"/>
  <c r="F2583" i="15"/>
  <c r="F348" i="15"/>
  <c r="F2085" i="15"/>
  <c r="F2340" i="15"/>
  <c r="F2759" i="15"/>
  <c r="F422" i="15"/>
  <c r="F1662" i="15"/>
  <c r="F945" i="15"/>
  <c r="F2264" i="15"/>
  <c r="F1179" i="15"/>
  <c r="F1649" i="15"/>
  <c r="F4912" i="15"/>
  <c r="F4018" i="15"/>
  <c r="F99" i="15"/>
  <c r="F161" i="15"/>
  <c r="F4699" i="15"/>
  <c r="F3368" i="15"/>
  <c r="F3492" i="15"/>
  <c r="F2434" i="15"/>
  <c r="F2396" i="15"/>
  <c r="F4112" i="15"/>
  <c r="F52" i="15"/>
  <c r="F5286" i="15"/>
  <c r="F1896" i="15"/>
  <c r="F2212" i="15"/>
  <c r="F2800" i="15"/>
  <c r="F255" i="15"/>
  <c r="F477" i="15"/>
  <c r="F1489" i="15"/>
  <c r="F2850" i="15"/>
  <c r="F1072" i="15"/>
  <c r="F1608" i="15"/>
  <c r="F689" i="15"/>
  <c r="F1440" i="15"/>
  <c r="F1458" i="15"/>
  <c r="F4489" i="15"/>
  <c r="F4574" i="15"/>
  <c r="F1866" i="15"/>
  <c r="F5059" i="15"/>
  <c r="F2453" i="15"/>
  <c r="F3794" i="15"/>
  <c r="F2935" i="15"/>
  <c r="F4001" i="15"/>
  <c r="F3993" i="15"/>
  <c r="F2033" i="15"/>
  <c r="F4119" i="15"/>
  <c r="F2187" i="15"/>
  <c r="F2641" i="15"/>
  <c r="F735" i="15"/>
  <c r="F2688" i="15"/>
  <c r="F1040" i="15"/>
  <c r="F3799" i="15"/>
  <c r="F4513" i="15"/>
  <c r="F224" i="15"/>
  <c r="F2734" i="15"/>
  <c r="F478" i="15"/>
  <c r="F1728" i="15"/>
  <c r="F3803" i="15"/>
  <c r="F458" i="15"/>
  <c r="F4248" i="15"/>
  <c r="F5492" i="15"/>
  <c r="F240" i="15"/>
  <c r="F4592" i="15"/>
  <c r="F2237" i="15"/>
  <c r="F1186" i="15"/>
  <c r="F2081" i="15"/>
  <c r="F27" i="15"/>
  <c r="F410" i="15"/>
  <c r="F4801" i="15"/>
  <c r="F3888" i="15"/>
  <c r="F5523" i="15"/>
  <c r="F3569" i="15"/>
  <c r="F2906" i="15"/>
  <c r="F4502" i="15"/>
  <c r="F1939" i="15"/>
  <c r="F4110" i="15"/>
  <c r="F2634" i="15"/>
  <c r="F2385" i="15"/>
  <c r="F703" i="15"/>
  <c r="F2624" i="15"/>
  <c r="F976" i="15"/>
  <c r="F5349" i="15"/>
  <c r="F249" i="15"/>
  <c r="F955" i="15"/>
  <c r="F3625" i="15"/>
  <c r="F1209" i="15"/>
  <c r="F3378" i="15"/>
  <c r="F4871" i="15"/>
  <c r="F824" i="15"/>
  <c r="F3959" i="15"/>
  <c r="F5042" i="15"/>
  <c r="F112" i="15"/>
  <c r="F5451" i="15"/>
  <c r="F1025" i="15"/>
  <c r="F1744" i="15"/>
  <c r="F1177" i="15"/>
  <c r="F571" i="15"/>
  <c r="F4483" i="15"/>
  <c r="F4241" i="15"/>
  <c r="F3642" i="15"/>
  <c r="F2753" i="15"/>
  <c r="F5132" i="15"/>
  <c r="F2568" i="15"/>
  <c r="F3898" i="15"/>
  <c r="F1932" i="15"/>
  <c r="F794" i="15"/>
  <c r="F3095" i="15"/>
  <c r="F2293" i="15"/>
  <c r="F2404" i="15"/>
  <c r="F5461" i="15"/>
  <c r="F2365" i="15"/>
  <c r="F2379" i="15"/>
  <c r="F2736" i="15"/>
  <c r="F2865" i="15"/>
  <c r="F2857" i="15"/>
  <c r="F800" i="15"/>
  <c r="F1706" i="15"/>
  <c r="F1119" i="15"/>
  <c r="F3106" i="15"/>
  <c r="F5390" i="15"/>
  <c r="F1353" i="15"/>
  <c r="F830" i="15"/>
  <c r="F3483" i="15"/>
  <c r="F2765" i="15"/>
  <c r="F509" i="15"/>
  <c r="F3570" i="15"/>
  <c r="F4728" i="15"/>
  <c r="F1336" i="15"/>
  <c r="F1459" i="15"/>
  <c r="F4408" i="15"/>
  <c r="F3599" i="15"/>
  <c r="F3801" i="15"/>
  <c r="F3782" i="15"/>
  <c r="F2195" i="15"/>
  <c r="F4740" i="15"/>
  <c r="F5400" i="15"/>
  <c r="F4325" i="15"/>
  <c r="F3755" i="15"/>
  <c r="F1811" i="15"/>
  <c r="F2443" i="15"/>
  <c r="F3780" i="15"/>
  <c r="F5247" i="15"/>
  <c r="F2567" i="15"/>
  <c r="F2221" i="15"/>
  <c r="F687" i="15"/>
  <c r="F155" i="15"/>
  <c r="F3277" i="15"/>
  <c r="F1553" i="15"/>
  <c r="F556" i="15"/>
  <c r="F2336" i="15"/>
  <c r="F2694" i="15"/>
  <c r="F2410" i="15"/>
  <c r="F2161" i="15"/>
  <c r="F5025" i="15"/>
  <c r="F2284" i="15"/>
  <c r="F3723" i="15"/>
  <c r="F1621" i="15"/>
  <c r="F2959" i="15"/>
  <c r="F1369" i="15"/>
  <c r="F2719" i="15"/>
  <c r="F2643" i="15"/>
  <c r="F607" i="15"/>
  <c r="F2432" i="15"/>
  <c r="F829" i="15"/>
  <c r="F5333" i="15"/>
  <c r="F377" i="15"/>
  <c r="F987" i="15"/>
  <c r="F3733" i="15"/>
  <c r="F1241" i="15"/>
  <c r="F3167" i="15"/>
  <c r="F1385" i="15"/>
  <c r="F5375" i="15"/>
  <c r="F3331" i="15"/>
  <c r="F379" i="15"/>
  <c r="F1027" i="15"/>
  <c r="F2399" i="15"/>
  <c r="F2019" i="15"/>
  <c r="F3014" i="15"/>
  <c r="F2816" i="15"/>
  <c r="F4041" i="15"/>
  <c r="F4761" i="15"/>
  <c r="F1532" i="15"/>
  <c r="F5497" i="15"/>
  <c r="F2360" i="15"/>
  <c r="F2832" i="15"/>
  <c r="F3362" i="15"/>
  <c r="F1222" i="15"/>
  <c r="F5356" i="15"/>
  <c r="F1966" i="15"/>
  <c r="F2091" i="15"/>
  <c r="F319" i="15"/>
  <c r="F2557" i="15"/>
  <c r="F541" i="15"/>
  <c r="F4299" i="15"/>
  <c r="F2029" i="15"/>
  <c r="F704" i="15"/>
  <c r="F3846" i="15"/>
  <c r="F1042" i="15"/>
  <c r="F1326" i="15"/>
  <c r="F2955" i="15"/>
  <c r="F1325" i="15"/>
  <c r="F3683" i="15"/>
  <c r="F3580" i="15"/>
  <c r="F2501" i="15"/>
  <c r="F2580" i="15"/>
  <c r="F570" i="15"/>
  <c r="F5460" i="15"/>
  <c r="F3472" i="15"/>
  <c r="F3937" i="15"/>
  <c r="F3901" i="15"/>
  <c r="F1455" i="15"/>
  <c r="F1424" i="15"/>
  <c r="F980" i="15"/>
  <c r="F3903" i="15"/>
  <c r="F5240" i="15"/>
  <c r="F839" i="15"/>
  <c r="F1941" i="15"/>
  <c r="F3007" i="15"/>
  <c r="F2830" i="15"/>
  <c r="F2244" i="15"/>
  <c r="F4338" i="15"/>
  <c r="F1260" i="15"/>
  <c r="F622" i="15"/>
  <c r="F3707" i="15"/>
  <c r="F2518" i="15"/>
  <c r="F4439" i="15"/>
  <c r="F5138" i="15"/>
  <c r="F191" i="15"/>
  <c r="F413" i="15"/>
  <c r="F599" i="15"/>
  <c r="F2106" i="15"/>
  <c r="F4304" i="15"/>
  <c r="F2740" i="15"/>
  <c r="F1314" i="15"/>
  <c r="F2438" i="15"/>
  <c r="F1421" i="15"/>
  <c r="F5037" i="15"/>
  <c r="F1449" i="15"/>
  <c r="F856" i="15"/>
  <c r="F600" i="15"/>
  <c r="F4118" i="15"/>
  <c r="F1235" i="15"/>
  <c r="F3508" i="15"/>
  <c r="F944" i="15"/>
  <c r="F111" i="15"/>
  <c r="F495" i="15"/>
  <c r="F1546" i="15"/>
  <c r="F1965" i="15"/>
  <c r="F4797" i="15"/>
  <c r="F268" i="15"/>
  <c r="F2228" i="15"/>
  <c r="F3507" i="15"/>
  <c r="F3948" i="15"/>
  <c r="F1476" i="15"/>
  <c r="F4098" i="15"/>
  <c r="F3764" i="15"/>
  <c r="F3250" i="15"/>
  <c r="F2042" i="15"/>
  <c r="F4996" i="15"/>
  <c r="F141" i="15"/>
  <c r="F5347" i="15"/>
  <c r="F3615" i="15"/>
  <c r="F3019" i="15"/>
  <c r="F3045" i="15"/>
  <c r="F2397" i="15"/>
  <c r="F1852" i="15"/>
  <c r="F320" i="15"/>
  <c r="F3496" i="15"/>
  <c r="F1996" i="15"/>
  <c r="F313" i="15"/>
  <c r="F1694" i="15"/>
  <c r="F4329" i="15"/>
  <c r="F2880" i="15"/>
  <c r="F4129" i="15"/>
  <c r="F3246" i="15"/>
  <c r="F4057" i="15"/>
  <c r="F2287" i="15"/>
  <c r="F3922" i="15"/>
  <c r="F3951" i="15"/>
  <c r="F4919" i="15"/>
  <c r="F4453" i="15"/>
  <c r="F51" i="15"/>
  <c r="F3043" i="15"/>
  <c r="F2307" i="15"/>
  <c r="F2126" i="15"/>
  <c r="F4736" i="15"/>
  <c r="F5113" i="15"/>
  <c r="F899" i="15"/>
  <c r="F4027" i="15"/>
  <c r="F4898" i="15"/>
  <c r="F4117" i="15"/>
  <c r="F1736" i="15"/>
  <c r="F4518" i="15"/>
  <c r="F1860" i="15"/>
  <c r="F858" i="15"/>
  <c r="F2990" i="15"/>
  <c r="F5354" i="15"/>
  <c r="F4665" i="15"/>
  <c r="F4524" i="15"/>
  <c r="F2202" i="15"/>
  <c r="F1263" i="15"/>
  <c r="F2967" i="15"/>
  <c r="F1377" i="15"/>
  <c r="F3300" i="15"/>
  <c r="F4902" i="15"/>
  <c r="F5563" i="15"/>
  <c r="F4679" i="15"/>
  <c r="F3987" i="15"/>
  <c r="F1725" i="15"/>
  <c r="F4150" i="15"/>
  <c r="F1851" i="15"/>
  <c r="F3349" i="15"/>
  <c r="F2092" i="15"/>
  <c r="F5439" i="15"/>
  <c r="F1873" i="15"/>
  <c r="F1067" i="15"/>
  <c r="F4907" i="15"/>
  <c r="F4186" i="15"/>
  <c r="F4639" i="15"/>
  <c r="F2537" i="15"/>
  <c r="F380" i="15"/>
  <c r="F2662" i="15"/>
  <c r="F442" i="15"/>
  <c r="F3040" i="15"/>
  <c r="F5023" i="15"/>
  <c r="F4227" i="15"/>
  <c r="F5270" i="15"/>
  <c r="F3036" i="15"/>
  <c r="F1446" i="15"/>
  <c r="F3159" i="15"/>
  <c r="F1569" i="15"/>
  <c r="F545" i="15"/>
  <c r="F2147" i="15"/>
  <c r="F5074" i="15"/>
  <c r="F4288" i="15"/>
  <c r="F4366" i="15"/>
  <c r="F1432" i="15"/>
  <c r="F3908" i="15"/>
  <c r="F3235" i="15"/>
  <c r="F706" i="15"/>
  <c r="F3568" i="15"/>
  <c r="F4225" i="15"/>
  <c r="F3406" i="15"/>
  <c r="F396" i="15"/>
  <c r="F4702" i="15"/>
  <c r="F92" i="15"/>
  <c r="F4046" i="15"/>
  <c r="F2586" i="15"/>
  <c r="F2337" i="15"/>
  <c r="F1140" i="15"/>
  <c r="F4875" i="15"/>
  <c r="F615" i="15"/>
  <c r="F2802" i="15"/>
  <c r="F1460" i="15"/>
  <c r="F5176" i="15"/>
  <c r="F2245" i="15"/>
  <c r="F1742" i="15"/>
  <c r="F2826" i="15"/>
  <c r="F1508" i="15"/>
  <c r="F4721" i="15"/>
  <c r="F2268" i="15"/>
  <c r="F2311" i="15"/>
  <c r="F23" i="15"/>
  <c r="F2845" i="15"/>
  <c r="F277" i="15"/>
  <c r="F2629" i="15"/>
  <c r="F56" i="15"/>
  <c r="F3048" i="15"/>
  <c r="F2254" i="15"/>
  <c r="F1413" i="15"/>
  <c r="F913" i="15"/>
  <c r="F672" i="15"/>
  <c r="F1169" i="15"/>
  <c r="F58" i="15"/>
  <c r="F4015" i="15"/>
  <c r="F2650" i="15"/>
  <c r="F2401" i="15"/>
  <c r="F1151" i="15"/>
  <c r="F2271" i="15"/>
  <c r="F3629" i="15"/>
  <c r="F1879" i="15"/>
  <c r="F859" i="15"/>
  <c r="F1112" i="15"/>
  <c r="F3912" i="15"/>
  <c r="F2515" i="15"/>
  <c r="F1805" i="15"/>
  <c r="F3442" i="15"/>
  <c r="F5116" i="15"/>
  <c r="F2159" i="15"/>
  <c r="F3560" i="15"/>
  <c r="F711" i="15"/>
  <c r="F1056" i="15"/>
  <c r="F281" i="15"/>
  <c r="F3641" i="15"/>
  <c r="F2095" i="15"/>
  <c r="F2881" i="15"/>
  <c r="F2480" i="15"/>
  <c r="F74" i="15"/>
  <c r="F5130" i="15"/>
  <c r="F2435" i="15"/>
  <c r="F1696" i="15"/>
  <c r="F416" i="15"/>
  <c r="F4768" i="15"/>
  <c r="F4854" i="15"/>
  <c r="F5297" i="15"/>
  <c r="F2235" i="15"/>
  <c r="F423" i="15"/>
  <c r="F677" i="15"/>
  <c r="F1218" i="15"/>
  <c r="F3065" i="15"/>
  <c r="F5337" i="15"/>
  <c r="F2695" i="15"/>
  <c r="F2349" i="15"/>
  <c r="F2338" i="15"/>
  <c r="F3643" i="15"/>
  <c r="F560" i="15"/>
  <c r="F1545" i="15"/>
  <c r="F4694" i="15"/>
  <c r="F2950" i="15"/>
  <c r="F1352" i="15"/>
  <c r="F3998" i="15"/>
  <c r="F612" i="15"/>
  <c r="F1505" i="15"/>
  <c r="F3530" i="15"/>
  <c r="F2875" i="15"/>
  <c r="F5150" i="15"/>
  <c r="F1501" i="15"/>
  <c r="F14" i="15"/>
  <c r="F4124" i="15"/>
  <c r="F3359" i="15"/>
  <c r="F3743" i="15"/>
  <c r="F5026" i="15"/>
  <c r="F3281" i="15"/>
  <c r="F4850" i="15"/>
  <c r="F1812" i="15"/>
  <c r="F3538" i="15"/>
  <c r="F1194" i="15"/>
  <c r="F885" i="15"/>
  <c r="F968" i="15"/>
  <c r="F4457" i="15"/>
  <c r="F2544" i="15"/>
  <c r="F4071" i="15"/>
  <c r="F1801" i="15"/>
  <c r="F4242" i="15"/>
  <c r="F3232" i="15"/>
  <c r="F5488" i="15"/>
  <c r="F4492" i="15"/>
  <c r="F1904" i="15"/>
  <c r="F1625" i="15"/>
  <c r="F731" i="15"/>
  <c r="F3748" i="15"/>
  <c r="F5529" i="15"/>
  <c r="F2758" i="15"/>
  <c r="F2413" i="15"/>
  <c r="F3226" i="15"/>
  <c r="F5016" i="15"/>
  <c r="F1368" i="15"/>
  <c r="F3209" i="15"/>
  <c r="F262" i="15"/>
  <c r="F158" i="15"/>
  <c r="F3843" i="15"/>
  <c r="F4877" i="15"/>
  <c r="F4236" i="15"/>
  <c r="F1648" i="15"/>
  <c r="F1561" i="15"/>
  <c r="F603" i="15"/>
  <c r="F3716" i="15"/>
  <c r="F5553" i="15"/>
  <c r="F2868" i="15"/>
  <c r="F2414" i="15"/>
  <c r="F1012" i="15"/>
  <c r="F109" i="15"/>
  <c r="F3411" i="15"/>
  <c r="F3298" i="15"/>
  <c r="F5259" i="15"/>
  <c r="F182" i="15"/>
  <c r="F4192" i="15"/>
  <c r="F787" i="15"/>
  <c r="F561" i="15"/>
  <c r="F3079" i="15"/>
  <c r="F2593" i="15"/>
  <c r="F2108" i="15"/>
  <c r="F46" i="15"/>
  <c r="F454" i="15"/>
  <c r="F1516" i="15"/>
  <c r="F3732" i="15"/>
  <c r="F1364" i="15"/>
  <c r="F3745" i="15"/>
  <c r="F1842" i="15"/>
  <c r="F187" i="15"/>
  <c r="F1739" i="15"/>
  <c r="F4979" i="15"/>
  <c r="F658" i="15"/>
  <c r="F2297" i="15"/>
  <c r="F2942" i="15"/>
  <c r="F3032" i="15"/>
  <c r="F499" i="15"/>
  <c r="F462" i="15"/>
  <c r="F5051" i="15"/>
  <c r="F539" i="15"/>
  <c r="F1461" i="15"/>
  <c r="F4661" i="15"/>
  <c r="F2638" i="15"/>
  <c r="F4358" i="15"/>
  <c r="F3109" i="15"/>
  <c r="F303" i="15"/>
  <c r="F932" i="15"/>
  <c r="F5425" i="15"/>
  <c r="F5509" i="15"/>
  <c r="F1033" i="15"/>
  <c r="F2001" i="15"/>
  <c r="F727" i="15"/>
  <c r="F586" i="15"/>
  <c r="F2045" i="15"/>
  <c r="F5301" i="15"/>
  <c r="F3059" i="15"/>
  <c r="F2002" i="15"/>
  <c r="F887" i="15"/>
  <c r="F4090" i="15"/>
  <c r="F1686" i="15"/>
  <c r="F1315" i="15"/>
  <c r="F4424" i="15"/>
  <c r="F1105" i="15"/>
  <c r="F1573" i="15"/>
  <c r="F1327" i="15"/>
  <c r="F283" i="15"/>
  <c r="F1831" i="15"/>
  <c r="F1317" i="15"/>
  <c r="F2718" i="15"/>
  <c r="F367" i="15"/>
  <c r="F1448" i="15"/>
  <c r="F5076" i="15"/>
  <c r="F4476" i="15"/>
  <c r="F363" i="15"/>
  <c r="F425" i="15"/>
  <c r="F5077" i="15"/>
  <c r="F3605" i="15"/>
  <c r="F3813" i="15"/>
  <c r="F3125" i="15"/>
  <c r="F4786" i="15"/>
  <c r="F1624" i="15"/>
  <c r="F1747" i="15"/>
  <c r="F5346" i="15"/>
  <c r="F1365" i="15"/>
  <c r="F167" i="15"/>
  <c r="F2895" i="15"/>
  <c r="F2253" i="15"/>
  <c r="F1305" i="15"/>
  <c r="F421" i="15"/>
  <c r="F5417" i="15"/>
  <c r="F967" i="15"/>
  <c r="F1029" i="15"/>
  <c r="F2391" i="15"/>
  <c r="F931" i="15"/>
  <c r="F63" i="15"/>
  <c r="F3577" i="15"/>
  <c r="F2089" i="15"/>
  <c r="F1185" i="15"/>
  <c r="F285" i="15"/>
  <c r="F5094" i="15"/>
  <c r="F684" i="15"/>
  <c r="F746" i="15"/>
  <c r="F1781" i="15"/>
  <c r="F448" i="15"/>
  <c r="F3459" i="15"/>
  <c r="F2158" i="15"/>
  <c r="F1270" i="15"/>
  <c r="F190" i="15"/>
  <c r="F1467" i="15"/>
  <c r="F1701" i="15"/>
  <c r="F1641" i="15"/>
  <c r="F1203" i="15"/>
  <c r="F5572" i="15"/>
  <c r="F3430" i="15"/>
  <c r="F5516" i="15"/>
  <c r="F3702" i="15"/>
  <c r="F3844" i="15"/>
  <c r="F2535" i="15"/>
  <c r="F2066" i="15"/>
  <c r="F4579" i="15"/>
  <c r="F4470" i="15"/>
  <c r="F1118" i="15"/>
  <c r="F774" i="15"/>
  <c r="F2025" i="15"/>
  <c r="F1717" i="15"/>
  <c r="F2927" i="15"/>
  <c r="F309" i="15"/>
  <c r="F1999" i="15"/>
  <c r="F5429" i="15"/>
  <c r="F3895" i="15"/>
  <c r="F2687" i="15"/>
  <c r="F203" i="15"/>
  <c r="F2280" i="15"/>
  <c r="F777" i="15"/>
  <c r="F5355" i="15"/>
  <c r="F4269" i="15"/>
  <c r="F5449" i="15"/>
  <c r="F3541" i="15"/>
  <c r="F1167" i="15"/>
  <c r="F3685" i="15"/>
  <c r="F1468" i="15"/>
  <c r="F2974" i="15"/>
  <c r="F4537" i="15"/>
  <c r="F5510" i="15"/>
  <c r="F3809" i="15"/>
  <c r="F1533" i="15"/>
  <c r="F3920" i="15"/>
  <c r="F1658" i="15"/>
  <c r="F3893" i="15"/>
  <c r="F2562" i="15"/>
  <c r="F1127" i="15"/>
  <c r="F971" i="15"/>
  <c r="F4838" i="15"/>
  <c r="F4705" i="15"/>
  <c r="F3971" i="15"/>
  <c r="F1709" i="15"/>
  <c r="F3002" i="15"/>
  <c r="F1835" i="15"/>
  <c r="F4334" i="15"/>
  <c r="F5055" i="15"/>
  <c r="F5005" i="15"/>
  <c r="F4632" i="15"/>
  <c r="F4289" i="15"/>
  <c r="F1887" i="15"/>
  <c r="F4002" i="15"/>
  <c r="F2412" i="15"/>
  <c r="F65" i="15"/>
  <c r="F4816" i="15"/>
  <c r="F4387" i="15"/>
  <c r="F4883" i="15"/>
  <c r="F1992" i="15"/>
  <c r="F548" i="15"/>
  <c r="F2054" i="15"/>
  <c r="F98" i="15"/>
  <c r="F3517" i="15"/>
  <c r="F2064" i="15"/>
  <c r="F1399" i="15"/>
  <c r="F4839" i="15"/>
  <c r="F4078" i="15"/>
  <c r="F4353" i="15"/>
  <c r="F1903" i="15"/>
  <c r="F3194" i="15"/>
  <c r="F1930" i="15"/>
  <c r="F3535" i="15"/>
  <c r="F3673" i="15"/>
  <c r="F3750" i="15"/>
  <c r="F910" i="15"/>
  <c r="F624" i="15"/>
  <c r="F4081" i="15"/>
  <c r="F3387" i="15"/>
  <c r="F1707" i="15"/>
  <c r="F782" i="15"/>
  <c r="F4652" i="15"/>
  <c r="F4073" i="15"/>
  <c r="F4409" i="15"/>
  <c r="F3597" i="15"/>
  <c r="F1639" i="15"/>
  <c r="F1044" i="15"/>
  <c r="F3454" i="15"/>
  <c r="F2839" i="15"/>
  <c r="F1865" i="15"/>
  <c r="F669" i="15"/>
  <c r="F4886" i="15"/>
  <c r="F3421" i="15"/>
  <c r="F3547" i="15"/>
  <c r="F3694" i="15"/>
  <c r="F1525" i="15"/>
  <c r="F4034" i="15"/>
  <c r="F2971" i="15"/>
  <c r="F1291" i="15"/>
  <c r="F574" i="15"/>
  <c r="F205" i="15"/>
  <c r="F966" i="15"/>
  <c r="F4656" i="15"/>
  <c r="F2010" i="15"/>
  <c r="F3584" i="15"/>
  <c r="F4585" i="15"/>
  <c r="F1173" i="15"/>
  <c r="F5446" i="15"/>
  <c r="F4514" i="15"/>
  <c r="F3171" i="15"/>
  <c r="F3660" i="15"/>
  <c r="F494" i="15"/>
  <c r="F3009" i="15"/>
  <c r="F520" i="15"/>
  <c r="F1572" i="15"/>
  <c r="F935" i="15"/>
  <c r="F1623" i="15"/>
  <c r="F3049" i="15"/>
  <c r="F3353" i="15"/>
  <c r="F5250" i="15"/>
  <c r="F4087" i="15"/>
  <c r="F4753" i="15"/>
  <c r="F4400" i="15"/>
  <c r="F3224" i="15"/>
  <c r="F700" i="15"/>
  <c r="F2278" i="15"/>
  <c r="F250" i="15"/>
  <c r="F2932" i="15"/>
  <c r="F4263" i="15"/>
  <c r="F4882" i="15"/>
  <c r="F4099" i="15"/>
  <c r="F1720" i="15"/>
  <c r="F4454" i="15"/>
  <c r="F1844" i="15"/>
  <c r="F3800" i="15"/>
  <c r="F5052" i="15"/>
  <c r="F4602" i="15"/>
  <c r="F5093" i="15"/>
  <c r="F836" i="15"/>
  <c r="F3620" i="15"/>
  <c r="F922" i="15"/>
  <c r="F2782" i="15"/>
  <c r="F4535" i="15"/>
  <c r="F5539" i="15"/>
  <c r="F1615" i="15"/>
  <c r="F1740" i="15"/>
  <c r="F5299" i="15"/>
  <c r="F3796" i="15"/>
  <c r="F2049" i="15"/>
  <c r="F2211" i="15"/>
  <c r="F4254" i="15"/>
  <c r="F2554" i="15"/>
  <c r="F610" i="15"/>
  <c r="F5508" i="15"/>
  <c r="F2099" i="15"/>
  <c r="F4307" i="15"/>
  <c r="F2982" i="15"/>
  <c r="F1283" i="15"/>
  <c r="F5046" i="15"/>
  <c r="F3416" i="15"/>
  <c r="F796" i="15"/>
  <c r="F3540" i="15"/>
  <c r="F3812" i="15"/>
  <c r="F5120" i="15"/>
  <c r="F4461" i="15"/>
  <c r="F5389" i="15"/>
  <c r="F3821" i="15"/>
  <c r="F387" i="15"/>
  <c r="F2325" i="15"/>
  <c r="F449" i="15"/>
  <c r="F2658" i="15"/>
  <c r="F4995" i="15"/>
  <c r="F4266" i="15"/>
  <c r="F2617" i="15"/>
  <c r="F420" i="15"/>
  <c r="F2742" i="15"/>
  <c r="F482" i="15"/>
  <c r="F5545" i="15"/>
  <c r="F1750" i="15"/>
  <c r="F2663" i="15"/>
  <c r="F4833" i="15"/>
  <c r="F5544" i="15"/>
  <c r="F3907" i="15"/>
  <c r="F1645" i="15"/>
  <c r="F4040" i="15"/>
  <c r="F1770" i="15"/>
  <c r="F4126" i="15"/>
  <c r="F5495" i="15"/>
  <c r="F4792" i="15"/>
  <c r="F4293" i="15"/>
  <c r="F2394" i="15"/>
  <c r="F483" i="15"/>
  <c r="F2517" i="15"/>
  <c r="F3490" i="15"/>
  <c r="F4708" i="15"/>
  <c r="F5556" i="15"/>
  <c r="F5234" i="15"/>
  <c r="F3112" i="15"/>
  <c r="F644" i="15"/>
  <c r="F1555" i="15"/>
  <c r="F3654" i="15"/>
  <c r="F4937" i="15"/>
  <c r="F3985" i="15"/>
  <c r="F1591" i="15"/>
  <c r="F4498" i="15"/>
  <c r="F154" i="15"/>
  <c r="F4382" i="15"/>
  <c r="F2709" i="15"/>
  <c r="F5073" i="15"/>
  <c r="F925" i="15"/>
  <c r="F3284" i="15"/>
  <c r="F2448" i="15"/>
  <c r="F869" i="15"/>
  <c r="F2127" i="15"/>
  <c r="F2004" i="15"/>
  <c r="F639" i="15"/>
  <c r="F2496" i="15"/>
  <c r="F861" i="15"/>
  <c r="F2143" i="15"/>
  <c r="F907" i="15"/>
  <c r="F3497" i="15"/>
  <c r="F1145" i="15"/>
  <c r="F3960" i="15"/>
  <c r="F310" i="15"/>
  <c r="F1031" i="15"/>
  <c r="F3553" i="15"/>
  <c r="F3482" i="15"/>
  <c r="F4508" i="15"/>
  <c r="F3754" i="15"/>
  <c r="F3135" i="15"/>
  <c r="F59" i="15"/>
  <c r="F2285" i="15"/>
  <c r="F3828" i="15"/>
  <c r="F4128" i="15"/>
  <c r="F2775" i="15"/>
  <c r="F5486" i="15"/>
  <c r="F1213" i="15"/>
  <c r="F4805" i="15"/>
  <c r="F4106" i="15"/>
  <c r="F1433" i="15"/>
  <c r="F767" i="15"/>
  <c r="F2437" i="15"/>
  <c r="F2874" i="15"/>
  <c r="F3447" i="15"/>
  <c r="F633" i="15"/>
  <c r="F2533" i="15"/>
  <c r="F4906" i="15"/>
  <c r="F3268" i="15"/>
  <c r="F2640" i="15"/>
  <c r="F5219" i="15"/>
  <c r="F963" i="15"/>
  <c r="F1217" i="15"/>
  <c r="F631" i="15"/>
  <c r="F897" i="15"/>
  <c r="F2333" i="15"/>
  <c r="F4916" i="15"/>
  <c r="F238" i="15"/>
  <c r="F4832" i="15"/>
  <c r="F45" i="15"/>
  <c r="F1612" i="15"/>
  <c r="F920" i="15"/>
  <c r="F2689" i="15"/>
  <c r="F2767" i="15"/>
  <c r="F4686" i="15"/>
  <c r="F808" i="15"/>
  <c r="F929" i="15"/>
  <c r="F1877" i="15"/>
  <c r="F215" i="15"/>
  <c r="F469" i="15"/>
  <c r="F3662" i="15"/>
  <c r="F257" i="15"/>
  <c r="F3962" i="15"/>
  <c r="F160" i="15"/>
  <c r="F4231" i="15"/>
  <c r="F3068" i="15"/>
  <c r="F1837" i="15"/>
  <c r="F1897" i="15"/>
  <c r="F875" i="15"/>
  <c r="F2686" i="15"/>
  <c r="F696" i="15"/>
  <c r="F3545" i="15"/>
  <c r="F2965" i="15"/>
  <c r="F2647" i="15"/>
  <c r="F3905" i="15"/>
  <c r="F4211" i="15"/>
  <c r="F585" i="15"/>
  <c r="F3158" i="15"/>
  <c r="F3862" i="15"/>
  <c r="F1688" i="15"/>
  <c r="F4973" i="15"/>
  <c r="F666" i="15"/>
  <c r="F1478" i="15"/>
  <c r="F1074" i="15"/>
  <c r="F3071" i="15"/>
  <c r="F2100" i="15"/>
  <c r="F1681" i="15"/>
  <c r="F1114" i="15"/>
  <c r="F278" i="15"/>
  <c r="F2731" i="15"/>
  <c r="F513" i="15"/>
  <c r="F1345" i="15"/>
  <c r="F3215" i="15"/>
  <c r="F4547" i="15"/>
  <c r="F1568" i="15"/>
  <c r="F2196" i="15"/>
  <c r="F1391" i="15"/>
  <c r="F247" i="15"/>
  <c r="F501" i="15"/>
  <c r="F1536" i="15"/>
  <c r="F4847" i="15"/>
  <c r="F1104" i="15"/>
  <c r="F1977" i="15"/>
  <c r="F2142" i="15"/>
  <c r="F3957" i="15"/>
  <c r="F1626" i="15"/>
  <c r="F1181" i="15"/>
  <c r="F3151" i="15"/>
  <c r="F4292" i="15"/>
  <c r="F1504" i="15"/>
  <c r="F2051" i="15"/>
  <c r="F3334" i="15"/>
  <c r="F64" i="15"/>
  <c r="F318" i="15"/>
  <c r="F2096" i="15"/>
  <c r="F3190" i="15"/>
  <c r="F3871" i="15"/>
  <c r="F823" i="15"/>
  <c r="F1598" i="15"/>
  <c r="F5263" i="15"/>
  <c r="F4840" i="15"/>
  <c r="F1349" i="15"/>
  <c r="F2592" i="15"/>
  <c r="F5515" i="15"/>
  <c r="F3221" i="15"/>
  <c r="F1285" i="15"/>
  <c r="F1116" i="15"/>
  <c r="F3628" i="15"/>
  <c r="F4561" i="15"/>
  <c r="F305" i="15"/>
  <c r="F3729" i="15"/>
  <c r="F150" i="15"/>
  <c r="F2227" i="15"/>
  <c r="F596" i="15"/>
  <c r="F4798" i="15"/>
  <c r="F2422" i="15"/>
  <c r="F1566" i="15"/>
  <c r="F3181" i="15"/>
  <c r="F208" i="15"/>
  <c r="F1019" i="15"/>
  <c r="F3504" i="15"/>
  <c r="F4068" i="15"/>
  <c r="F3428" i="15"/>
  <c r="F219" i="15"/>
  <c r="F3589" i="15"/>
  <c r="F2975" i="15"/>
  <c r="F106" i="15"/>
  <c r="F4327" i="15"/>
  <c r="F1032" i="15"/>
  <c r="F1477" i="15"/>
  <c r="F2577" i="15"/>
  <c r="F1509" i="15"/>
  <c r="F3438" i="15"/>
  <c r="F3155" i="15"/>
  <c r="F5312" i="15"/>
  <c r="F759" i="15"/>
  <c r="F4977" i="15"/>
  <c r="F3992" i="15"/>
  <c r="F3790" i="15"/>
  <c r="F2772" i="15"/>
  <c r="F5536" i="15"/>
  <c r="F4862" i="15"/>
  <c r="F345" i="15"/>
  <c r="F1856" i="15"/>
  <c r="F2462" i="15"/>
  <c r="F2514" i="15"/>
  <c r="F1009" i="15"/>
  <c r="F5153" i="15"/>
  <c r="F3725" i="15"/>
  <c r="F2919" i="15"/>
  <c r="F3205" i="15"/>
  <c r="F5128" i="15"/>
  <c r="F2103" i="15"/>
  <c r="F2197" i="15"/>
  <c r="F1980" i="15"/>
  <c r="F4990" i="15"/>
  <c r="F740" i="15"/>
  <c r="F802" i="15"/>
  <c r="F1519" i="15"/>
  <c r="F784" i="15"/>
  <c r="F3692" i="15"/>
  <c r="F3644" i="15"/>
  <c r="F1964" i="15"/>
  <c r="F946" i="15"/>
  <c r="F4896" i="15"/>
  <c r="F3989" i="15"/>
  <c r="F91" i="15"/>
  <c r="F153" i="15"/>
  <c r="F2009" i="15"/>
  <c r="F552" i="15"/>
  <c r="F4145" i="15"/>
  <c r="F3435" i="15"/>
  <c r="F1755" i="15"/>
  <c r="F806" i="15"/>
  <c r="F4764" i="15"/>
  <c r="F3863" i="15"/>
  <c r="F3988" i="15"/>
  <c r="F2900" i="15"/>
  <c r="F1687" i="15"/>
  <c r="F1092" i="15"/>
  <c r="F3502" i="15"/>
  <c r="F2160" i="15"/>
  <c r="F1913" i="15"/>
  <c r="F725" i="15"/>
  <c r="F3147" i="15"/>
  <c r="F2995" i="15"/>
  <c r="F2589" i="15"/>
  <c r="F2107" i="15"/>
  <c r="F5436" i="15"/>
  <c r="F235" i="15"/>
  <c r="F4941" i="15"/>
  <c r="F5380" i="15"/>
  <c r="F162" i="15"/>
  <c r="F775" i="15"/>
  <c r="F1387" i="15"/>
  <c r="F5296" i="15"/>
  <c r="F522" i="15"/>
  <c r="F3945" i="15"/>
  <c r="F125" i="15"/>
  <c r="F4157" i="15"/>
  <c r="F982" i="15"/>
  <c r="F2608" i="15"/>
  <c r="F2676" i="15"/>
  <c r="F4516" i="15"/>
  <c r="F5187" i="15"/>
  <c r="F3455" i="15"/>
  <c r="F1268" i="15"/>
  <c r="F3579" i="15"/>
  <c r="F1667" i="15"/>
  <c r="F2885" i="15"/>
  <c r="F4746" i="15"/>
  <c r="F5399" i="15"/>
  <c r="F4813" i="15"/>
  <c r="F2329" i="15"/>
  <c r="F276" i="15"/>
  <c r="F2454" i="15"/>
  <c r="F850" i="15"/>
  <c r="F2788" i="15"/>
  <c r="F4795" i="15"/>
  <c r="F4495" i="15"/>
  <c r="F3637" i="15"/>
  <c r="F1215" i="15"/>
  <c r="F3913" i="15"/>
  <c r="F1281" i="15"/>
  <c r="F3982" i="15"/>
  <c r="F4964" i="15"/>
  <c r="F1189" i="15"/>
  <c r="F4963" i="15"/>
  <c r="F4250" i="15"/>
  <c r="F2924" i="15"/>
  <c r="F1334" i="15"/>
  <c r="F2913" i="15"/>
  <c r="F1457" i="15"/>
  <c r="F3380" i="15"/>
  <c r="F4564" i="15"/>
  <c r="F4291" i="15"/>
  <c r="F4426" i="15"/>
  <c r="F3100" i="15"/>
  <c r="F1510" i="15"/>
  <c r="F3178" i="15"/>
  <c r="F1914" i="15"/>
  <c r="F3422" i="15"/>
  <c r="F4386" i="15"/>
  <c r="F5384" i="15"/>
  <c r="F3885" i="15"/>
  <c r="F2383" i="15"/>
  <c r="F563" i="15"/>
  <c r="F2508" i="15"/>
  <c r="F113" i="15"/>
  <c r="F2305" i="15"/>
  <c r="F1188" i="15"/>
  <c r="F5063" i="15"/>
  <c r="F4132" i="15"/>
  <c r="F5310" i="15"/>
  <c r="F3116" i="15"/>
  <c r="F1526" i="15"/>
  <c r="F3105" i="15"/>
  <c r="F2233" i="15"/>
  <c r="F2358" i="15"/>
  <c r="F3921" i="15"/>
  <c r="F1644" i="15"/>
  <c r="F16" i="15"/>
  <c r="F3619" i="15"/>
  <c r="F2318" i="15"/>
  <c r="F1426" i="15"/>
  <c r="F270" i="15"/>
  <c r="F4773" i="15"/>
  <c r="F3000" i="15"/>
  <c r="F3123" i="15"/>
  <c r="F2386" i="15"/>
  <c r="F1358" i="15"/>
  <c r="F447" i="15"/>
  <c r="F3321" i="15"/>
  <c r="F2644" i="15"/>
  <c r="F1057" i="15"/>
  <c r="F157" i="15"/>
  <c r="F5466" i="15"/>
  <c r="F2128" i="15"/>
  <c r="F2246" i="15"/>
  <c r="F3651" i="15"/>
  <c r="F1431" i="15"/>
  <c r="F855" i="15"/>
  <c r="F3202" i="15"/>
  <c r="F2018" i="15"/>
  <c r="F1938" i="15"/>
  <c r="F62" i="15"/>
  <c r="F1041" i="15"/>
  <c r="F1995" i="15"/>
  <c r="F4588" i="15"/>
  <c r="F3186" i="15"/>
  <c r="F1290" i="15"/>
  <c r="F4058" i="15"/>
  <c r="F2671" i="15"/>
  <c r="F5193" i="15"/>
  <c r="F2951" i="15"/>
  <c r="F3465" i="15"/>
  <c r="F4776" i="15"/>
  <c r="F25" i="15"/>
  <c r="F4377" i="15"/>
  <c r="F390" i="15"/>
  <c r="F3201" i="15"/>
  <c r="F544" i="15"/>
  <c r="F2541" i="15"/>
  <c r="F1765" i="15"/>
  <c r="F4952" i="15"/>
  <c r="F5381" i="15"/>
  <c r="F5498" i="15"/>
  <c r="F4863" i="15"/>
  <c r="F2155" i="15"/>
  <c r="F715" i="15"/>
  <c r="F2829" i="15"/>
  <c r="F265" i="15"/>
  <c r="F2609" i="15"/>
  <c r="F5568" i="15"/>
  <c r="F4399" i="15"/>
  <c r="F3703" i="15"/>
  <c r="F1343" i="15"/>
  <c r="F2806" i="15"/>
  <c r="F1229" i="15"/>
  <c r="F4321" i="15"/>
  <c r="F4359" i="15"/>
  <c r="F5160" i="15"/>
  <c r="F4601" i="15"/>
  <c r="F2427" i="15"/>
  <c r="F851" i="15"/>
  <c r="F2552" i="15"/>
  <c r="F952" i="15"/>
  <c r="F5542" i="15"/>
  <c r="F251" i="15"/>
  <c r="F2981" i="15"/>
  <c r="F592" i="15"/>
  <c r="F5394" i="15"/>
  <c r="F5035" i="15"/>
  <c r="F5424" i="15"/>
  <c r="F3699" i="15"/>
  <c r="F974" i="15"/>
  <c r="F3047" i="15"/>
  <c r="F1100" i="15"/>
  <c r="F2084" i="15"/>
  <c r="F4823" i="15"/>
  <c r="F5302" i="15"/>
  <c r="F3053" i="15"/>
  <c r="F1791" i="15"/>
  <c r="F3223" i="15"/>
  <c r="F1633" i="15"/>
  <c r="F3511" i="15"/>
  <c r="F5124" i="15"/>
  <c r="F4212" i="15"/>
  <c r="F5350" i="15"/>
  <c r="F3974" i="15"/>
  <c r="F1993" i="15"/>
  <c r="F4114" i="15"/>
  <c r="F2677" i="15"/>
  <c r="F625" i="15"/>
  <c r="F5388" i="15"/>
  <c r="F3293" i="15"/>
  <c r="F170" i="15"/>
  <c r="F1493" i="15"/>
  <c r="F4306" i="15"/>
  <c r="F5344" i="15"/>
  <c r="F4606" i="15"/>
  <c r="F2801" i="15"/>
  <c r="F1130" i="15"/>
  <c r="F3239" i="15"/>
  <c r="F4285" i="15"/>
  <c r="F4577" i="15"/>
  <c r="F4829" i="15"/>
  <c r="F3649" i="15"/>
  <c r="F2345" i="15"/>
  <c r="F1453" i="15"/>
  <c r="F284" i="15"/>
  <c r="F3840" i="15"/>
  <c r="F2470" i="15"/>
  <c r="F1578" i="15"/>
  <c r="F346" i="15"/>
  <c r="F4385" i="15"/>
  <c r="F2811" i="15"/>
  <c r="F4939" i="15"/>
  <c r="F5210" i="15"/>
  <c r="F4107" i="15"/>
  <c r="F4544" i="15"/>
  <c r="F5194" i="15"/>
  <c r="F3666" i="15"/>
  <c r="F3592" i="15"/>
  <c r="F1912" i="15"/>
  <c r="F893" i="15"/>
  <c r="F3728" i="15"/>
  <c r="F3787" i="15"/>
  <c r="F2156" i="15"/>
  <c r="F1018" i="15"/>
  <c r="F4029" i="15"/>
  <c r="F3166" i="15"/>
  <c r="F5432" i="15"/>
  <c r="F4551" i="15"/>
  <c r="F4698" i="15"/>
  <c r="F5043" i="15"/>
  <c r="F3882" i="15"/>
  <c r="F4558" i="15"/>
  <c r="F2893" i="15"/>
  <c r="F2619" i="15"/>
  <c r="F1631" i="15"/>
  <c r="F1020" i="15"/>
  <c r="F3018" i="15"/>
  <c r="F2744" i="15"/>
  <c r="F1756" i="15"/>
  <c r="F879" i="15"/>
  <c r="F3396" i="15"/>
  <c r="F2755" i="15"/>
  <c r="F4356" i="15"/>
  <c r="F4171" i="15"/>
  <c r="F635" i="15"/>
  <c r="F697" i="15"/>
  <c r="F1520" i="15"/>
  <c r="F5313" i="15"/>
  <c r="F4471" i="15"/>
  <c r="F4658" i="15"/>
  <c r="F5457" i="15"/>
  <c r="F3818" i="15"/>
  <c r="F4849" i="15"/>
  <c r="F2848" i="15"/>
  <c r="F2539" i="15"/>
  <c r="F1551" i="15"/>
  <c r="F940" i="15"/>
  <c r="F2938" i="15"/>
  <c r="F2664" i="15"/>
  <c r="F1676" i="15"/>
  <c r="F1064" i="15"/>
  <c r="F3269" i="15"/>
  <c r="F2052" i="15"/>
  <c r="F4693" i="15"/>
  <c r="F5200" i="15"/>
  <c r="F4052" i="15"/>
  <c r="F4600" i="15"/>
  <c r="F5057" i="15"/>
  <c r="F3762" i="15"/>
  <c r="F2902" i="15"/>
  <c r="F2223" i="15"/>
  <c r="F1086" i="15"/>
  <c r="F3837" i="15"/>
  <c r="F3025" i="15"/>
  <c r="F2348" i="15"/>
  <c r="F1158" i="15"/>
  <c r="F33" i="15"/>
  <c r="F3358" i="15"/>
  <c r="F5420" i="15"/>
  <c r="F4152" i="15"/>
  <c r="F4885" i="15"/>
  <c r="F5285" i="15"/>
  <c r="F4111" i="15"/>
  <c r="F4751" i="15"/>
  <c r="F3341" i="15"/>
  <c r="F2088" i="15"/>
  <c r="F1212" i="15"/>
  <c r="F132" i="15"/>
  <c r="F3467" i="15"/>
  <c r="F2166" i="15"/>
  <c r="F1274" i="15"/>
  <c r="F194" i="15"/>
  <c r="F3867" i="15"/>
  <c r="F2497" i="15"/>
  <c r="F4807" i="15"/>
  <c r="F2761" i="15"/>
  <c r="F2931" i="15"/>
  <c r="F2322" i="15"/>
  <c r="F1310" i="15"/>
  <c r="F4499" i="15"/>
  <c r="F3261" i="15"/>
  <c r="F3386" i="15"/>
  <c r="F4305" i="15"/>
  <c r="F5295" i="15"/>
  <c r="F5366" i="15"/>
  <c r="F1638" i="15"/>
  <c r="F1761" i="15"/>
  <c r="F4709" i="15"/>
  <c r="F3778" i="15"/>
  <c r="F3877" i="15"/>
  <c r="F49" i="15"/>
  <c r="F5173" i="15"/>
  <c r="F1783" i="15"/>
  <c r="F103" i="15"/>
  <c r="F3669" i="15"/>
  <c r="F2129" i="15"/>
  <c r="F1225" i="15"/>
  <c r="F357" i="15"/>
  <c r="F5558" i="15"/>
  <c r="F1223" i="15"/>
  <c r="F1297" i="15"/>
  <c r="F2519" i="15"/>
  <c r="F995" i="15"/>
  <c r="F127" i="15"/>
  <c r="F3765" i="15"/>
  <c r="F2173" i="15"/>
  <c r="F1249" i="15"/>
  <c r="F349" i="15"/>
  <c r="F5017" i="15"/>
  <c r="F1006" i="15"/>
  <c r="F1164" i="15"/>
  <c r="F1911" i="15"/>
  <c r="F512" i="15"/>
  <c r="F4038" i="15"/>
  <c r="F3355" i="15"/>
  <c r="F1675" i="15"/>
  <c r="F766" i="15"/>
  <c r="F406" i="15"/>
  <c r="F152" i="15"/>
  <c r="F1558" i="15"/>
  <c r="F1506" i="15"/>
  <c r="F1926" i="15"/>
  <c r="F5207" i="15"/>
  <c r="F4770" i="15"/>
  <c r="F297" i="15"/>
  <c r="F707" i="15"/>
  <c r="F115" i="15"/>
  <c r="F1192" i="15"/>
  <c r="F1643" i="15"/>
  <c r="F1430" i="15"/>
  <c r="F934" i="15"/>
  <c r="F2841" i="15"/>
  <c r="F5140" i="15"/>
  <c r="F2693" i="15"/>
  <c r="F311" i="15"/>
  <c r="F1620" i="15"/>
  <c r="F3403" i="15"/>
  <c r="F1262" i="15"/>
  <c r="F3967" i="15"/>
  <c r="F5518" i="15"/>
  <c r="F5398" i="15"/>
  <c r="F1702" i="15"/>
  <c r="F1825" i="15"/>
  <c r="F4988" i="15"/>
  <c r="F4300" i="15"/>
  <c r="F275" i="15"/>
  <c r="F337" i="15"/>
  <c r="F3073" i="15"/>
  <c r="F5086" i="15"/>
  <c r="F5517" i="15"/>
  <c r="F4014" i="15"/>
  <c r="F231" i="15"/>
  <c r="F485" i="15"/>
  <c r="F1580" i="15"/>
  <c r="F3026" i="15"/>
  <c r="F5111" i="15"/>
  <c r="F3365" i="15"/>
  <c r="F2542" i="15"/>
  <c r="F2257" i="15"/>
  <c r="F4982" i="15"/>
  <c r="F3237" i="15"/>
  <c r="F3429" i="15"/>
  <c r="F695" i="15"/>
  <c r="F5278" i="15"/>
  <c r="F553" i="15"/>
  <c r="F2961" i="15"/>
  <c r="F4859" i="15"/>
  <c r="F868" i="15"/>
  <c r="F1613" i="15"/>
  <c r="F3724" i="15"/>
  <c r="F2148" i="15"/>
  <c r="F5083" i="15"/>
  <c r="F3398" i="15"/>
  <c r="F2917" i="15"/>
  <c r="F72" i="15"/>
  <c r="F2430" i="15"/>
  <c r="F326" i="15"/>
  <c r="F315" i="15"/>
  <c r="F1360" i="15"/>
  <c r="F4814" i="15"/>
  <c r="F1868" i="15"/>
  <c r="F589" i="15"/>
  <c r="F3101" i="15"/>
  <c r="F1075" i="15"/>
  <c r="F5293" i="15"/>
  <c r="F692" i="15"/>
  <c r="F1392" i="15"/>
  <c r="F5205" i="15"/>
  <c r="F799" i="15"/>
  <c r="F4899" i="15"/>
  <c r="F2606" i="15"/>
  <c r="F749" i="15"/>
  <c r="F4407" i="15"/>
  <c r="F2475" i="15"/>
  <c r="F2976" i="15"/>
  <c r="F3831" i="15"/>
  <c r="F3950" i="15"/>
  <c r="F755" i="15"/>
  <c r="F5480" i="15"/>
  <c r="F4441" i="15"/>
  <c r="F1451" i="15"/>
  <c r="F4466" i="15"/>
  <c r="F2032" i="15"/>
  <c r="F3456" i="15"/>
  <c r="F831" i="15"/>
  <c r="F1994" i="15"/>
  <c r="F38" i="15"/>
  <c r="F5222" i="15"/>
  <c r="F2248" i="15"/>
  <c r="F1272" i="15"/>
  <c r="F4054" i="15"/>
  <c r="F1778" i="15"/>
  <c r="F1833" i="15"/>
  <c r="F1275" i="15"/>
  <c r="F1220" i="15"/>
  <c r="F3857" i="15"/>
  <c r="F4137" i="15"/>
  <c r="F4246" i="15"/>
  <c r="F475" i="15"/>
  <c r="F3212" i="15"/>
  <c r="F3163" i="15"/>
  <c r="F1991" i="15"/>
  <c r="F4237" i="15"/>
  <c r="F2343" i="15"/>
  <c r="F4418" i="15"/>
  <c r="F743" i="15"/>
  <c r="F2314" i="15"/>
  <c r="F2400" i="15"/>
  <c r="F1524" i="15"/>
  <c r="F5511" i="15"/>
  <c r="F5088" i="15"/>
  <c r="F3170" i="15"/>
  <c r="F793" i="15"/>
  <c r="F1794" i="15"/>
  <c r="F1989" i="15"/>
  <c r="F4607" i="15"/>
  <c r="F2036" i="15"/>
  <c r="F1920" i="15"/>
  <c r="F370" i="15"/>
  <c r="F3830" i="15"/>
  <c r="F5454" i="15"/>
  <c r="F168" i="15"/>
  <c r="F3457" i="15"/>
  <c r="F1803" i="15"/>
  <c r="F5435" i="15"/>
  <c r="F1952" i="15"/>
  <c r="F693" i="15"/>
  <c r="F3527" i="15"/>
  <c r="F5134" i="15"/>
  <c r="F2479" i="15"/>
  <c r="F2604" i="15"/>
  <c r="F2403" i="15"/>
  <c r="F5022" i="15"/>
  <c r="F772" i="15"/>
  <c r="F834" i="15"/>
  <c r="F5081" i="15"/>
  <c r="F1846" i="15"/>
  <c r="F4419" i="15"/>
  <c r="F3408" i="15"/>
  <c r="F2549" i="15"/>
  <c r="F3756" i="15"/>
  <c r="F5319" i="15"/>
  <c r="F2774" i="15"/>
  <c r="F2429" i="15"/>
  <c r="F4213" i="15"/>
  <c r="F1790" i="15"/>
  <c r="F1556" i="15"/>
  <c r="F881" i="15"/>
  <c r="F3606" i="15"/>
  <c r="F3067" i="15"/>
  <c r="F3990" i="15"/>
  <c r="F89" i="15"/>
  <c r="F4243" i="15"/>
  <c r="F1168" i="15"/>
  <c r="F5307" i="15"/>
  <c r="F2972" i="15"/>
  <c r="F3381" i="15"/>
  <c r="F2170" i="15"/>
  <c r="F2028" i="15"/>
  <c r="F304" i="15"/>
  <c r="F2939" i="15"/>
  <c r="F558" i="15"/>
  <c r="F4255" i="15"/>
  <c r="F3663" i="15"/>
  <c r="F1933" i="15"/>
  <c r="F2962" i="15"/>
  <c r="F1700" i="15"/>
  <c r="F5282" i="15"/>
  <c r="F2504" i="15"/>
  <c r="F1333" i="15"/>
  <c r="F4136" i="15"/>
  <c r="F1843" i="15"/>
  <c r="F1174" i="15"/>
  <c r="F4474" i="15"/>
  <c r="F3526" i="15"/>
  <c r="F1973" i="15"/>
  <c r="F3563" i="15"/>
  <c r="F674" i="15"/>
  <c r="F1780" i="15"/>
  <c r="F1806" i="15"/>
  <c r="F4935" i="15"/>
  <c r="F183" i="15"/>
  <c r="F790" i="15"/>
  <c r="F3225" i="15"/>
  <c r="F1581" i="15"/>
  <c r="F4504" i="15"/>
  <c r="F2393" i="15"/>
  <c r="F3038" i="15"/>
  <c r="F2766" i="15"/>
  <c r="F2691" i="15"/>
  <c r="F272" i="15"/>
  <c r="F2867" i="15"/>
  <c r="F526" i="15"/>
  <c r="F3999" i="15"/>
  <c r="F3399" i="15"/>
  <c r="F1869" i="15"/>
  <c r="F2898" i="15"/>
  <c r="F1636" i="15"/>
  <c r="F5149" i="15"/>
  <c r="F1063" i="15"/>
  <c r="F2439" i="15"/>
  <c r="F87" i="15"/>
  <c r="F2113" i="15"/>
  <c r="F341" i="15"/>
  <c r="F3469" i="15"/>
  <c r="F2420" i="15"/>
  <c r="F4168" i="15"/>
  <c r="F4384" i="15"/>
  <c r="F1857" i="15"/>
  <c r="F2276" i="15"/>
  <c r="F1294" i="15"/>
  <c r="F2000" i="15"/>
  <c r="F3869" i="15"/>
  <c r="F714" i="15"/>
  <c r="F2628" i="15"/>
  <c r="F3245" i="15"/>
  <c r="F5504" i="15"/>
  <c r="F2424" i="15"/>
  <c r="F57" i="15"/>
  <c r="F2704" i="15"/>
  <c r="F4182" i="15"/>
  <c r="F640" i="15"/>
  <c r="F4405" i="15"/>
  <c r="F4986" i="15"/>
  <c r="F26" i="15"/>
  <c r="F5169" i="15"/>
  <c r="F3909" i="15"/>
  <c r="F5335" i="15"/>
  <c r="F223" i="15"/>
  <c r="F4311" i="15"/>
  <c r="F1616" i="15"/>
  <c r="F77" i="15"/>
  <c r="F2763" i="15"/>
  <c r="F5324" i="15"/>
  <c r="F2259" i="15"/>
  <c r="F4870" i="15"/>
  <c r="F4167" i="15"/>
  <c r="F2507" i="15"/>
  <c r="F37" i="15"/>
  <c r="F1059" i="15"/>
  <c r="F576" i="15"/>
  <c r="F1607" i="15"/>
  <c r="F3437" i="15"/>
  <c r="F1834" i="15"/>
  <c r="F949" i="15"/>
  <c r="F4660" i="15"/>
  <c r="F4094" i="15"/>
  <c r="F4473" i="15"/>
  <c r="F3613" i="15"/>
  <c r="F4545" i="15"/>
  <c r="F1405" i="15"/>
  <c r="F1530" i="15"/>
  <c r="F3786" i="15"/>
  <c r="F4573" i="15"/>
  <c r="F114" i="15"/>
  <c r="F1601" i="15"/>
  <c r="F4097" i="15"/>
  <c r="F4375" i="15"/>
  <c r="F1632" i="15"/>
  <c r="F2260" i="15"/>
  <c r="F2956" i="15"/>
  <c r="F151" i="15"/>
  <c r="F405" i="15"/>
  <c r="F1412" i="15"/>
  <c r="F4976" i="15"/>
  <c r="F2532" i="15"/>
  <c r="F2858" i="15"/>
  <c r="F3836" i="15"/>
  <c r="F652" i="15"/>
  <c r="F3994" i="15"/>
  <c r="F3175" i="15"/>
  <c r="F5184" i="15"/>
  <c r="F1022" i="15"/>
  <c r="F3650" i="15"/>
  <c r="F2626" i="15"/>
  <c r="F199" i="15"/>
  <c r="F2317" i="15"/>
  <c r="F453" i="15"/>
  <c r="F3521" i="15"/>
  <c r="F1678" i="15"/>
  <c r="F2794" i="15"/>
  <c r="F1444" i="15"/>
  <c r="F5069" i="15"/>
  <c r="F1191" i="15"/>
  <c r="F2503" i="15"/>
  <c r="F119" i="15"/>
  <c r="F2157" i="15"/>
  <c r="F373" i="15"/>
  <c r="F2075" i="15"/>
  <c r="F207" i="15"/>
  <c r="F220" i="15"/>
  <c r="F991" i="15"/>
  <c r="F3323" i="15"/>
  <c r="F1948" i="15"/>
  <c r="F1240" i="15"/>
  <c r="F1348" i="15"/>
  <c r="F3924" i="15"/>
  <c r="F5330" i="15"/>
  <c r="F2600" i="15"/>
  <c r="F4333" i="15"/>
  <c r="F835" i="15"/>
  <c r="F4956" i="15"/>
  <c r="F3578" i="15"/>
  <c r="F4083" i="15"/>
  <c r="F1131" i="15"/>
  <c r="F2098" i="15"/>
  <c r="F142" i="15"/>
  <c r="F5444" i="15"/>
  <c r="F138" i="15"/>
  <c r="F1187" i="15"/>
  <c r="F3199" i="15"/>
  <c r="F1609" i="15"/>
  <c r="F4484" i="15"/>
  <c r="F699" i="15"/>
  <c r="F1552" i="15"/>
  <c r="F3740" i="15"/>
  <c r="F2180" i="15"/>
  <c r="F717" i="15"/>
  <c r="F4481" i="15"/>
  <c r="F2182" i="15"/>
  <c r="F4315" i="15"/>
  <c r="F100" i="15"/>
  <c r="F5175" i="15"/>
  <c r="F415" i="15"/>
  <c r="F3394" i="15"/>
  <c r="F5364" i="15"/>
  <c r="F2102" i="15"/>
  <c r="F4475" i="15"/>
  <c r="F4193" i="15"/>
  <c r="F4611" i="15"/>
  <c r="F2749" i="15"/>
  <c r="F5267" i="15"/>
  <c r="F565" i="15"/>
  <c r="F1743" i="15"/>
  <c r="F3914" i="15"/>
  <c r="F433" i="15"/>
  <c r="F937" i="15"/>
  <c r="F4019" i="15"/>
  <c r="F4317" i="15"/>
  <c r="F3772" i="15"/>
  <c r="F2356" i="15"/>
  <c r="F3645" i="15"/>
  <c r="F136" i="15"/>
  <c r="F3968" i="15"/>
  <c r="F4173" i="15"/>
  <c r="F2873" i="15"/>
  <c r="F665" i="15"/>
  <c r="F2943" i="15"/>
  <c r="F1125" i="15"/>
  <c r="F3484" i="15"/>
  <c r="F3097" i="15"/>
  <c r="F2697" i="15"/>
  <c r="F3833" i="15"/>
  <c r="F2720" i="15"/>
  <c r="F1961" i="15"/>
  <c r="F876" i="15"/>
  <c r="F2769" i="15"/>
  <c r="F4316" i="15"/>
  <c r="F781" i="15"/>
  <c r="F4707" i="15"/>
  <c r="F2063" i="15"/>
  <c r="F3295" i="15"/>
  <c r="F2810" i="15"/>
  <c r="F239" i="15"/>
  <c r="F4247" i="15"/>
  <c r="F2464" i="15"/>
  <c r="F269" i="15"/>
  <c r="F2484" i="15"/>
  <c r="F3550" i="15"/>
  <c r="F1595" i="15"/>
  <c r="F5064" i="15"/>
  <c r="F1704" i="15"/>
  <c r="F795" i="15"/>
  <c r="F5030" i="15"/>
  <c r="F2313" i="15"/>
  <c r="F780" i="15"/>
  <c r="F2905" i="15"/>
  <c r="F3701" i="15"/>
  <c r="F2162" i="15"/>
  <c r="F886" i="15"/>
  <c r="F4025" i="15"/>
  <c r="F472" i="15"/>
  <c r="F3653" i="15"/>
  <c r="F2743" i="15"/>
  <c r="F842" i="15"/>
  <c r="F4074" i="15"/>
  <c r="F870" i="15"/>
  <c r="F4603" i="15"/>
  <c r="F5029" i="15"/>
  <c r="F3633" i="15"/>
  <c r="F1943" i="15"/>
  <c r="F1918" i="15"/>
  <c r="F3023" i="15"/>
  <c r="F2944" i="15"/>
  <c r="F5456" i="15"/>
  <c r="F1650" i="15"/>
  <c r="F4164" i="15"/>
  <c r="F3042" i="15"/>
  <c r="F2352" i="15"/>
  <c r="F3052" i="15"/>
  <c r="F880" i="15"/>
  <c r="F4649" i="15"/>
  <c r="F4000" i="15"/>
  <c r="F1652" i="15"/>
  <c r="F1095" i="15"/>
  <c r="F95" i="15"/>
  <c r="F317" i="15"/>
  <c r="F1726" i="15"/>
  <c r="F1492" i="15"/>
  <c r="F5292" i="15"/>
  <c r="F3519" i="15"/>
  <c r="F3555" i="15"/>
  <c r="F2835" i="15"/>
  <c r="F1337" i="15"/>
  <c r="F1076" i="15"/>
  <c r="F878" i="15"/>
  <c r="F1407" i="15"/>
  <c r="F3759" i="15"/>
  <c r="F3407" i="15"/>
  <c r="F4467" i="15"/>
  <c r="F1760" i="15"/>
  <c r="F2388" i="15"/>
  <c r="F5567" i="15"/>
  <c r="F1083" i="15"/>
  <c r="F1401" i="15"/>
  <c r="F4013" i="15"/>
  <c r="F5238" i="15"/>
  <c r="F2189" i="15"/>
  <c r="F1319" i="15"/>
  <c r="F1849" i="15"/>
  <c r="F5573" i="15"/>
  <c r="F2008" i="15"/>
  <c r="F3612" i="15"/>
  <c r="F2558" i="15"/>
  <c r="F5353" i="15"/>
  <c r="F2711" i="15"/>
  <c r="F3010" i="15"/>
  <c r="F2701" i="15"/>
  <c r="F5277" i="15"/>
  <c r="F3276" i="15"/>
  <c r="F2579" i="15"/>
  <c r="F5365" i="15"/>
  <c r="F4836" i="15"/>
  <c r="F5087" i="15"/>
  <c r="F1037" i="15"/>
  <c r="F4053" i="15"/>
  <c r="F3076" i="15"/>
  <c r="F118" i="15"/>
  <c r="F5239" i="15"/>
  <c r="F2889" i="15"/>
  <c r="F1123" i="15"/>
  <c r="F443" i="15"/>
  <c r="F663" i="15"/>
  <c r="F1093" i="15"/>
  <c r="F4685" i="15"/>
  <c r="F1671" i="15"/>
  <c r="F3130" i="15"/>
  <c r="F1382" i="15"/>
  <c r="F371" i="15"/>
  <c r="F327" i="15"/>
  <c r="F581" i="15"/>
  <c r="F1324" i="15"/>
  <c r="F3910" i="15"/>
  <c r="F5265" i="15"/>
  <c r="F1115" i="15"/>
  <c r="F1465" i="15"/>
  <c r="F1026" i="15"/>
  <c r="F282" i="15"/>
  <c r="F3789" i="15"/>
  <c r="F3928" i="15"/>
  <c r="F3976" i="15"/>
  <c r="F4595" i="15"/>
  <c r="F4586" i="15"/>
  <c r="F5198" i="15"/>
  <c r="F4825" i="15"/>
  <c r="F2509" i="15"/>
  <c r="F4533" i="15"/>
  <c r="F680" i="15"/>
  <c r="F3739" i="15"/>
  <c r="F4968" i="15"/>
  <c r="F1942" i="15"/>
  <c r="F1522" i="15"/>
  <c r="F524" i="15"/>
  <c r="F4151" i="15"/>
  <c r="F5373" i="15"/>
  <c r="F2302" i="15"/>
  <c r="F2350" i="15"/>
  <c r="F4430" i="15"/>
  <c r="F4367" i="15"/>
  <c r="F3306" i="15"/>
  <c r="F1859" i="15"/>
  <c r="F4060" i="15"/>
  <c r="F4229" i="15"/>
  <c r="F3081" i="15"/>
  <c r="F4072" i="15"/>
  <c r="F736" i="15"/>
  <c r="F4395" i="15"/>
  <c r="F463" i="15"/>
  <c r="F5024" i="15"/>
  <c r="F5213" i="15"/>
  <c r="F2416" i="15"/>
  <c r="F4835" i="15"/>
  <c r="F3647" i="15"/>
  <c r="F4789" i="15"/>
  <c r="F3139" i="15"/>
  <c r="F4781" i="15"/>
  <c r="F322" i="15"/>
  <c r="F4668" i="15"/>
  <c r="F4084" i="15"/>
  <c r="F2702" i="15"/>
  <c r="F744" i="15"/>
  <c r="F505" i="15"/>
  <c r="F1604" i="15"/>
  <c r="F242" i="15"/>
  <c r="F134" i="15"/>
  <c r="F630" i="15"/>
  <c r="F1585" i="15"/>
  <c r="F3792" i="15"/>
  <c r="F2630" i="15"/>
  <c r="F1746" i="15"/>
  <c r="F1157" i="15"/>
  <c r="F3500" i="15"/>
  <c r="F5112" i="15"/>
  <c r="F2039" i="15"/>
  <c r="F1586" i="15"/>
  <c r="F5360" i="15"/>
  <c r="F3879" i="15"/>
  <c r="F1753" i="15"/>
  <c r="F3138" i="15"/>
  <c r="F5001" i="15"/>
  <c r="F1000" i="15"/>
  <c r="F2838" i="15"/>
  <c r="F2005" i="15"/>
  <c r="F996" i="15"/>
  <c r="F165" i="15"/>
  <c r="F4177" i="15"/>
  <c r="F2923" i="15"/>
  <c r="F4191" i="15"/>
  <c r="F1917" i="15"/>
  <c r="F1684" i="15"/>
  <c r="F566" i="15"/>
  <c r="F3473" i="15"/>
  <c r="F2973" i="15"/>
  <c r="F30" i="15"/>
  <c r="F146" i="15"/>
  <c r="F4717" i="15"/>
  <c r="F486" i="15"/>
  <c r="F4249" i="15"/>
  <c r="F451" i="15"/>
  <c r="F5327" i="15"/>
  <c r="F4557" i="15"/>
  <c r="F792" i="15"/>
  <c r="F4185" i="15"/>
  <c r="F3118" i="15"/>
  <c r="F3446" i="15"/>
  <c r="F1248" i="15"/>
  <c r="F1296" i="15"/>
  <c r="F1792" i="15"/>
  <c r="F751" i="15"/>
  <c r="F1344" i="15"/>
  <c r="F4491" i="15"/>
  <c r="F3417" i="15"/>
  <c r="F3161" i="15"/>
  <c r="F1159" i="15"/>
  <c r="F1828" i="15"/>
  <c r="F3039" i="15"/>
  <c r="F1710" i="15"/>
  <c r="F1138" i="15"/>
  <c r="F977" i="15"/>
  <c r="F342" i="15"/>
  <c r="F2007" i="15"/>
  <c r="F979" i="15"/>
  <c r="F330" i="15"/>
  <c r="F2798" i="15"/>
  <c r="F3525" i="15"/>
  <c r="F732" i="15"/>
  <c r="F2862" i="15"/>
  <c r="F1273" i="15"/>
  <c r="F1155" i="15"/>
  <c r="F491" i="15"/>
  <c r="F986" i="15"/>
  <c r="F430" i="15"/>
  <c r="F1820" i="15"/>
  <c r="F96" i="15"/>
  <c r="F350" i="15"/>
  <c r="F5248" i="15"/>
  <c r="F821" i="15"/>
  <c r="F1487" i="15"/>
  <c r="F2896" i="15"/>
  <c r="F3273" i="15"/>
  <c r="F2094" i="15"/>
  <c r="F4055" i="15"/>
  <c r="F2672" i="15"/>
  <c r="F809" i="15"/>
  <c r="F2059" i="15"/>
  <c r="F84" i="15"/>
  <c r="F232" i="15"/>
  <c r="F4521" i="15"/>
  <c r="F2312" i="15"/>
  <c r="F2164" i="15"/>
  <c r="F3853" i="15"/>
  <c r="F2655" i="15"/>
  <c r="F2125" i="15"/>
  <c r="F728" i="15"/>
  <c r="F525" i="15"/>
  <c r="F1479" i="15"/>
  <c r="F1221" i="15"/>
  <c r="F726" i="15"/>
  <c r="F344" i="15"/>
  <c r="F4086" i="15"/>
  <c r="F5215" i="15"/>
  <c r="F2154" i="15"/>
  <c r="F2277" i="15"/>
  <c r="F2020" i="15"/>
  <c r="F5383" i="15"/>
  <c r="F1199" i="15"/>
  <c r="F1261" i="15"/>
  <c r="F4876" i="15"/>
  <c r="F3975" i="15"/>
  <c r="F4134" i="15"/>
  <c r="F3012" i="15"/>
  <c r="F2632" i="15"/>
  <c r="F144" i="15"/>
  <c r="F3944" i="15"/>
  <c r="F2574" i="15"/>
  <c r="F1682" i="15"/>
  <c r="F398" i="15"/>
  <c r="F5018" i="15"/>
  <c r="F3142" i="15"/>
  <c r="F3265" i="15"/>
  <c r="F3815" i="15"/>
  <c r="F1894" i="15"/>
  <c r="F40" i="15"/>
  <c r="F3689" i="15"/>
  <c r="F2366" i="15"/>
  <c r="F1474" i="15"/>
  <c r="F294" i="15"/>
  <c r="F5131" i="15"/>
  <c r="F3192" i="15"/>
  <c r="F3315" i="15"/>
  <c r="F2450" i="15"/>
  <c r="F1406" i="15"/>
  <c r="F471" i="15"/>
  <c r="F3369" i="15"/>
  <c r="F2692" i="15"/>
  <c r="F1081" i="15"/>
  <c r="F213" i="15"/>
  <c r="F4505" i="15"/>
  <c r="F1935" i="15"/>
  <c r="F3231" i="15"/>
  <c r="F202" i="15"/>
  <c r="F1267" i="15"/>
  <c r="F2077" i="15"/>
  <c r="F3208" i="15"/>
  <c r="F5423" i="15"/>
  <c r="F2433" i="15"/>
  <c r="F4425" i="15"/>
  <c r="F882" i="15"/>
  <c r="F5049" i="15"/>
  <c r="F3474" i="15"/>
  <c r="F2560" i="15"/>
  <c r="F4403" i="15"/>
  <c r="F618" i="15"/>
  <c r="F439" i="15"/>
  <c r="F1714" i="15"/>
  <c r="F1030" i="15"/>
  <c r="F4932" i="15"/>
  <c r="F5252" i="15"/>
  <c r="F3366" i="15"/>
  <c r="F1079" i="15"/>
  <c r="F3489" i="15"/>
  <c r="F1292" i="15"/>
  <c r="F3715" i="15"/>
  <c r="F4440" i="15"/>
  <c r="F5072" i="15"/>
  <c r="F4332" i="15"/>
  <c r="F2071" i="15"/>
  <c r="F291" i="15"/>
  <c r="F2133" i="15"/>
  <c r="F865" i="15"/>
  <c r="F5569" i="15"/>
  <c r="F4365" i="15"/>
  <c r="F4909" i="15"/>
  <c r="F2425" i="15"/>
  <c r="F324" i="15"/>
  <c r="F2550" i="15"/>
  <c r="F386" i="15"/>
  <c r="F3204" i="15"/>
  <c r="F5032" i="15"/>
  <c r="F2471" i="15"/>
  <c r="F5401" i="15"/>
  <c r="F4581" i="15"/>
  <c r="F4671" i="15"/>
  <c r="F2601" i="15"/>
  <c r="F412" i="15"/>
  <c r="F2728" i="15"/>
  <c r="F474" i="15"/>
  <c r="F3104" i="15"/>
  <c r="F4290" i="15"/>
  <c r="F5336" i="15"/>
  <c r="F4787" i="15"/>
  <c r="F2777" i="15"/>
  <c r="F500" i="15"/>
  <c r="F3089" i="15"/>
  <c r="F941" i="15"/>
  <c r="F2209" i="15"/>
  <c r="F5485" i="15"/>
  <c r="F5099" i="15"/>
  <c r="F3149" i="15"/>
  <c r="F1886" i="15"/>
  <c r="F3274" i="15"/>
  <c r="F2047" i="15"/>
  <c r="F4067" i="15"/>
  <c r="F4240" i="15"/>
  <c r="F1250" i="15"/>
  <c r="F4572" i="15"/>
  <c r="F5181" i="15"/>
  <c r="F4803" i="15"/>
  <c r="F2795" i="15"/>
  <c r="F508" i="15"/>
  <c r="F2014" i="15"/>
  <c r="F4480" i="15"/>
  <c r="F1341" i="15"/>
  <c r="F1466" i="15"/>
  <c r="F4445" i="15"/>
  <c r="F3008" i="15"/>
  <c r="F551" i="15"/>
  <c r="F3679" i="15"/>
  <c r="F2320" i="15"/>
  <c r="F1332" i="15"/>
  <c r="F805" i="15"/>
  <c r="F4720" i="15"/>
  <c r="F1320" i="15"/>
  <c r="F1443" i="15"/>
  <c r="F2135" i="15"/>
  <c r="F998" i="15"/>
  <c r="F3852" i="15"/>
  <c r="F3179" i="15"/>
  <c r="F1499" i="15"/>
  <c r="F678" i="15"/>
  <c r="F5500" i="15"/>
  <c r="F4368" i="15"/>
  <c r="F1252" i="15"/>
  <c r="F1354" i="15"/>
  <c r="F2115" i="15"/>
  <c r="F1211" i="15"/>
  <c r="F343" i="15"/>
  <c r="F3247" i="15"/>
  <c r="F2605" i="15"/>
  <c r="F1657" i="15"/>
  <c r="F597" i="15"/>
  <c r="F2612" i="15"/>
  <c r="F4066" i="15"/>
  <c r="F54" i="15"/>
  <c r="F847" i="15"/>
  <c r="F140" i="15"/>
  <c r="F4659" i="15"/>
  <c r="F4780" i="15"/>
  <c r="F754" i="15"/>
  <c r="F4710" i="15"/>
  <c r="F1003" i="15"/>
  <c r="F2256" i="15"/>
  <c r="F4277" i="15"/>
  <c r="F2132" i="15"/>
  <c r="F3001" i="15"/>
  <c r="F4620" i="15"/>
  <c r="F121" i="15"/>
  <c r="F55" i="15"/>
  <c r="F1874" i="15"/>
  <c r="F2231" i="15"/>
  <c r="F4796" i="15"/>
  <c r="F5180" i="15"/>
  <c r="F5254" i="15"/>
  <c r="F4156" i="15"/>
  <c r="F1544" i="15"/>
  <c r="F4024" i="15"/>
  <c r="F1386" i="15"/>
  <c r="F3710" i="15"/>
  <c r="F5538" i="15"/>
  <c r="F5045" i="15"/>
  <c r="F5038" i="15"/>
  <c r="F3400" i="15"/>
  <c r="F788" i="15"/>
  <c r="F3524" i="15"/>
  <c r="F338" i="15"/>
  <c r="F3108" i="15"/>
  <c r="F5306" i="15"/>
  <c r="F4929" i="15"/>
  <c r="F4337" i="15"/>
  <c r="F1816" i="15"/>
  <c r="F3680" i="15"/>
  <c r="F1940" i="15"/>
  <c r="F3157" i="15"/>
  <c r="F5323" i="15"/>
  <c r="F3585" i="15"/>
  <c r="F2707" i="15"/>
  <c r="F5521" i="15"/>
  <c r="F4841" i="15"/>
  <c r="F4550" i="15"/>
  <c r="F2603" i="15"/>
  <c r="F1004" i="15"/>
  <c r="F2726" i="15"/>
  <c r="F1160" i="15"/>
  <c r="F5268" i="15"/>
  <c r="F4116" i="15"/>
  <c r="F5097" i="15"/>
  <c r="F2966" i="15"/>
  <c r="F883" i="15"/>
  <c r="F2947" i="15"/>
  <c r="F562" i="15"/>
  <c r="F3554" i="15"/>
  <c r="F4612" i="15"/>
  <c r="F5339" i="15"/>
  <c r="F5196" i="15"/>
  <c r="F3196" i="15"/>
  <c r="F927" i="15"/>
  <c r="F4130" i="15"/>
  <c r="F1363" i="15"/>
  <c r="F3607" i="15"/>
  <c r="F4530" i="15"/>
  <c r="F108" i="15"/>
  <c r="F4433" i="15"/>
  <c r="F1195" i="15"/>
  <c r="F5405" i="15"/>
  <c r="F4872" i="15"/>
  <c r="F3806" i="15"/>
  <c r="F2303" i="15"/>
  <c r="F2963" i="15"/>
  <c r="F5441" i="15"/>
  <c r="F4415" i="15"/>
  <c r="F4523" i="15"/>
  <c r="F3735" i="15"/>
  <c r="F2347" i="15"/>
  <c r="F1359" i="15"/>
  <c r="F811" i="15"/>
  <c r="F2814" i="15"/>
  <c r="F2472" i="15"/>
  <c r="F1484" i="15"/>
  <c r="F873" i="15"/>
  <c r="F3077" i="15"/>
  <c r="F2817" i="15"/>
  <c r="F4769" i="15"/>
  <c r="F4891" i="15"/>
  <c r="F5512" i="15"/>
  <c r="F4170" i="15"/>
  <c r="F4631" i="15"/>
  <c r="F3891" i="15"/>
  <c r="F2521" i="15"/>
  <c r="F1629" i="15"/>
  <c r="F372" i="15"/>
  <c r="F4022" i="15"/>
  <c r="F2646" i="15"/>
  <c r="F1754" i="15"/>
  <c r="F434" i="15"/>
  <c r="F4105" i="15"/>
  <c r="F3024" i="15"/>
  <c r="F5229" i="15"/>
  <c r="F5402" i="15"/>
  <c r="F4750" i="15"/>
  <c r="F4713" i="15"/>
  <c r="F5571" i="15"/>
  <c r="F4197" i="15"/>
  <c r="F2940" i="15"/>
  <c r="F2298" i="15"/>
  <c r="F1350" i="15"/>
  <c r="F435" i="15"/>
  <c r="F3063" i="15"/>
  <c r="F2421" i="15"/>
  <c r="F1473" i="15"/>
  <c r="F497" i="15"/>
  <c r="F3262" i="15"/>
  <c r="F5403" i="15"/>
  <c r="F5218" i="15"/>
  <c r="F3340" i="15"/>
  <c r="F3462" i="15"/>
  <c r="F3886" i="15"/>
  <c r="F1256" i="15"/>
  <c r="F5136" i="15"/>
  <c r="F5362" i="15"/>
  <c r="F4477" i="15"/>
  <c r="F4673" i="15"/>
  <c r="F5411" i="15"/>
  <c r="F4539" i="15"/>
  <c r="F3870" i="15"/>
  <c r="F2218" i="15"/>
  <c r="F1271" i="15"/>
  <c r="F395" i="15"/>
  <c r="F2983" i="15"/>
  <c r="F2341" i="15"/>
  <c r="F1393" i="15"/>
  <c r="F457" i="15"/>
  <c r="F3316" i="15"/>
  <c r="F2674" i="15"/>
  <c r="F4745" i="15"/>
  <c r="F5414" i="15"/>
  <c r="F5304" i="15"/>
  <c r="F4362" i="15"/>
  <c r="F4727" i="15"/>
  <c r="F4115" i="15"/>
  <c r="F2713" i="15"/>
  <c r="F1823" i="15"/>
  <c r="F468" i="15"/>
  <c r="F4534" i="15"/>
  <c r="F2883" i="15"/>
  <c r="F1947" i="15"/>
  <c r="F530" i="15"/>
  <c r="F3887" i="15"/>
  <c r="F3216" i="15"/>
  <c r="F5114" i="15"/>
  <c r="F4478" i="15"/>
  <c r="F4889" i="15"/>
  <c r="F4997" i="15"/>
  <c r="F5487" i="15"/>
  <c r="F4219" i="15"/>
  <c r="F3388" i="15"/>
  <c r="F2747" i="15"/>
  <c r="F1798" i="15"/>
  <c r="F659" i="15"/>
  <c r="F3510" i="15"/>
  <c r="F2168" i="15"/>
  <c r="F1921" i="15"/>
  <c r="F721" i="15"/>
  <c r="F2828" i="15"/>
  <c r="F2499" i="15"/>
  <c r="F4624" i="15"/>
  <c r="F1871" i="15"/>
  <c r="F2017" i="15"/>
  <c r="F1968" i="15"/>
  <c r="F1198" i="15"/>
  <c r="F5476" i="15"/>
  <c r="F2048" i="15"/>
  <c r="F2110" i="15"/>
  <c r="F3488" i="15"/>
  <c r="F4244" i="15"/>
  <c r="F4485" i="15"/>
  <c r="F579" i="15"/>
  <c r="F641" i="15"/>
  <c r="F4950" i="15"/>
  <c r="F2934" i="15"/>
  <c r="F3057" i="15"/>
  <c r="F3522" i="15"/>
  <c r="F877" i="15"/>
  <c r="F688" i="15"/>
  <c r="F4422" i="15"/>
  <c r="F3516" i="15"/>
  <c r="F1836" i="15"/>
  <c r="F846" i="15"/>
  <c r="F5060" i="15"/>
  <c r="F4444" i="15"/>
  <c r="F347" i="15"/>
  <c r="F409" i="15"/>
  <c r="F1376" i="15"/>
  <c r="F616" i="15"/>
  <c r="F3652" i="15"/>
  <c r="F3564" i="15"/>
  <c r="F1884" i="15"/>
  <c r="F4653" i="15"/>
  <c r="F3722" i="15"/>
  <c r="F3784" i="15"/>
  <c r="F3412" i="15"/>
  <c r="F1814" i="15"/>
  <c r="F1178" i="15"/>
  <c r="F3587" i="15"/>
  <c r="F2286" i="15"/>
  <c r="F1394" i="15"/>
  <c r="F254" i="15"/>
  <c r="F1698" i="15"/>
  <c r="F1232" i="15"/>
  <c r="F5326" i="15"/>
  <c r="F2398" i="15"/>
  <c r="F2836" i="15"/>
  <c r="F5085" i="15"/>
  <c r="F4220" i="15"/>
  <c r="F2673" i="15"/>
  <c r="F2262" i="15"/>
  <c r="F2118" i="15"/>
  <c r="F647" i="15"/>
  <c r="F1497" i="15"/>
  <c r="F3098" i="15"/>
  <c r="F671" i="15"/>
  <c r="F1691" i="15"/>
  <c r="F4228" i="15"/>
  <c r="F2354" i="15"/>
  <c r="F3657" i="15"/>
  <c r="F542" i="15"/>
  <c r="F1862" i="15"/>
  <c r="F2418" i="15"/>
  <c r="F3296" i="15"/>
  <c r="F4308" i="15"/>
  <c r="F611" i="15"/>
  <c r="F673" i="15"/>
  <c r="F3509" i="15"/>
  <c r="F3029" i="15"/>
  <c r="F604" i="15"/>
  <c r="F2426" i="15"/>
  <c r="F4381" i="15"/>
  <c r="F2752" i="15"/>
  <c r="F1208" i="15"/>
  <c r="F2996" i="15"/>
  <c r="F2324" i="15"/>
  <c r="F5031" i="15"/>
  <c r="F3463" i="15"/>
  <c r="F3712" i="15"/>
  <c r="F2914" i="15"/>
  <c r="F5226" i="15"/>
  <c r="F2455" i="15"/>
  <c r="F2121" i="15"/>
  <c r="F3781" i="15"/>
  <c r="F2818" i="15"/>
  <c r="F2525" i="15"/>
  <c r="F729" i="15"/>
  <c r="F4139" i="15"/>
  <c r="F2886" i="15"/>
  <c r="F4297" i="15"/>
  <c r="F4413" i="15"/>
  <c r="F5438" i="15"/>
  <c r="F4303" i="15"/>
  <c r="F2790" i="15"/>
  <c r="F1817" i="15"/>
  <c r="F76" i="15"/>
  <c r="F3890" i="15"/>
  <c r="F29" i="15"/>
  <c r="F761" i="15"/>
  <c r="F2991" i="15"/>
  <c r="F3423" i="15"/>
  <c r="F5237" i="15"/>
  <c r="F2636" i="15"/>
  <c r="F2524" i="15"/>
  <c r="F3370" i="15"/>
  <c r="F1802" i="15"/>
  <c r="F2978" i="15"/>
  <c r="F1769" i="15"/>
  <c r="F3005" i="15"/>
  <c r="F1906" i="15"/>
  <c r="F445" i="15"/>
  <c r="F2675" i="15"/>
  <c r="F4626" i="15"/>
  <c r="F3017" i="15"/>
  <c r="F2301" i="15"/>
  <c r="F853" i="15"/>
  <c r="F1435" i="15"/>
  <c r="F2225" i="15"/>
  <c r="F975" i="15"/>
  <c r="F4959" i="15"/>
  <c r="F4326" i="15"/>
  <c r="F1172" i="15"/>
  <c r="F4662" i="15"/>
  <c r="F3479" i="15"/>
  <c r="F5377" i="15"/>
  <c r="F1481" i="15"/>
  <c r="F960" i="15"/>
  <c r="F4756" i="15"/>
  <c r="F3392" i="15"/>
  <c r="F4378" i="15"/>
  <c r="F5127" i="15"/>
  <c r="F4061" i="15"/>
  <c r="F4536" i="15"/>
  <c r="F2573" i="15"/>
  <c r="F4363" i="15"/>
  <c r="F712" i="15"/>
  <c r="F1058" i="15"/>
  <c r="F905" i="15"/>
  <c r="F3055" i="15"/>
  <c r="F3033" i="15"/>
  <c r="F4127" i="15"/>
  <c r="F2595" i="15"/>
  <c r="F133" i="15"/>
  <c r="F2936" i="15"/>
  <c r="F47" i="15"/>
  <c r="F2598" i="15"/>
  <c r="F308" i="15"/>
  <c r="F243" i="15"/>
  <c r="F295" i="15"/>
  <c r="F549" i="15"/>
  <c r="F1809" i="15"/>
  <c r="F994" i="15"/>
  <c r="F2778" i="15"/>
  <c r="F3785" i="15"/>
  <c r="F1230" i="15"/>
  <c r="F3933" i="15"/>
  <c r="F180" i="15"/>
  <c r="F645" i="15"/>
  <c r="F1745" i="15"/>
  <c r="F4688" i="15"/>
  <c r="F2040" i="15"/>
  <c r="F849" i="15"/>
  <c r="F5314" i="15"/>
  <c r="F3676" i="15"/>
  <c r="F3305" i="15"/>
  <c r="F3757" i="15"/>
  <c r="F5427" i="15"/>
  <c r="F4447" i="15"/>
  <c r="F3845" i="15"/>
  <c r="F3687" i="15"/>
  <c r="F2473" i="15"/>
  <c r="F1014" i="15"/>
  <c r="F2622" i="15"/>
  <c r="F2796" i="15"/>
  <c r="F73" i="15"/>
  <c r="F3016" i="15"/>
  <c r="F5506" i="15"/>
  <c r="F260" i="15"/>
  <c r="F933" i="15"/>
  <c r="F5332" i="15"/>
  <c r="F2177" i="15"/>
  <c r="F4511" i="15"/>
  <c r="F1148" i="15"/>
  <c r="F3881" i="15"/>
  <c r="F591" i="15"/>
  <c r="F4036" i="15"/>
  <c r="F798" i="15"/>
  <c r="F4309" i="15"/>
  <c r="F4729" i="15"/>
  <c r="F1880" i="15"/>
  <c r="F4008" i="15"/>
  <c r="F4188" i="15"/>
  <c r="F584" i="15"/>
  <c r="F838" i="15"/>
  <c r="F2181" i="15"/>
  <c r="F3848" i="15"/>
  <c r="F1577" i="15"/>
  <c r="F2679" i="15"/>
  <c r="F177" i="15"/>
  <c r="F765" i="15"/>
  <c r="F24" i="15"/>
  <c r="F5416" i="15"/>
  <c r="F4463" i="15"/>
  <c r="F5387" i="15"/>
  <c r="F5537" i="15"/>
  <c r="F2596" i="15"/>
  <c r="F3229" i="15"/>
  <c r="F296" i="15"/>
  <c r="F550" i="15"/>
  <c r="F3590" i="15"/>
  <c r="F2946" i="15"/>
  <c r="F2783" i="15"/>
  <c r="F557" i="15"/>
  <c r="F1361" i="15"/>
  <c r="F3346" i="15"/>
  <c r="F4482" i="15"/>
  <c r="F1311" i="15"/>
  <c r="F1144" i="15"/>
  <c r="F4719" i="15"/>
  <c r="F1982" i="15"/>
  <c r="F2505" i="15"/>
  <c r="F1091" i="15"/>
  <c r="F2921" i="15"/>
  <c r="F3727" i="15"/>
  <c r="F1316" i="15"/>
  <c r="F1142" i="15"/>
  <c r="F1730" i="15"/>
  <c r="F1428" i="15"/>
  <c r="F1735" i="15"/>
  <c r="F88" i="15"/>
  <c r="F2440" i="15"/>
  <c r="F3275" i="15"/>
  <c r="F214" i="15"/>
  <c r="F1094" i="15"/>
  <c r="F4253" i="15"/>
  <c r="F623" i="15"/>
  <c r="F2958" i="15"/>
  <c r="F857" i="15"/>
  <c r="F5309" i="15"/>
  <c r="F1233" i="15"/>
  <c r="F2653" i="15"/>
  <c r="F3671" i="15"/>
  <c r="F2487" i="15"/>
  <c r="F1705" i="15"/>
  <c r="F1732" i="15"/>
  <c r="F1129" i="15"/>
  <c r="F2937" i="15"/>
  <c r="F4860" i="15"/>
  <c r="F2335" i="15"/>
  <c r="F3795" i="15"/>
  <c r="F176" i="15"/>
  <c r="F1312" i="15"/>
  <c r="F5028" i="15"/>
  <c r="F2478" i="15"/>
  <c r="F4287" i="15"/>
  <c r="F3090" i="15"/>
  <c r="F3486" i="15"/>
  <c r="F2395" i="15"/>
  <c r="F817" i="15"/>
  <c r="F5565" i="15"/>
  <c r="F3977" i="15"/>
  <c r="F2863" i="15"/>
  <c r="F1088" i="15"/>
  <c r="F4224" i="15"/>
  <c r="F903" i="15"/>
  <c r="F1436" i="15"/>
  <c r="F1646" i="15"/>
  <c r="F1247" i="15"/>
  <c r="F1417" i="15"/>
  <c r="F4676" i="15"/>
  <c r="F807" i="15"/>
  <c r="F4294" i="15"/>
  <c r="F2208" i="15"/>
  <c r="F2206" i="15"/>
  <c r="F4390" i="15"/>
  <c r="F86" i="15"/>
  <c r="F4567" i="15"/>
  <c r="F5522" i="15"/>
  <c r="F3092" i="15"/>
  <c r="F13" i="15"/>
  <c r="F1090" i="15"/>
  <c r="F1827" i="15"/>
  <c r="F1600" i="15"/>
  <c r="F2994" i="15"/>
  <c r="F598" i="15"/>
  <c r="F470" i="15"/>
  <c r="F1339" i="15"/>
  <c r="F3384" i="15"/>
  <c r="F1107" i="15"/>
  <c r="F1570" i="15"/>
  <c r="F4486" i="15"/>
  <c r="F4383" i="15"/>
  <c r="F4866" i="15"/>
  <c r="F653" i="15"/>
</calcChain>
</file>

<file path=xl/sharedStrings.xml><?xml version="1.0" encoding="utf-8"?>
<sst xmlns="http://schemas.openxmlformats.org/spreadsheetml/2006/main" count="23740" uniqueCount="11388">
  <si>
    <t>Aspectos Geográficos</t>
  </si>
  <si>
    <t>Latitude:</t>
  </si>
  <si>
    <t>Longitude:</t>
  </si>
  <si>
    <t>Nome da Localidade:</t>
  </si>
  <si>
    <t>População:</t>
  </si>
  <si>
    <t>Distribuidora:</t>
  </si>
  <si>
    <t>Formas de Acesso:</t>
  </si>
  <si>
    <t>Breve descrição:</t>
  </si>
  <si>
    <t>Código da Distribuidora:</t>
  </si>
  <si>
    <t>Código da Localidade:</t>
  </si>
  <si>
    <t>Obs: Energia em MWh e Demanda em kW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</si>
  <si>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</si>
  <si>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</si>
  <si>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</si>
  <si>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</si>
  <si>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</si>
  <si>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</si>
  <si>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</si>
  <si>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</si>
  <si>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</si>
  <si>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</si>
  <si>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</si>
  <si>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</si>
  <si>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</si>
  <si>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Localidade:</t>
  </si>
  <si>
    <t>Grau</t>
  </si>
  <si>
    <t>Minuto</t>
  </si>
  <si>
    <t>Segundo</t>
  </si>
  <si>
    <t>Norte/Sul</t>
  </si>
  <si>
    <t>BALANÇO DE ENERGIA (MWh)</t>
  </si>
  <si>
    <t>REQUISITO</t>
  </si>
  <si>
    <t>RECURSO</t>
  </si>
  <si>
    <t>Total</t>
  </si>
  <si>
    <t>RECURSO BRUTO</t>
  </si>
  <si>
    <t>REDUÇÕES</t>
  </si>
  <si>
    <t>SALDO</t>
  </si>
  <si>
    <t>RESERVA</t>
  </si>
  <si>
    <t>BALANÇO</t>
  </si>
  <si>
    <t>Data:</t>
  </si>
  <si>
    <t>Necessidade de expansão/substituição da oferta</t>
  </si>
  <si>
    <t>MAIO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</si>
  <si>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</si>
  <si>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</si>
  <si>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</si>
  <si>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</si>
  <si>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</si>
  <si>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</si>
  <si>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</si>
  <si>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</si>
  <si>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</si>
  <si>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</si>
  <si>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</si>
  <si>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</si>
  <si>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</si>
  <si>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Município:</t>
  </si>
  <si>
    <t>Consumo total de energia elétrica faturado (MWh)</t>
  </si>
  <si>
    <t>Número total de consumidores</t>
  </si>
  <si>
    <t>Suprimento de energia (MWh)</t>
  </si>
  <si>
    <t>Perdas totais mais diferenças (MWh)</t>
  </si>
  <si>
    <t>Fator de carga (%)</t>
  </si>
  <si>
    <t>Índice de perdas (%)</t>
  </si>
  <si>
    <t>Carga total de energia requerida (MWh)</t>
  </si>
  <si>
    <t>Carga de energia de mercado próprio (MWh)</t>
  </si>
  <si>
    <t>3.1</t>
  </si>
  <si>
    <t>3.2</t>
  </si>
  <si>
    <t>3.3</t>
  </si>
  <si>
    <t>4.1</t>
  </si>
  <si>
    <t>4.2</t>
  </si>
  <si>
    <t>4.3</t>
  </si>
  <si>
    <t>5.1</t>
  </si>
  <si>
    <t>5.2</t>
  </si>
  <si>
    <t>6.1</t>
  </si>
  <si>
    <t>6.2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</si>
  <si>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</si>
  <si>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</si>
  <si>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</si>
  <si>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</si>
  <si>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</si>
  <si>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</si>
  <si>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</si>
  <si>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</si>
  <si>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</si>
  <si>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</si>
  <si>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</si>
  <si>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</si>
  <si>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</si>
  <si>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</si>
  <si>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</si>
  <si>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Acre</t>
  </si>
  <si>
    <t>EDAC</t>
  </si>
  <si>
    <t>Amapá</t>
  </si>
  <si>
    <t>CEAP</t>
  </si>
  <si>
    <t>Amazonas</t>
  </si>
  <si>
    <t>AMEN</t>
  </si>
  <si>
    <t>Pará</t>
  </si>
  <si>
    <t>CEPA</t>
  </si>
  <si>
    <t>PETR</t>
  </si>
  <si>
    <t>Rondônia</t>
  </si>
  <si>
    <t>EDRO</t>
  </si>
  <si>
    <t>Roraima</t>
  </si>
  <si>
    <t>EDRR</t>
  </si>
  <si>
    <t>CERR</t>
  </si>
  <si>
    <t>CEMT</t>
  </si>
  <si>
    <t>Pernambuco</t>
  </si>
  <si>
    <t>CEPE</t>
  </si>
  <si>
    <t>Companhia de Eletricidade do Amapá</t>
  </si>
  <si>
    <t>Mato Grosso</t>
  </si>
  <si>
    <t>Centrais Elétricas Matogrossenses S.A.</t>
  </si>
  <si>
    <t>Centrais Elétricas do Pará S.A.</t>
  </si>
  <si>
    <t>Companhia Energética de Pernambuco</t>
  </si>
  <si>
    <t>Companhia Energética de Roraima</t>
  </si>
  <si>
    <t>Petrobras BR</t>
  </si>
  <si>
    <t>Estado</t>
  </si>
  <si>
    <t>DEMAIS SOLUÇÕES DE SUPRIMENTO DISPONÍVEIS</t>
  </si>
  <si>
    <t>NM_UF</t>
  </si>
  <si>
    <t>NM_UF_SIGLA</t>
  </si>
  <si>
    <t>CD_GCMUN</t>
  </si>
  <si>
    <t>NM_MUN_2016</t>
  </si>
  <si>
    <t>AR_MUN_2016</t>
  </si>
  <si>
    <t>RO</t>
  </si>
  <si>
    <t>1100015</t>
  </si>
  <si>
    <t>1100023</t>
  </si>
  <si>
    <t>1100031</t>
  </si>
  <si>
    <t>1100049</t>
  </si>
  <si>
    <t>1100056</t>
  </si>
  <si>
    <t>1100064</t>
  </si>
  <si>
    <t>1100072</t>
  </si>
  <si>
    <t>1100080</t>
  </si>
  <si>
    <t>1100098</t>
  </si>
  <si>
    <t>1100106</t>
  </si>
  <si>
    <t>1100114</t>
  </si>
  <si>
    <t>1100122</t>
  </si>
  <si>
    <t>1100130</t>
  </si>
  <si>
    <t>1100148</t>
  </si>
  <si>
    <t>1100155</t>
  </si>
  <si>
    <t>1100189</t>
  </si>
  <si>
    <t>1100205</t>
  </si>
  <si>
    <t>1100254</t>
  </si>
  <si>
    <t>1100262</t>
  </si>
  <si>
    <t>1100288</t>
  </si>
  <si>
    <t>1100296</t>
  </si>
  <si>
    <t>1100304</t>
  </si>
  <si>
    <t>1100320</t>
  </si>
  <si>
    <t>1100338</t>
  </si>
  <si>
    <t>1100346</t>
  </si>
  <si>
    <t>1100379</t>
  </si>
  <si>
    <t>1100403</t>
  </si>
  <si>
    <t>1100452</t>
  </si>
  <si>
    <t>1100502</t>
  </si>
  <si>
    <t>1100601</t>
  </si>
  <si>
    <t>1100700</t>
  </si>
  <si>
    <t>1100809</t>
  </si>
  <si>
    <t>1100908</t>
  </si>
  <si>
    <t>1100924</t>
  </si>
  <si>
    <t>1100940</t>
  </si>
  <si>
    <t>1101005</t>
  </si>
  <si>
    <t>1101104</t>
  </si>
  <si>
    <t>1101203</t>
  </si>
  <si>
    <t>1101302</t>
  </si>
  <si>
    <t>1101401</t>
  </si>
  <si>
    <t>1101435</t>
  </si>
  <si>
    <t>1101450</t>
  </si>
  <si>
    <t>1101468</t>
  </si>
  <si>
    <t>1101476</t>
  </si>
  <si>
    <t>1101484</t>
  </si>
  <si>
    <t>1101492</t>
  </si>
  <si>
    <t>1101500</t>
  </si>
  <si>
    <t>1101559</t>
  </si>
  <si>
    <t>1101609</t>
  </si>
  <si>
    <t>1101708</t>
  </si>
  <si>
    <t>1101757</t>
  </si>
  <si>
    <t>1101807</t>
  </si>
  <si>
    <t>AC</t>
  </si>
  <si>
    <t>1200013</t>
  </si>
  <si>
    <t>1200054</t>
  </si>
  <si>
    <t>1200104</t>
  </si>
  <si>
    <t>1200138</t>
  </si>
  <si>
    <t>1200179</t>
  </si>
  <si>
    <t>1200203</t>
  </si>
  <si>
    <t>1200252</t>
  </si>
  <si>
    <t>1200302</t>
  </si>
  <si>
    <t>1200328</t>
  </si>
  <si>
    <t>1200336</t>
  </si>
  <si>
    <t>1200344</t>
  </si>
  <si>
    <t>1200351</t>
  </si>
  <si>
    <t>1200385</t>
  </si>
  <si>
    <t>1200393</t>
  </si>
  <si>
    <t>1200401</t>
  </si>
  <si>
    <t>1200427</t>
  </si>
  <si>
    <t>1200435</t>
  </si>
  <si>
    <t>1200450</t>
  </si>
  <si>
    <t>1200500</t>
  </si>
  <si>
    <t>1200609</t>
  </si>
  <si>
    <t>1200708</t>
  </si>
  <si>
    <t>AM</t>
  </si>
  <si>
    <t>1300029</t>
  </si>
  <si>
    <t>1300060</t>
  </si>
  <si>
    <t>1300086</t>
  </si>
  <si>
    <t>1300102</t>
  </si>
  <si>
    <t>1300144</t>
  </si>
  <si>
    <t>1300201</t>
  </si>
  <si>
    <t>1300300</t>
  </si>
  <si>
    <t>1300409</t>
  </si>
  <si>
    <t>1300508</t>
  </si>
  <si>
    <t>1300607</t>
  </si>
  <si>
    <t>1300631</t>
  </si>
  <si>
    <t>1300680</t>
  </si>
  <si>
    <t>1300706</t>
  </si>
  <si>
    <t>1300805</t>
  </si>
  <si>
    <t>1300839</t>
  </si>
  <si>
    <t>1300904</t>
  </si>
  <si>
    <t>1301001</t>
  </si>
  <si>
    <t>1301100</t>
  </si>
  <si>
    <t>1301159</t>
  </si>
  <si>
    <t>1301209</t>
  </si>
  <si>
    <t>1301308</t>
  </si>
  <si>
    <t>1301407</t>
  </si>
  <si>
    <t>1301506</t>
  </si>
  <si>
    <t>1301605</t>
  </si>
  <si>
    <t>1301654</t>
  </si>
  <si>
    <t>1301704</t>
  </si>
  <si>
    <t>1301803</t>
  </si>
  <si>
    <t>1301852</t>
  </si>
  <si>
    <t>1301902</t>
  </si>
  <si>
    <t>1301951</t>
  </si>
  <si>
    <t>1302009</t>
  </si>
  <si>
    <t>1302108</t>
  </si>
  <si>
    <t>1302207</t>
  </si>
  <si>
    <t>1302306</t>
  </si>
  <si>
    <t>1302405</t>
  </si>
  <si>
    <t>1302504</t>
  </si>
  <si>
    <t>1302553</t>
  </si>
  <si>
    <t>1302603</t>
  </si>
  <si>
    <t>1302702</t>
  </si>
  <si>
    <t>1302801</t>
  </si>
  <si>
    <t>1302900</t>
  </si>
  <si>
    <t>1303007</t>
  </si>
  <si>
    <t>1303106</t>
  </si>
  <si>
    <t>1303205</t>
  </si>
  <si>
    <t>1303304</t>
  </si>
  <si>
    <t>1303403</t>
  </si>
  <si>
    <t>1303502</t>
  </si>
  <si>
    <t>1303536</t>
  </si>
  <si>
    <t>1303569</t>
  </si>
  <si>
    <t>1303601</t>
  </si>
  <si>
    <t>1303700</t>
  </si>
  <si>
    <t>1303809</t>
  </si>
  <si>
    <t>1303908</t>
  </si>
  <si>
    <t>1303957</t>
  </si>
  <si>
    <t>1304005</t>
  </si>
  <si>
    <t>1304062</t>
  </si>
  <si>
    <t>1304104</t>
  </si>
  <si>
    <t>1304203</t>
  </si>
  <si>
    <t>1304237</t>
  </si>
  <si>
    <t>1304260</t>
  </si>
  <si>
    <t>1304302</t>
  </si>
  <si>
    <t>1304401</t>
  </si>
  <si>
    <t>RR</t>
  </si>
  <si>
    <t>1400027</t>
  </si>
  <si>
    <t>1400050</t>
  </si>
  <si>
    <t>1400100</t>
  </si>
  <si>
    <t>1400159</t>
  </si>
  <si>
    <t>1400175</t>
  </si>
  <si>
    <t>1400209</t>
  </si>
  <si>
    <t>1400233</t>
  </si>
  <si>
    <t>1400282</t>
  </si>
  <si>
    <t>1400308</t>
  </si>
  <si>
    <t>1400407</t>
  </si>
  <si>
    <t>1400456</t>
  </si>
  <si>
    <t>1400472</t>
  </si>
  <si>
    <t>1400506</t>
  </si>
  <si>
    <t>1400605</t>
  </si>
  <si>
    <t>1400704</t>
  </si>
  <si>
    <t>PA</t>
  </si>
  <si>
    <t>1500107</t>
  </si>
  <si>
    <t>1500131</t>
  </si>
  <si>
    <t>1500206</t>
  </si>
  <si>
    <t>1500305</t>
  </si>
  <si>
    <t>1500347</t>
  </si>
  <si>
    <t>1500404</t>
  </si>
  <si>
    <t>1500503</t>
  </si>
  <si>
    <t>1500602</t>
  </si>
  <si>
    <t>1500701</t>
  </si>
  <si>
    <t>1500800</t>
  </si>
  <si>
    <t>1500859</t>
  </si>
  <si>
    <t>1500909</t>
  </si>
  <si>
    <t>1500958</t>
  </si>
  <si>
    <t>1501006</t>
  </si>
  <si>
    <t>1501105</t>
  </si>
  <si>
    <t>1501204</t>
  </si>
  <si>
    <t>1501253</t>
  </si>
  <si>
    <t>1501303</t>
  </si>
  <si>
    <t>1501402</t>
  </si>
  <si>
    <t>1501451</t>
  </si>
  <si>
    <t>1501501</t>
  </si>
  <si>
    <t>1501576</t>
  </si>
  <si>
    <t>1501600</t>
  </si>
  <si>
    <t>1501709</t>
  </si>
  <si>
    <t>1501725</t>
  </si>
  <si>
    <t>1501758</t>
  </si>
  <si>
    <t>1501782</t>
  </si>
  <si>
    <t>1501808</t>
  </si>
  <si>
    <t>1501907</t>
  </si>
  <si>
    <t>1501956</t>
  </si>
  <si>
    <t>1502004</t>
  </si>
  <si>
    <t>1502103</t>
  </si>
  <si>
    <t>1502152</t>
  </si>
  <si>
    <t>1502202</t>
  </si>
  <si>
    <t>1502301</t>
  </si>
  <si>
    <t>1502400</t>
  </si>
  <si>
    <t>1502509</t>
  </si>
  <si>
    <t>1502608</t>
  </si>
  <si>
    <t>1502707</t>
  </si>
  <si>
    <t>1502756</t>
  </si>
  <si>
    <t>1502764</t>
  </si>
  <si>
    <t>1502772</t>
  </si>
  <si>
    <t>1502806</t>
  </si>
  <si>
    <t>1502855</t>
  </si>
  <si>
    <t>1502905</t>
  </si>
  <si>
    <t>1502939</t>
  </si>
  <si>
    <t>1502954</t>
  </si>
  <si>
    <t>1503002</t>
  </si>
  <si>
    <t>1503044</t>
  </si>
  <si>
    <t>1503077</t>
  </si>
  <si>
    <t>1503093</t>
  </si>
  <si>
    <t>1503101</t>
  </si>
  <si>
    <t>1503200</t>
  </si>
  <si>
    <t>1503309</t>
  </si>
  <si>
    <t>1503408</t>
  </si>
  <si>
    <t>1503457</t>
  </si>
  <si>
    <t>1503507</t>
  </si>
  <si>
    <t>1503606</t>
  </si>
  <si>
    <t>1503705</t>
  </si>
  <si>
    <t>1503754</t>
  </si>
  <si>
    <t>1503804</t>
  </si>
  <si>
    <t>1503903</t>
  </si>
  <si>
    <t>1504000</t>
  </si>
  <si>
    <t>1504059</t>
  </si>
  <si>
    <t>1504109</t>
  </si>
  <si>
    <t>1504208</t>
  </si>
  <si>
    <t>1504307</t>
  </si>
  <si>
    <t>1504406</t>
  </si>
  <si>
    <t>1504422</t>
  </si>
  <si>
    <t>1504455</t>
  </si>
  <si>
    <t>1504505</t>
  </si>
  <si>
    <t>1504604</t>
  </si>
  <si>
    <t>1504703</t>
  </si>
  <si>
    <t>1504752</t>
  </si>
  <si>
    <t>1504802</t>
  </si>
  <si>
    <t>1504901</t>
  </si>
  <si>
    <t>1504950</t>
  </si>
  <si>
    <t>1504976</t>
  </si>
  <si>
    <t>1505007</t>
  </si>
  <si>
    <t>1505031</t>
  </si>
  <si>
    <t>1505064</t>
  </si>
  <si>
    <t>1505106</t>
  </si>
  <si>
    <t>1505205</t>
  </si>
  <si>
    <t>1505304</t>
  </si>
  <si>
    <t>1505403</t>
  </si>
  <si>
    <t>1505437</t>
  </si>
  <si>
    <t>1505486</t>
  </si>
  <si>
    <t>1505494</t>
  </si>
  <si>
    <t>1505502</t>
  </si>
  <si>
    <t>1505536</t>
  </si>
  <si>
    <t>1505551</t>
  </si>
  <si>
    <t>1505601</t>
  </si>
  <si>
    <t>1505635</t>
  </si>
  <si>
    <t>1505650</t>
  </si>
  <si>
    <t>1505700</t>
  </si>
  <si>
    <t>1505809</t>
  </si>
  <si>
    <t>1505908</t>
  </si>
  <si>
    <t>1506005</t>
  </si>
  <si>
    <t>1506104</t>
  </si>
  <si>
    <t>1506112</t>
  </si>
  <si>
    <t>1506138</t>
  </si>
  <si>
    <t>1506161</t>
  </si>
  <si>
    <t>1506187</t>
  </si>
  <si>
    <t>1506195</t>
  </si>
  <si>
    <t>1506203</t>
  </si>
  <si>
    <t>1506302</t>
  </si>
  <si>
    <t>1506351</t>
  </si>
  <si>
    <t>1506401</t>
  </si>
  <si>
    <t>1506500</t>
  </si>
  <si>
    <t>1506559</t>
  </si>
  <si>
    <t>1506583</t>
  </si>
  <si>
    <t>1506609</t>
  </si>
  <si>
    <t>1506708</t>
  </si>
  <si>
    <t>1506807</t>
  </si>
  <si>
    <t>1506906</t>
  </si>
  <si>
    <t>1507003</t>
  </si>
  <si>
    <t>1507102</t>
  </si>
  <si>
    <t>1507151</t>
  </si>
  <si>
    <t>1507201</t>
  </si>
  <si>
    <t>1507300</t>
  </si>
  <si>
    <t>1507409</t>
  </si>
  <si>
    <t>1507458</t>
  </si>
  <si>
    <t>1507466</t>
  </si>
  <si>
    <t>1507474</t>
  </si>
  <si>
    <t>1507508</t>
  </si>
  <si>
    <t>1507607</t>
  </si>
  <si>
    <t>1507706</t>
  </si>
  <si>
    <t>1507755</t>
  </si>
  <si>
    <t>1507805</t>
  </si>
  <si>
    <t>1507904</t>
  </si>
  <si>
    <t>1507953</t>
  </si>
  <si>
    <t>1507961</t>
  </si>
  <si>
    <t>1507979</t>
  </si>
  <si>
    <t>1508001</t>
  </si>
  <si>
    <t>1508035</t>
  </si>
  <si>
    <t>1508050</t>
  </si>
  <si>
    <t>1508084</t>
  </si>
  <si>
    <t>1508100</t>
  </si>
  <si>
    <t>1508126</t>
  </si>
  <si>
    <t>1508159</t>
  </si>
  <si>
    <t>1508209</t>
  </si>
  <si>
    <t>1508308</t>
  </si>
  <si>
    <t>1508357</t>
  </si>
  <si>
    <t>1508407</t>
  </si>
  <si>
    <t>AP</t>
  </si>
  <si>
    <t>1600055</t>
  </si>
  <si>
    <t>1600105</t>
  </si>
  <si>
    <t>1600154</t>
  </si>
  <si>
    <t>1600204</t>
  </si>
  <si>
    <t>1600212</t>
  </si>
  <si>
    <t>1600238</t>
  </si>
  <si>
    <t>1600253</t>
  </si>
  <si>
    <t>1600279</t>
  </si>
  <si>
    <t>1600303</t>
  </si>
  <si>
    <t>1600402</t>
  </si>
  <si>
    <t>1600501</t>
  </si>
  <si>
    <t>1600535</t>
  </si>
  <si>
    <t>1600550</t>
  </si>
  <si>
    <t>1600600</t>
  </si>
  <si>
    <t>1600709</t>
  </si>
  <si>
    <t>1600808</t>
  </si>
  <si>
    <t>Tocantins</t>
  </si>
  <si>
    <t>TO</t>
  </si>
  <si>
    <t>1700251</t>
  </si>
  <si>
    <t>1700301</t>
  </si>
  <si>
    <t>1700350</t>
  </si>
  <si>
    <t>1700400</t>
  </si>
  <si>
    <t>1700707</t>
  </si>
  <si>
    <t>1701002</t>
  </si>
  <si>
    <t>1701051</t>
  </si>
  <si>
    <t>1701101</t>
  </si>
  <si>
    <t>1701309</t>
  </si>
  <si>
    <t>1701903</t>
  </si>
  <si>
    <t>1702000</t>
  </si>
  <si>
    <t>1702109</t>
  </si>
  <si>
    <t>1702158</t>
  </si>
  <si>
    <t>1702208</t>
  </si>
  <si>
    <t>1702307</t>
  </si>
  <si>
    <t>1702406</t>
  </si>
  <si>
    <t>1702554</t>
  </si>
  <si>
    <t>1702703</t>
  </si>
  <si>
    <t>1702901</t>
  </si>
  <si>
    <t>1703008</t>
  </si>
  <si>
    <t>1703057</t>
  </si>
  <si>
    <t>1703073</t>
  </si>
  <si>
    <t>1703107</t>
  </si>
  <si>
    <t>1703206</t>
  </si>
  <si>
    <t>1703305</t>
  </si>
  <si>
    <t>1703602</t>
  </si>
  <si>
    <t>1703701</t>
  </si>
  <si>
    <t>1703800</t>
  </si>
  <si>
    <t>1703826</t>
  </si>
  <si>
    <t>1703842</t>
  </si>
  <si>
    <t>1703867</t>
  </si>
  <si>
    <t>1703883</t>
  </si>
  <si>
    <t>1703891</t>
  </si>
  <si>
    <t>1703909</t>
  </si>
  <si>
    <t>1704105</t>
  </si>
  <si>
    <t>1704600</t>
  </si>
  <si>
    <t>1705102</t>
  </si>
  <si>
    <t>1705508</t>
  </si>
  <si>
    <t>1705557</t>
  </si>
  <si>
    <t>1705607</t>
  </si>
  <si>
    <t>1706001</t>
  </si>
  <si>
    <t>1706100</t>
  </si>
  <si>
    <t>1706258</t>
  </si>
  <si>
    <t>1706506</t>
  </si>
  <si>
    <t>1707009</t>
  </si>
  <si>
    <t>1707108</t>
  </si>
  <si>
    <t>1707207</t>
  </si>
  <si>
    <t>1707306</t>
  </si>
  <si>
    <t>1707405</t>
  </si>
  <si>
    <t>1707553</t>
  </si>
  <si>
    <t>1707652</t>
  </si>
  <si>
    <t>1707702</t>
  </si>
  <si>
    <t>1708205</t>
  </si>
  <si>
    <t>1708254</t>
  </si>
  <si>
    <t>1708304</t>
  </si>
  <si>
    <t>1709005</t>
  </si>
  <si>
    <t>1709302</t>
  </si>
  <si>
    <t>1709500</t>
  </si>
  <si>
    <t>1709807</t>
  </si>
  <si>
    <t>1710508</t>
  </si>
  <si>
    <t>1710706</t>
  </si>
  <si>
    <t>1710904</t>
  </si>
  <si>
    <t>1711100</t>
  </si>
  <si>
    <t>1711506</t>
  </si>
  <si>
    <t>1711803</t>
  </si>
  <si>
    <t>1711902</t>
  </si>
  <si>
    <t>1711951</t>
  </si>
  <si>
    <t>1712009</t>
  </si>
  <si>
    <t>1712157</t>
  </si>
  <si>
    <t>1712405</t>
  </si>
  <si>
    <t>1712454</t>
  </si>
  <si>
    <t>1712504</t>
  </si>
  <si>
    <t>1712702</t>
  </si>
  <si>
    <t>1712801</t>
  </si>
  <si>
    <t>1713205</t>
  </si>
  <si>
    <t>1713304</t>
  </si>
  <si>
    <t>1713601</t>
  </si>
  <si>
    <t>1713700</t>
  </si>
  <si>
    <t>1713809</t>
  </si>
  <si>
    <t>1713957</t>
  </si>
  <si>
    <t>1714203</t>
  </si>
  <si>
    <t>1714302</t>
  </si>
  <si>
    <t>1714880</t>
  </si>
  <si>
    <t>1715002</t>
  </si>
  <si>
    <t>1715101</t>
  </si>
  <si>
    <t>1715150</t>
  </si>
  <si>
    <t>1715259</t>
  </si>
  <si>
    <t>1715507</t>
  </si>
  <si>
    <t>1715705</t>
  </si>
  <si>
    <t>1715754</t>
  </si>
  <si>
    <t>1716109</t>
  </si>
  <si>
    <t>1716208</t>
  </si>
  <si>
    <t>1716307</t>
  </si>
  <si>
    <t>1716505</t>
  </si>
  <si>
    <t>1716604</t>
  </si>
  <si>
    <t>1716653</t>
  </si>
  <si>
    <t>1716703</t>
  </si>
  <si>
    <t>1717008</t>
  </si>
  <si>
    <t>1717206</t>
  </si>
  <si>
    <t>1717503</t>
  </si>
  <si>
    <t>1717800</t>
  </si>
  <si>
    <t>1717909</t>
  </si>
  <si>
    <t>1718006</t>
  </si>
  <si>
    <t>1718204</t>
  </si>
  <si>
    <t>1718303</t>
  </si>
  <si>
    <t>1718402</t>
  </si>
  <si>
    <t>1718451</t>
  </si>
  <si>
    <t>1718501</t>
  </si>
  <si>
    <t>1718550</t>
  </si>
  <si>
    <t>1718659</t>
  </si>
  <si>
    <t>1718709</t>
  </si>
  <si>
    <t>1718758</t>
  </si>
  <si>
    <t>1718808</t>
  </si>
  <si>
    <t>1718840</t>
  </si>
  <si>
    <t>1718865</t>
  </si>
  <si>
    <t>1718881</t>
  </si>
  <si>
    <t>1718899</t>
  </si>
  <si>
    <t>1718907</t>
  </si>
  <si>
    <t>1719004</t>
  </si>
  <si>
    <t>1720002</t>
  </si>
  <si>
    <t>1720101</t>
  </si>
  <si>
    <t>1720150</t>
  </si>
  <si>
    <t>1720200</t>
  </si>
  <si>
    <t>1720259</t>
  </si>
  <si>
    <t>1720309</t>
  </si>
  <si>
    <t>1720499</t>
  </si>
  <si>
    <t>1720655</t>
  </si>
  <si>
    <t>1720804</t>
  </si>
  <si>
    <t>1720853</t>
  </si>
  <si>
    <t>1720903</t>
  </si>
  <si>
    <t>1720937</t>
  </si>
  <si>
    <t>1720978</t>
  </si>
  <si>
    <t>1721000</t>
  </si>
  <si>
    <t>1721109</t>
  </si>
  <si>
    <t>1721208</t>
  </si>
  <si>
    <t>1721257</t>
  </si>
  <si>
    <t>1721307</t>
  </si>
  <si>
    <t>1722081</t>
  </si>
  <si>
    <t>1722107</t>
  </si>
  <si>
    <t>Maranhão</t>
  </si>
  <si>
    <t>MA</t>
  </si>
  <si>
    <t>2100055</t>
  </si>
  <si>
    <t>2100105</t>
  </si>
  <si>
    <t>2100154</t>
  </si>
  <si>
    <t>2100204</t>
  </si>
  <si>
    <t>2100303</t>
  </si>
  <si>
    <t>2100402</t>
  </si>
  <si>
    <t>2100436</t>
  </si>
  <si>
    <t>2100477</t>
  </si>
  <si>
    <t>2100501</t>
  </si>
  <si>
    <t>2100550</t>
  </si>
  <si>
    <t>2100600</t>
  </si>
  <si>
    <t>2100709</t>
  </si>
  <si>
    <t>2100808</t>
  </si>
  <si>
    <t>2100832</t>
  </si>
  <si>
    <t>2100873</t>
  </si>
  <si>
    <t>2100907</t>
  </si>
  <si>
    <t>2100956</t>
  </si>
  <si>
    <t>2101004</t>
  </si>
  <si>
    <t>2101103</t>
  </si>
  <si>
    <t>2101202</t>
  </si>
  <si>
    <t>2101251</t>
  </si>
  <si>
    <t>2101301</t>
  </si>
  <si>
    <t>2101350</t>
  </si>
  <si>
    <t>2101400</t>
  </si>
  <si>
    <t>2101509</t>
  </si>
  <si>
    <t>2101608</t>
  </si>
  <si>
    <t>2101707</t>
  </si>
  <si>
    <t>2101731</t>
  </si>
  <si>
    <t>2101772</t>
  </si>
  <si>
    <t>2101806</t>
  </si>
  <si>
    <t>2101905</t>
  </si>
  <si>
    <t>2101939</t>
  </si>
  <si>
    <t>2101970</t>
  </si>
  <si>
    <t>2102002</t>
  </si>
  <si>
    <t>2102036</t>
  </si>
  <si>
    <t>2102077</t>
  </si>
  <si>
    <t>2102101</t>
  </si>
  <si>
    <t>2102150</t>
  </si>
  <si>
    <t>2102200</t>
  </si>
  <si>
    <t>2102309</t>
  </si>
  <si>
    <t>2102325</t>
  </si>
  <si>
    <t>2102358</t>
  </si>
  <si>
    <t>2102374</t>
  </si>
  <si>
    <t>2102408</t>
  </si>
  <si>
    <t>2102507</t>
  </si>
  <si>
    <t>2102556</t>
  </si>
  <si>
    <t>2102606</t>
  </si>
  <si>
    <t>2102705</t>
  </si>
  <si>
    <t>2102754</t>
  </si>
  <si>
    <t>2102804</t>
  </si>
  <si>
    <t>2102903</t>
  </si>
  <si>
    <t>2103000</t>
  </si>
  <si>
    <t>2103109</t>
  </si>
  <si>
    <t>2103125</t>
  </si>
  <si>
    <t>2103158</t>
  </si>
  <si>
    <t>2103174</t>
  </si>
  <si>
    <t>2103208</t>
  </si>
  <si>
    <t>2103257</t>
  </si>
  <si>
    <t>2103307</t>
  </si>
  <si>
    <t>2103406</t>
  </si>
  <si>
    <t>2103505</t>
  </si>
  <si>
    <t>2103554</t>
  </si>
  <si>
    <t>2103604</t>
  </si>
  <si>
    <t>2103703</t>
  </si>
  <si>
    <t>2103752</t>
  </si>
  <si>
    <t>2103802</t>
  </si>
  <si>
    <t>2103901</t>
  </si>
  <si>
    <t>2104008</t>
  </si>
  <si>
    <t>2104057</t>
  </si>
  <si>
    <t>2104073</t>
  </si>
  <si>
    <t>2104081</t>
  </si>
  <si>
    <t>2104099</t>
  </si>
  <si>
    <t>2104107</t>
  </si>
  <si>
    <t>2104206</t>
  </si>
  <si>
    <t>2104305</t>
  </si>
  <si>
    <t>2104404</t>
  </si>
  <si>
    <t>2104503</t>
  </si>
  <si>
    <t>2104552</t>
  </si>
  <si>
    <t>2104602</t>
  </si>
  <si>
    <t>2104628</t>
  </si>
  <si>
    <t>2104651</t>
  </si>
  <si>
    <t>2104677</t>
  </si>
  <si>
    <t>2104701</t>
  </si>
  <si>
    <t>2104800</t>
  </si>
  <si>
    <t>2104909</t>
  </si>
  <si>
    <t>2105005</t>
  </si>
  <si>
    <t>2105104</t>
  </si>
  <si>
    <t>2105153</t>
  </si>
  <si>
    <t>2105203</t>
  </si>
  <si>
    <t>2105302</t>
  </si>
  <si>
    <t>2105351</t>
  </si>
  <si>
    <t>2105401</t>
  </si>
  <si>
    <t>2105427</t>
  </si>
  <si>
    <t>2105450</t>
  </si>
  <si>
    <t>2105476</t>
  </si>
  <si>
    <t>2105500</t>
  </si>
  <si>
    <t>2105609</t>
  </si>
  <si>
    <t>2105658</t>
  </si>
  <si>
    <t>2105708</t>
  </si>
  <si>
    <t>2105807</t>
  </si>
  <si>
    <t>2105906</t>
  </si>
  <si>
    <t>2105922</t>
  </si>
  <si>
    <t>2105948</t>
  </si>
  <si>
    <t>2105963</t>
  </si>
  <si>
    <t>2105989</t>
  </si>
  <si>
    <t>2106003</t>
  </si>
  <si>
    <t>2106102</t>
  </si>
  <si>
    <t>2106201</t>
  </si>
  <si>
    <t>2106300</t>
  </si>
  <si>
    <t>2106326</t>
  </si>
  <si>
    <t>2106359</t>
  </si>
  <si>
    <t>2106375</t>
  </si>
  <si>
    <t>2106409</t>
  </si>
  <si>
    <t>2106508</t>
  </si>
  <si>
    <t>2106607</t>
  </si>
  <si>
    <t>2106631</t>
  </si>
  <si>
    <t>2106672</t>
  </si>
  <si>
    <t>2106706</t>
  </si>
  <si>
    <t>2106755</t>
  </si>
  <si>
    <t>2106805</t>
  </si>
  <si>
    <t>2106904</t>
  </si>
  <si>
    <t>2107001</t>
  </si>
  <si>
    <t>2107100</t>
  </si>
  <si>
    <t>2107209</t>
  </si>
  <si>
    <t>2107258</t>
  </si>
  <si>
    <t>2107308</t>
  </si>
  <si>
    <t>2107357</t>
  </si>
  <si>
    <t>2107407</t>
  </si>
  <si>
    <t>2107456</t>
  </si>
  <si>
    <t>2107506</t>
  </si>
  <si>
    <t>2107605</t>
  </si>
  <si>
    <t>2107704</t>
  </si>
  <si>
    <t>2107803</t>
  </si>
  <si>
    <t>2107902</t>
  </si>
  <si>
    <t>2108009</t>
  </si>
  <si>
    <t>2108058</t>
  </si>
  <si>
    <t>2108108</t>
  </si>
  <si>
    <t>2108207</t>
  </si>
  <si>
    <t>2108256</t>
  </si>
  <si>
    <t>2108306</t>
  </si>
  <si>
    <t>2108405</t>
  </si>
  <si>
    <t>2108454</t>
  </si>
  <si>
    <t>2108504</t>
  </si>
  <si>
    <t>2108603</t>
  </si>
  <si>
    <t>2108702</t>
  </si>
  <si>
    <t>2108801</t>
  </si>
  <si>
    <t>2108900</t>
  </si>
  <si>
    <t>2109007</t>
  </si>
  <si>
    <t>2109056</t>
  </si>
  <si>
    <t>2109106</t>
  </si>
  <si>
    <t>2109205</t>
  </si>
  <si>
    <t>2109239</t>
  </si>
  <si>
    <t>2109270</t>
  </si>
  <si>
    <t>2109304</t>
  </si>
  <si>
    <t>2109403</t>
  </si>
  <si>
    <t>2109452</t>
  </si>
  <si>
    <t>2109502</t>
  </si>
  <si>
    <t>2109551</t>
  </si>
  <si>
    <t>2109601</t>
  </si>
  <si>
    <t>2109700</t>
  </si>
  <si>
    <t>2109759</t>
  </si>
  <si>
    <t>2109809</t>
  </si>
  <si>
    <t>2109908</t>
  </si>
  <si>
    <t>2110005</t>
  </si>
  <si>
    <t>2110039</t>
  </si>
  <si>
    <t>2110104</t>
  </si>
  <si>
    <t>2110203</t>
  </si>
  <si>
    <t>2110237</t>
  </si>
  <si>
    <t>2110278</t>
  </si>
  <si>
    <t>2110302</t>
  </si>
  <si>
    <t>2110401</t>
  </si>
  <si>
    <t>2110500</t>
  </si>
  <si>
    <t>2110609</t>
  </si>
  <si>
    <t>2110658</t>
  </si>
  <si>
    <t>2110708</t>
  </si>
  <si>
    <t>2110807</t>
  </si>
  <si>
    <t>2110856</t>
  </si>
  <si>
    <t>2110906</t>
  </si>
  <si>
    <t>2111003</t>
  </si>
  <si>
    <t>2111029</t>
  </si>
  <si>
    <t>2111052</t>
  </si>
  <si>
    <t>2111078</t>
  </si>
  <si>
    <t>2111102</t>
  </si>
  <si>
    <t>2111201</t>
  </si>
  <si>
    <t>2111250</t>
  </si>
  <si>
    <t>2111300</t>
  </si>
  <si>
    <t>2111409</t>
  </si>
  <si>
    <t>2111508</t>
  </si>
  <si>
    <t>2111532</t>
  </si>
  <si>
    <t>2111573</t>
  </si>
  <si>
    <t>2111607</t>
  </si>
  <si>
    <t>2111631</t>
  </si>
  <si>
    <t>2111672</t>
  </si>
  <si>
    <t>2111706</t>
  </si>
  <si>
    <t>2111722</t>
  </si>
  <si>
    <t>2111748</t>
  </si>
  <si>
    <t>2111763</t>
  </si>
  <si>
    <t>2111789</t>
  </si>
  <si>
    <t>2111805</t>
  </si>
  <si>
    <t>2111904</t>
  </si>
  <si>
    <t>2111953</t>
  </si>
  <si>
    <t>2112001</t>
  </si>
  <si>
    <t>2112100</t>
  </si>
  <si>
    <t>2112209</t>
  </si>
  <si>
    <t>2112233</t>
  </si>
  <si>
    <t>2112274</t>
  </si>
  <si>
    <t>2112308</t>
  </si>
  <si>
    <t>2112407</t>
  </si>
  <si>
    <t>2112456</t>
  </si>
  <si>
    <t>2112506</t>
  </si>
  <si>
    <t>2112605</t>
  </si>
  <si>
    <t>2112704</t>
  </si>
  <si>
    <t>2112803</t>
  </si>
  <si>
    <t>2112852</t>
  </si>
  <si>
    <t>2112902</t>
  </si>
  <si>
    <t>2113009</t>
  </si>
  <si>
    <t>2114007</t>
  </si>
  <si>
    <t>Piauí</t>
  </si>
  <si>
    <t>PI</t>
  </si>
  <si>
    <t>2200053</t>
  </si>
  <si>
    <t>2200103</t>
  </si>
  <si>
    <t>2200202</t>
  </si>
  <si>
    <t>2200251</t>
  </si>
  <si>
    <t>2200277</t>
  </si>
  <si>
    <t>2200301</t>
  </si>
  <si>
    <t>2200400</t>
  </si>
  <si>
    <t>2200459</t>
  </si>
  <si>
    <t>2200509</t>
  </si>
  <si>
    <t>2200608</t>
  </si>
  <si>
    <t>2200707</t>
  </si>
  <si>
    <t>2200806</t>
  </si>
  <si>
    <t>2200905</t>
  </si>
  <si>
    <t>2200954</t>
  </si>
  <si>
    <t>2201002</t>
  </si>
  <si>
    <t>2201051</t>
  </si>
  <si>
    <t>2201101</t>
  </si>
  <si>
    <t>2201150</t>
  </si>
  <si>
    <t>2201176</t>
  </si>
  <si>
    <t>2201200</t>
  </si>
  <si>
    <t>2201309</t>
  </si>
  <si>
    <t>2201408</t>
  </si>
  <si>
    <t>2201507</t>
  </si>
  <si>
    <t>2201556</t>
  </si>
  <si>
    <t>2201572</t>
  </si>
  <si>
    <t>2201606</t>
  </si>
  <si>
    <t>2201705</t>
  </si>
  <si>
    <t>2201739</t>
  </si>
  <si>
    <t>2201770</t>
  </si>
  <si>
    <t>2201804</t>
  </si>
  <si>
    <t>2201903</t>
  </si>
  <si>
    <t>2201919</t>
  </si>
  <si>
    <t>2201929</t>
  </si>
  <si>
    <t>2201945</t>
  </si>
  <si>
    <t>2201960</t>
  </si>
  <si>
    <t>2201988</t>
  </si>
  <si>
    <t>2202000</t>
  </si>
  <si>
    <t>2202026</t>
  </si>
  <si>
    <t>2202059</t>
  </si>
  <si>
    <t>2202075</t>
  </si>
  <si>
    <t>2202083</t>
  </si>
  <si>
    <t>2202091</t>
  </si>
  <si>
    <t>2202109</t>
  </si>
  <si>
    <t>2202117</t>
  </si>
  <si>
    <t>2202133</t>
  </si>
  <si>
    <t>2202174</t>
  </si>
  <si>
    <t>2202208</t>
  </si>
  <si>
    <t>2202251</t>
  </si>
  <si>
    <t>2202307</t>
  </si>
  <si>
    <t>2202406</t>
  </si>
  <si>
    <t>2202455</t>
  </si>
  <si>
    <t>2202505</t>
  </si>
  <si>
    <t>2202539</t>
  </si>
  <si>
    <t>2202554</t>
  </si>
  <si>
    <t>2202604</t>
  </si>
  <si>
    <t>2202653</t>
  </si>
  <si>
    <t>2202703</t>
  </si>
  <si>
    <t>2202711</t>
  </si>
  <si>
    <t>2202729</t>
  </si>
  <si>
    <t>2202737</t>
  </si>
  <si>
    <t>2202752</t>
  </si>
  <si>
    <t>2202778</t>
  </si>
  <si>
    <t>2202802</t>
  </si>
  <si>
    <t>2202851</t>
  </si>
  <si>
    <t>2202901</t>
  </si>
  <si>
    <t>2203008</t>
  </si>
  <si>
    <t>2203107</t>
  </si>
  <si>
    <t>2203206</t>
  </si>
  <si>
    <t>2203230</t>
  </si>
  <si>
    <t>2203255</t>
  </si>
  <si>
    <t>2203271</t>
  </si>
  <si>
    <t>2203305</t>
  </si>
  <si>
    <t>2203354</t>
  </si>
  <si>
    <t>2203404</t>
  </si>
  <si>
    <t>2203420</t>
  </si>
  <si>
    <t>2203453</t>
  </si>
  <si>
    <t>2203503</t>
  </si>
  <si>
    <t>2203602</t>
  </si>
  <si>
    <t>2203701</t>
  </si>
  <si>
    <t>2203750</t>
  </si>
  <si>
    <t>2203800</t>
  </si>
  <si>
    <t>2203859</t>
  </si>
  <si>
    <t>2203909</t>
  </si>
  <si>
    <t>2204006</t>
  </si>
  <si>
    <t>2204105</t>
  </si>
  <si>
    <t>2204154</t>
  </si>
  <si>
    <t>2204204</t>
  </si>
  <si>
    <t>2204303</t>
  </si>
  <si>
    <t>2204352</t>
  </si>
  <si>
    <t>2204402</t>
  </si>
  <si>
    <t>2204501</t>
  </si>
  <si>
    <t>2204550</t>
  </si>
  <si>
    <t>2204600</t>
  </si>
  <si>
    <t>2204659</t>
  </si>
  <si>
    <t>2204709</t>
  </si>
  <si>
    <t>2204808</t>
  </si>
  <si>
    <t>2204907</t>
  </si>
  <si>
    <t>2205003</t>
  </si>
  <si>
    <t>2205102</t>
  </si>
  <si>
    <t>2205151</t>
  </si>
  <si>
    <t>2205201</t>
  </si>
  <si>
    <t>2205250</t>
  </si>
  <si>
    <t>2205276</t>
  </si>
  <si>
    <t>2205300</t>
  </si>
  <si>
    <t>2205359</t>
  </si>
  <si>
    <t>2205409</t>
  </si>
  <si>
    <t>2205458</t>
  </si>
  <si>
    <t>2205508</t>
  </si>
  <si>
    <t>2205516</t>
  </si>
  <si>
    <t>2205524</t>
  </si>
  <si>
    <t>2205532</t>
  </si>
  <si>
    <t>2205540</t>
  </si>
  <si>
    <t>2205557</t>
  </si>
  <si>
    <t>2205565</t>
  </si>
  <si>
    <t>2205573</t>
  </si>
  <si>
    <t>2205581</t>
  </si>
  <si>
    <t>2205599</t>
  </si>
  <si>
    <t>2205607</t>
  </si>
  <si>
    <t>2205706</t>
  </si>
  <si>
    <t>2205805</t>
  </si>
  <si>
    <t>2205854</t>
  </si>
  <si>
    <t>2205904</t>
  </si>
  <si>
    <t>2205953</t>
  </si>
  <si>
    <t>2206001</t>
  </si>
  <si>
    <t>2206050</t>
  </si>
  <si>
    <t>2206100</t>
  </si>
  <si>
    <t>2206209</t>
  </si>
  <si>
    <t>2206308</t>
  </si>
  <si>
    <t>2206357</t>
  </si>
  <si>
    <t>2206407</t>
  </si>
  <si>
    <t>2206506</t>
  </si>
  <si>
    <t>2206605</t>
  </si>
  <si>
    <t>2206654</t>
  </si>
  <si>
    <t>2206670</t>
  </si>
  <si>
    <t>2206696</t>
  </si>
  <si>
    <t>2206704</t>
  </si>
  <si>
    <t>2206720</t>
  </si>
  <si>
    <t>2206753</t>
  </si>
  <si>
    <t>2206803</t>
  </si>
  <si>
    <t>2206902</t>
  </si>
  <si>
    <t>2206951</t>
  </si>
  <si>
    <t>2207009</t>
  </si>
  <si>
    <t>2207108</t>
  </si>
  <si>
    <t>2207207</t>
  </si>
  <si>
    <t>2207306</t>
  </si>
  <si>
    <t>2207355</t>
  </si>
  <si>
    <t>2207405</t>
  </si>
  <si>
    <t>2207504</t>
  </si>
  <si>
    <t>2207553</t>
  </si>
  <si>
    <t>2207603</t>
  </si>
  <si>
    <t>2207702</t>
  </si>
  <si>
    <t>2207751</t>
  </si>
  <si>
    <t>2207777</t>
  </si>
  <si>
    <t>2207793</t>
  </si>
  <si>
    <t>2207801</t>
  </si>
  <si>
    <t>2207850</t>
  </si>
  <si>
    <t>2207900</t>
  </si>
  <si>
    <t>2207934</t>
  </si>
  <si>
    <t>2207959</t>
  </si>
  <si>
    <t>2208007</t>
  </si>
  <si>
    <t>2208106</t>
  </si>
  <si>
    <t>2208205</t>
  </si>
  <si>
    <t>2208304</t>
  </si>
  <si>
    <t>2208403</t>
  </si>
  <si>
    <t>2208502</t>
  </si>
  <si>
    <t>2208551</t>
  </si>
  <si>
    <t>2208601</t>
  </si>
  <si>
    <t>2208650</t>
  </si>
  <si>
    <t>2208700</t>
  </si>
  <si>
    <t>2208809</t>
  </si>
  <si>
    <t>2208858</t>
  </si>
  <si>
    <t>2208874</t>
  </si>
  <si>
    <t>2208908</t>
  </si>
  <si>
    <t>2209005</t>
  </si>
  <si>
    <t>2209104</t>
  </si>
  <si>
    <t>2209153</t>
  </si>
  <si>
    <t>2209203</t>
  </si>
  <si>
    <t>2209302</t>
  </si>
  <si>
    <t>2209351</t>
  </si>
  <si>
    <t>2209377</t>
  </si>
  <si>
    <t>2209401</t>
  </si>
  <si>
    <t>2209450</t>
  </si>
  <si>
    <t>2209500</t>
  </si>
  <si>
    <t>2209559</t>
  </si>
  <si>
    <t>2209609</t>
  </si>
  <si>
    <t>2209658</t>
  </si>
  <si>
    <t>2209708</t>
  </si>
  <si>
    <t>2209757</t>
  </si>
  <si>
    <t>2209807</t>
  </si>
  <si>
    <t>2209856</t>
  </si>
  <si>
    <t>2209872</t>
  </si>
  <si>
    <t>2209906</t>
  </si>
  <si>
    <t>2209955</t>
  </si>
  <si>
    <t>2209971</t>
  </si>
  <si>
    <t>2210003</t>
  </si>
  <si>
    <t>2210052</t>
  </si>
  <si>
    <t>2210102</t>
  </si>
  <si>
    <t>2210201</t>
  </si>
  <si>
    <t>2210300</t>
  </si>
  <si>
    <t>2210359</t>
  </si>
  <si>
    <t>2210375</t>
  </si>
  <si>
    <t>2210383</t>
  </si>
  <si>
    <t>2210391</t>
  </si>
  <si>
    <t>2210409</t>
  </si>
  <si>
    <t>2210508</t>
  </si>
  <si>
    <t>2210607</t>
  </si>
  <si>
    <t>2210623</t>
  </si>
  <si>
    <t>2210631</t>
  </si>
  <si>
    <t>2210656</t>
  </si>
  <si>
    <t>2210706</t>
  </si>
  <si>
    <t>2210805</t>
  </si>
  <si>
    <t>2210904</t>
  </si>
  <si>
    <t>2210938</t>
  </si>
  <si>
    <t>2210953</t>
  </si>
  <si>
    <t>2210979</t>
  </si>
  <si>
    <t>2211001</t>
  </si>
  <si>
    <t>2211100</t>
  </si>
  <si>
    <t>2211209</t>
  </si>
  <si>
    <t>2211308</t>
  </si>
  <si>
    <t>2211357</t>
  </si>
  <si>
    <t>2211407</t>
  </si>
  <si>
    <t>2211506</t>
  </si>
  <si>
    <t>2211605</t>
  </si>
  <si>
    <t>2211704</t>
  </si>
  <si>
    <t>Ceará</t>
  </si>
  <si>
    <t>CE</t>
  </si>
  <si>
    <t>2300101</t>
  </si>
  <si>
    <t>2300150</t>
  </si>
  <si>
    <t>2300200</t>
  </si>
  <si>
    <t>2300309</t>
  </si>
  <si>
    <t>2300408</t>
  </si>
  <si>
    <t>2300507</t>
  </si>
  <si>
    <t>2300606</t>
  </si>
  <si>
    <t>2300705</t>
  </si>
  <si>
    <t>2300754</t>
  </si>
  <si>
    <t>2300804</t>
  </si>
  <si>
    <t>2300903</t>
  </si>
  <si>
    <t>2301000</t>
  </si>
  <si>
    <t>2301109</t>
  </si>
  <si>
    <t>2301208</t>
  </si>
  <si>
    <t>2301257</t>
  </si>
  <si>
    <t>2301307</t>
  </si>
  <si>
    <t>2301406</t>
  </si>
  <si>
    <t>2301505</t>
  </si>
  <si>
    <t>2301604</t>
  </si>
  <si>
    <t>2301703</t>
  </si>
  <si>
    <t>2301802</t>
  </si>
  <si>
    <t>2301851</t>
  </si>
  <si>
    <t>2301901</t>
  </si>
  <si>
    <t>2301950</t>
  </si>
  <si>
    <t>2302008</t>
  </si>
  <si>
    <t>2302057</t>
  </si>
  <si>
    <t>2302107</t>
  </si>
  <si>
    <t>2302206</t>
  </si>
  <si>
    <t>2302305</t>
  </si>
  <si>
    <t>2302404</t>
  </si>
  <si>
    <t>2302503</t>
  </si>
  <si>
    <t>2302602</t>
  </si>
  <si>
    <t>2302701</t>
  </si>
  <si>
    <t>2302800</t>
  </si>
  <si>
    <t>2302909</t>
  </si>
  <si>
    <t>2303006</t>
  </si>
  <si>
    <t>2303105</t>
  </si>
  <si>
    <t>2303204</t>
  </si>
  <si>
    <t>2303303</t>
  </si>
  <si>
    <t>2303402</t>
  </si>
  <si>
    <t>2303501</t>
  </si>
  <si>
    <t>2303600</t>
  </si>
  <si>
    <t>2303659</t>
  </si>
  <si>
    <t>2303709</t>
  </si>
  <si>
    <t>2303808</t>
  </si>
  <si>
    <t>2303907</t>
  </si>
  <si>
    <t>2303931</t>
  </si>
  <si>
    <t>2303956</t>
  </si>
  <si>
    <t>2304004</t>
  </si>
  <si>
    <t>2304103</t>
  </si>
  <si>
    <t>2304202</t>
  </si>
  <si>
    <t>2304236</t>
  </si>
  <si>
    <t>2304251</t>
  </si>
  <si>
    <t>2304269</t>
  </si>
  <si>
    <t>2304277</t>
  </si>
  <si>
    <t>2304285</t>
  </si>
  <si>
    <t>2304301</t>
  </si>
  <si>
    <t>2304350</t>
  </si>
  <si>
    <t>2304400</t>
  </si>
  <si>
    <t>2304459</t>
  </si>
  <si>
    <t>2304509</t>
  </si>
  <si>
    <t>2304608</t>
  </si>
  <si>
    <t>2304657</t>
  </si>
  <si>
    <t>2304707</t>
  </si>
  <si>
    <t>2304806</t>
  </si>
  <si>
    <t>2304905</t>
  </si>
  <si>
    <t>2304954</t>
  </si>
  <si>
    <t>2305001</t>
  </si>
  <si>
    <t>2305100</t>
  </si>
  <si>
    <t>2305209</t>
  </si>
  <si>
    <t>2305233</t>
  </si>
  <si>
    <t>2305266</t>
  </si>
  <si>
    <t>2305308</t>
  </si>
  <si>
    <t>2305332</t>
  </si>
  <si>
    <t>2305357</t>
  </si>
  <si>
    <t>2305407</t>
  </si>
  <si>
    <t>2305506</t>
  </si>
  <si>
    <t>2305605</t>
  </si>
  <si>
    <t>2305654</t>
  </si>
  <si>
    <t>2305704</t>
  </si>
  <si>
    <t>2305803</t>
  </si>
  <si>
    <t>2305902</t>
  </si>
  <si>
    <t>2306009</t>
  </si>
  <si>
    <t>2306108</t>
  </si>
  <si>
    <t>2306207</t>
  </si>
  <si>
    <t>2306256</t>
  </si>
  <si>
    <t>2306306</t>
  </si>
  <si>
    <t>2306405</t>
  </si>
  <si>
    <t>2306504</t>
  </si>
  <si>
    <t>2306553</t>
  </si>
  <si>
    <t>2306603</t>
  </si>
  <si>
    <t>2306702</t>
  </si>
  <si>
    <t>2306801</t>
  </si>
  <si>
    <t>2306900</t>
  </si>
  <si>
    <t>2307007</t>
  </si>
  <si>
    <t>2307106</t>
  </si>
  <si>
    <t>2307205</t>
  </si>
  <si>
    <t>2307254</t>
  </si>
  <si>
    <t>2307304</t>
  </si>
  <si>
    <t>2307403</t>
  </si>
  <si>
    <t>2307502</t>
  </si>
  <si>
    <t>2307601</t>
  </si>
  <si>
    <t>2307635</t>
  </si>
  <si>
    <t>2307650</t>
  </si>
  <si>
    <t>2307700</t>
  </si>
  <si>
    <t>2307809</t>
  </si>
  <si>
    <t>2307908</t>
  </si>
  <si>
    <t>2308005</t>
  </si>
  <si>
    <t>2308104</t>
  </si>
  <si>
    <t>2308203</t>
  </si>
  <si>
    <t>2308302</t>
  </si>
  <si>
    <t>2308351</t>
  </si>
  <si>
    <t>2308377</t>
  </si>
  <si>
    <t>2308401</t>
  </si>
  <si>
    <t>2308500</t>
  </si>
  <si>
    <t>2308609</t>
  </si>
  <si>
    <t>2308708</t>
  </si>
  <si>
    <t>2308807</t>
  </si>
  <si>
    <t>2308906</t>
  </si>
  <si>
    <t>2309003</t>
  </si>
  <si>
    <t>2309102</t>
  </si>
  <si>
    <t>2309201</t>
  </si>
  <si>
    <t>2309300</t>
  </si>
  <si>
    <t>2309409</t>
  </si>
  <si>
    <t>2309458</t>
  </si>
  <si>
    <t>2309508</t>
  </si>
  <si>
    <t>2309607</t>
  </si>
  <si>
    <t>2309706</t>
  </si>
  <si>
    <t>2309805</t>
  </si>
  <si>
    <t>2309904</t>
  </si>
  <si>
    <t>2310001</t>
  </si>
  <si>
    <t>2310100</t>
  </si>
  <si>
    <t>2310209</t>
  </si>
  <si>
    <t>2310258</t>
  </si>
  <si>
    <t>2310308</t>
  </si>
  <si>
    <t>2310407</t>
  </si>
  <si>
    <t>2310506</t>
  </si>
  <si>
    <t>2310605</t>
  </si>
  <si>
    <t>2310704</t>
  </si>
  <si>
    <t>2310803</t>
  </si>
  <si>
    <t>2310852</t>
  </si>
  <si>
    <t>2310902</t>
  </si>
  <si>
    <t>2310951</t>
  </si>
  <si>
    <t>2311009</t>
  </si>
  <si>
    <t>2311108</t>
  </si>
  <si>
    <t>2311207</t>
  </si>
  <si>
    <t>2311231</t>
  </si>
  <si>
    <t>2311264</t>
  </si>
  <si>
    <t>2311306</t>
  </si>
  <si>
    <t>2311355</t>
  </si>
  <si>
    <t>2311405</t>
  </si>
  <si>
    <t>2311504</t>
  </si>
  <si>
    <t>2311603</t>
  </si>
  <si>
    <t>2311702</t>
  </si>
  <si>
    <t>2311801</t>
  </si>
  <si>
    <t>2311900</t>
  </si>
  <si>
    <t>2311959</t>
  </si>
  <si>
    <t>2312007</t>
  </si>
  <si>
    <t>2312106</t>
  </si>
  <si>
    <t>2312205</t>
  </si>
  <si>
    <t>2312304</t>
  </si>
  <si>
    <t>2312403</t>
  </si>
  <si>
    <t>2312502</t>
  </si>
  <si>
    <t>2312601</t>
  </si>
  <si>
    <t>2312700</t>
  </si>
  <si>
    <t>2312809</t>
  </si>
  <si>
    <t>2312908</t>
  </si>
  <si>
    <t>2313005</t>
  </si>
  <si>
    <t>2313104</t>
  </si>
  <si>
    <t>2313203</t>
  </si>
  <si>
    <t>2313252</t>
  </si>
  <si>
    <t>2313302</t>
  </si>
  <si>
    <t>2313351</t>
  </si>
  <si>
    <t>2313401</t>
  </si>
  <si>
    <t>2313500</t>
  </si>
  <si>
    <t>2313559</t>
  </si>
  <si>
    <t>2313609</t>
  </si>
  <si>
    <t>2313708</t>
  </si>
  <si>
    <t>2313757</t>
  </si>
  <si>
    <t>2313807</t>
  </si>
  <si>
    <t>2313906</t>
  </si>
  <si>
    <t>2313955</t>
  </si>
  <si>
    <t>2314003</t>
  </si>
  <si>
    <t>2314102</t>
  </si>
  <si>
    <t>Rio Grande do Norte</t>
  </si>
  <si>
    <t>RN</t>
  </si>
  <si>
    <t>2400109</t>
  </si>
  <si>
    <t>2400208</t>
  </si>
  <si>
    <t>2400307</t>
  </si>
  <si>
    <t>2400406</t>
  </si>
  <si>
    <t>2400505</t>
  </si>
  <si>
    <t>2400604</t>
  </si>
  <si>
    <t>2400703</t>
  </si>
  <si>
    <t>2400802</t>
  </si>
  <si>
    <t>2400901</t>
  </si>
  <si>
    <t>2401008</t>
  </si>
  <si>
    <t>2401107</t>
  </si>
  <si>
    <t>2401206</t>
  </si>
  <si>
    <t>2401305</t>
  </si>
  <si>
    <t>2401404</t>
  </si>
  <si>
    <t>2401453</t>
  </si>
  <si>
    <t>2401503</t>
  </si>
  <si>
    <t>2401602</t>
  </si>
  <si>
    <t>2401651</t>
  </si>
  <si>
    <t>2401701</t>
  </si>
  <si>
    <t>2401800</t>
  </si>
  <si>
    <t>2401859</t>
  </si>
  <si>
    <t>2401909</t>
  </si>
  <si>
    <t>2402006</t>
  </si>
  <si>
    <t>2402105</t>
  </si>
  <si>
    <t>2402204</t>
  </si>
  <si>
    <t>2402303</t>
  </si>
  <si>
    <t>2402402</t>
  </si>
  <si>
    <t>2402501</t>
  </si>
  <si>
    <t>2402600</t>
  </si>
  <si>
    <t>2402709</t>
  </si>
  <si>
    <t>2402808</t>
  </si>
  <si>
    <t>2402907</t>
  </si>
  <si>
    <t>2403004</t>
  </si>
  <si>
    <t>2403103</t>
  </si>
  <si>
    <t>2403202</t>
  </si>
  <si>
    <t>2403251</t>
  </si>
  <si>
    <t>2403301</t>
  </si>
  <si>
    <t>2403400</t>
  </si>
  <si>
    <t>2403509</t>
  </si>
  <si>
    <t>2403608</t>
  </si>
  <si>
    <t>2403707</t>
  </si>
  <si>
    <t>2403756</t>
  </si>
  <si>
    <t>2403806</t>
  </si>
  <si>
    <t>2403905</t>
  </si>
  <si>
    <t>2404002</t>
  </si>
  <si>
    <t>2404101</t>
  </si>
  <si>
    <t>2404200</t>
  </si>
  <si>
    <t>2404309</t>
  </si>
  <si>
    <t>2404408</t>
  </si>
  <si>
    <t>2404507</t>
  </si>
  <si>
    <t>2404606</t>
  </si>
  <si>
    <t>2404705</t>
  </si>
  <si>
    <t>2404804</t>
  </si>
  <si>
    <t>2404853</t>
  </si>
  <si>
    <t>2404903</t>
  </si>
  <si>
    <t>2405009</t>
  </si>
  <si>
    <t>2405108</t>
  </si>
  <si>
    <t>2405207</t>
  </si>
  <si>
    <t>2405306</t>
  </si>
  <si>
    <t>2405405</t>
  </si>
  <si>
    <t>2405504</t>
  </si>
  <si>
    <t>2405603</t>
  </si>
  <si>
    <t>2405702</t>
  </si>
  <si>
    <t>2405801</t>
  </si>
  <si>
    <t>2405900</t>
  </si>
  <si>
    <t>2406007</t>
  </si>
  <si>
    <t>2406106</t>
  </si>
  <si>
    <t>2406155</t>
  </si>
  <si>
    <t>2406205</t>
  </si>
  <si>
    <t>2406304</t>
  </si>
  <si>
    <t>2406403</t>
  </si>
  <si>
    <t>2406502</t>
  </si>
  <si>
    <t>2406601</t>
  </si>
  <si>
    <t>2406700</t>
  </si>
  <si>
    <t>2406809</t>
  </si>
  <si>
    <t>2406908</t>
  </si>
  <si>
    <t>2407005</t>
  </si>
  <si>
    <t>2407104</t>
  </si>
  <si>
    <t>2407203</t>
  </si>
  <si>
    <t>2407252</t>
  </si>
  <si>
    <t>2407302</t>
  </si>
  <si>
    <t>2407401</t>
  </si>
  <si>
    <t>2407500</t>
  </si>
  <si>
    <t>2407609</t>
  </si>
  <si>
    <t>2407708</t>
  </si>
  <si>
    <t>2407807</t>
  </si>
  <si>
    <t>2407906</t>
  </si>
  <si>
    <t>2408003</t>
  </si>
  <si>
    <t>2408102</t>
  </si>
  <si>
    <t>2408201</t>
  </si>
  <si>
    <t>2408300</t>
  </si>
  <si>
    <t>2408409</t>
  </si>
  <si>
    <t>2408508</t>
  </si>
  <si>
    <t>2408607</t>
  </si>
  <si>
    <t>2408706</t>
  </si>
  <si>
    <t>2408805</t>
  </si>
  <si>
    <t>2408904</t>
  </si>
  <si>
    <t>2408953</t>
  </si>
  <si>
    <t>2409100</t>
  </si>
  <si>
    <t>2409209</t>
  </si>
  <si>
    <t>2409308</t>
  </si>
  <si>
    <t>2409332</t>
  </si>
  <si>
    <t>2409407</t>
  </si>
  <si>
    <t>2409506</t>
  </si>
  <si>
    <t>2409605</t>
  </si>
  <si>
    <t>2409704</t>
  </si>
  <si>
    <t>2409803</t>
  </si>
  <si>
    <t>2409902</t>
  </si>
  <si>
    <t>2410009</t>
  </si>
  <si>
    <t>2410108</t>
  </si>
  <si>
    <t>2410207</t>
  </si>
  <si>
    <t>2410256</t>
  </si>
  <si>
    <t>2410306</t>
  </si>
  <si>
    <t>2410405</t>
  </si>
  <si>
    <t>2410504</t>
  </si>
  <si>
    <t>2410603</t>
  </si>
  <si>
    <t>2410702</t>
  </si>
  <si>
    <t>2410801</t>
  </si>
  <si>
    <t>2410900</t>
  </si>
  <si>
    <t>2411007</t>
  </si>
  <si>
    <t>2411056</t>
  </si>
  <si>
    <t>2411106</t>
  </si>
  <si>
    <t>2411205</t>
  </si>
  <si>
    <t>2411403</t>
  </si>
  <si>
    <t>2411429</t>
  </si>
  <si>
    <t>2411502</t>
  </si>
  <si>
    <t>2411601</t>
  </si>
  <si>
    <t>2411700</t>
  </si>
  <si>
    <t>2411809</t>
  </si>
  <si>
    <t>2411908</t>
  </si>
  <si>
    <t>2412005</t>
  </si>
  <si>
    <t>2412104</t>
  </si>
  <si>
    <t>2412203</t>
  </si>
  <si>
    <t>2412302</t>
  </si>
  <si>
    <t>2412401</t>
  </si>
  <si>
    <t>2412500</t>
  </si>
  <si>
    <t>2412559</t>
  </si>
  <si>
    <t>2412609</t>
  </si>
  <si>
    <t>2412708</t>
  </si>
  <si>
    <t>2412807</t>
  </si>
  <si>
    <t>2412906</t>
  </si>
  <si>
    <t>2413003</t>
  </si>
  <si>
    <t>2413102</t>
  </si>
  <si>
    <t>2413201</t>
  </si>
  <si>
    <t>2413300</t>
  </si>
  <si>
    <t>2413359</t>
  </si>
  <si>
    <t>2413409</t>
  </si>
  <si>
    <t>2413508</t>
  </si>
  <si>
    <t>2413557</t>
  </si>
  <si>
    <t>2413607</t>
  </si>
  <si>
    <t>2413706</t>
  </si>
  <si>
    <t>2413805</t>
  </si>
  <si>
    <t>2413904</t>
  </si>
  <si>
    <t>2414001</t>
  </si>
  <si>
    <t>2414100</t>
  </si>
  <si>
    <t>2414159</t>
  </si>
  <si>
    <t>2414209</t>
  </si>
  <si>
    <t>2414308</t>
  </si>
  <si>
    <t>2414407</t>
  </si>
  <si>
    <t>2414456</t>
  </si>
  <si>
    <t>2414506</t>
  </si>
  <si>
    <t>2414605</t>
  </si>
  <si>
    <t>2414704</t>
  </si>
  <si>
    <t>2414753</t>
  </si>
  <si>
    <t>2414803</t>
  </si>
  <si>
    <t>2414902</t>
  </si>
  <si>
    <t>2415008</t>
  </si>
  <si>
    <t>Paraíba</t>
  </si>
  <si>
    <t>PB</t>
  </si>
  <si>
    <t>2500106</t>
  </si>
  <si>
    <t>2500205</t>
  </si>
  <si>
    <t>2500304</t>
  </si>
  <si>
    <t>2500403</t>
  </si>
  <si>
    <t>2500502</t>
  </si>
  <si>
    <t>2500536</t>
  </si>
  <si>
    <t>2500577</t>
  </si>
  <si>
    <t>2500601</t>
  </si>
  <si>
    <t>2500700</t>
  </si>
  <si>
    <t>2500734</t>
  </si>
  <si>
    <t>2500775</t>
  </si>
  <si>
    <t>2500809</t>
  </si>
  <si>
    <t>2500908</t>
  </si>
  <si>
    <t>2501005</t>
  </si>
  <si>
    <t>2501104</t>
  </si>
  <si>
    <t>2501153</t>
  </si>
  <si>
    <t>2501203</t>
  </si>
  <si>
    <t>2501302</t>
  </si>
  <si>
    <t>2501351</t>
  </si>
  <si>
    <t>2501401</t>
  </si>
  <si>
    <t>2501500</t>
  </si>
  <si>
    <t>2501534</t>
  </si>
  <si>
    <t>2501575</t>
  </si>
  <si>
    <t>2501609</t>
  </si>
  <si>
    <t>2501708</t>
  </si>
  <si>
    <t>2501807</t>
  </si>
  <si>
    <t>2501906</t>
  </si>
  <si>
    <t>2502003</t>
  </si>
  <si>
    <t>2502052</t>
  </si>
  <si>
    <t>2502102</t>
  </si>
  <si>
    <t>2502151</t>
  </si>
  <si>
    <t>2502201</t>
  </si>
  <si>
    <t>2502300</t>
  </si>
  <si>
    <t>2502409</t>
  </si>
  <si>
    <t>2502508</t>
  </si>
  <si>
    <t>2502607</t>
  </si>
  <si>
    <t>2502706</t>
  </si>
  <si>
    <t>2502805</t>
  </si>
  <si>
    <t>2502904</t>
  </si>
  <si>
    <t>2503001</t>
  </si>
  <si>
    <t>2503100</t>
  </si>
  <si>
    <t>2503209</t>
  </si>
  <si>
    <t>2503308</t>
  </si>
  <si>
    <t>2503407</t>
  </si>
  <si>
    <t>2503506</t>
  </si>
  <si>
    <t>2503555</t>
  </si>
  <si>
    <t>2503605</t>
  </si>
  <si>
    <t>2503704</t>
  </si>
  <si>
    <t>2503753</t>
  </si>
  <si>
    <t>2503803</t>
  </si>
  <si>
    <t>2503902</t>
  </si>
  <si>
    <t>2504009</t>
  </si>
  <si>
    <t>2504033</t>
  </si>
  <si>
    <t>2504074</t>
  </si>
  <si>
    <t>2504108</t>
  </si>
  <si>
    <t>2504157</t>
  </si>
  <si>
    <t>2504207</t>
  </si>
  <si>
    <t>2504306</t>
  </si>
  <si>
    <t>2504355</t>
  </si>
  <si>
    <t>2504405</t>
  </si>
  <si>
    <t>2504504</t>
  </si>
  <si>
    <t>2504603</t>
  </si>
  <si>
    <t>2504702</t>
  </si>
  <si>
    <t>2504801</t>
  </si>
  <si>
    <t>2504850</t>
  </si>
  <si>
    <t>2504900</t>
  </si>
  <si>
    <t>2505006</t>
  </si>
  <si>
    <t>2505105</t>
  </si>
  <si>
    <t>2505204</t>
  </si>
  <si>
    <t>2505238</t>
  </si>
  <si>
    <t>2505279</t>
  </si>
  <si>
    <t>2505303</t>
  </si>
  <si>
    <t>2505352</t>
  </si>
  <si>
    <t>2505402</t>
  </si>
  <si>
    <t>2505501</t>
  </si>
  <si>
    <t>2505600</t>
  </si>
  <si>
    <t>2505709</t>
  </si>
  <si>
    <t>2505808</t>
  </si>
  <si>
    <t>2505907</t>
  </si>
  <si>
    <t>2506004</t>
  </si>
  <si>
    <t>2506103</t>
  </si>
  <si>
    <t>2506202</t>
  </si>
  <si>
    <t>2506251</t>
  </si>
  <si>
    <t>2506301</t>
  </si>
  <si>
    <t>2506400</t>
  </si>
  <si>
    <t>2506509</t>
  </si>
  <si>
    <t>2506608</t>
  </si>
  <si>
    <t>2506707</t>
  </si>
  <si>
    <t>2506806</t>
  </si>
  <si>
    <t>2506905</t>
  </si>
  <si>
    <t>2507002</t>
  </si>
  <si>
    <t>2507101</t>
  </si>
  <si>
    <t>2507200</t>
  </si>
  <si>
    <t>2507309</t>
  </si>
  <si>
    <t>2507408</t>
  </si>
  <si>
    <t>2507507</t>
  </si>
  <si>
    <t>2507606</t>
  </si>
  <si>
    <t>2507705</t>
  </si>
  <si>
    <t>2507804</t>
  </si>
  <si>
    <t>2507903</t>
  </si>
  <si>
    <t>2508000</t>
  </si>
  <si>
    <t>2508109</t>
  </si>
  <si>
    <t>2508208</t>
  </si>
  <si>
    <t>2508307</t>
  </si>
  <si>
    <t>2508406</t>
  </si>
  <si>
    <t>2508505</t>
  </si>
  <si>
    <t>2508554</t>
  </si>
  <si>
    <t>2508604</t>
  </si>
  <si>
    <t>2508703</t>
  </si>
  <si>
    <t>2508802</t>
  </si>
  <si>
    <t>2508901</t>
  </si>
  <si>
    <t>2509008</t>
  </si>
  <si>
    <t>2509057</t>
  </si>
  <si>
    <t>2509107</t>
  </si>
  <si>
    <t>2509156</t>
  </si>
  <si>
    <t>2509206</t>
  </si>
  <si>
    <t>2509305</t>
  </si>
  <si>
    <t>2509339</t>
  </si>
  <si>
    <t>2509370</t>
  </si>
  <si>
    <t>2509396</t>
  </si>
  <si>
    <t>2509404</t>
  </si>
  <si>
    <t>2509503</t>
  </si>
  <si>
    <t>2509602</t>
  </si>
  <si>
    <t>2509701</t>
  </si>
  <si>
    <t>2509800</t>
  </si>
  <si>
    <t>2509909</t>
  </si>
  <si>
    <t>2510006</t>
  </si>
  <si>
    <t>2510105</t>
  </si>
  <si>
    <t>2510204</t>
  </si>
  <si>
    <t>2510303</t>
  </si>
  <si>
    <t>2510402</t>
  </si>
  <si>
    <t>2510501</t>
  </si>
  <si>
    <t>2510600</t>
  </si>
  <si>
    <t>2510659</t>
  </si>
  <si>
    <t>2510709</t>
  </si>
  <si>
    <t>2510808</t>
  </si>
  <si>
    <t>2510907</t>
  </si>
  <si>
    <t>2511004</t>
  </si>
  <si>
    <t>2511103</t>
  </si>
  <si>
    <t>2511202</t>
  </si>
  <si>
    <t>2511301</t>
  </si>
  <si>
    <t>2511400</t>
  </si>
  <si>
    <t>2511509</t>
  </si>
  <si>
    <t>2511608</t>
  </si>
  <si>
    <t>2511707</t>
  </si>
  <si>
    <t>2511806</t>
  </si>
  <si>
    <t>2511905</t>
  </si>
  <si>
    <t>2512002</t>
  </si>
  <si>
    <t>2512036</t>
  </si>
  <si>
    <t>2512077</t>
  </si>
  <si>
    <t>2512101</t>
  </si>
  <si>
    <t>2512200</t>
  </si>
  <si>
    <t>2512309</t>
  </si>
  <si>
    <t>2512408</t>
  </si>
  <si>
    <t>2512507</t>
  </si>
  <si>
    <t>2512606</t>
  </si>
  <si>
    <t>2512705</t>
  </si>
  <si>
    <t>2512721</t>
  </si>
  <si>
    <t>2512747</t>
  </si>
  <si>
    <t>2512754</t>
  </si>
  <si>
    <t>2512762</t>
  </si>
  <si>
    <t>2512788</t>
  </si>
  <si>
    <t>2512804</t>
  </si>
  <si>
    <t>2512903</t>
  </si>
  <si>
    <t>2513000</t>
  </si>
  <si>
    <t>2513109</t>
  </si>
  <si>
    <t>2513158</t>
  </si>
  <si>
    <t>2513208</t>
  </si>
  <si>
    <t>2513307</t>
  </si>
  <si>
    <t>2513356</t>
  </si>
  <si>
    <t>2513406</t>
  </si>
  <si>
    <t>2513505</t>
  </si>
  <si>
    <t>2513604</t>
  </si>
  <si>
    <t>2513653</t>
  </si>
  <si>
    <t>2513703</t>
  </si>
  <si>
    <t>2513802</t>
  </si>
  <si>
    <t>2513851</t>
  </si>
  <si>
    <t>2513901</t>
  </si>
  <si>
    <t>2513927</t>
  </si>
  <si>
    <t>2513943</t>
  </si>
  <si>
    <t>2513968</t>
  </si>
  <si>
    <t>2513984</t>
  </si>
  <si>
    <t>2514008</t>
  </si>
  <si>
    <t>2514107</t>
  </si>
  <si>
    <t>2514206</t>
  </si>
  <si>
    <t>2514305</t>
  </si>
  <si>
    <t>2514404</t>
  </si>
  <si>
    <t>2514453</t>
  </si>
  <si>
    <t>2514503</t>
  </si>
  <si>
    <t>2514552</t>
  </si>
  <si>
    <t>2514602</t>
  </si>
  <si>
    <t>2514651</t>
  </si>
  <si>
    <t>2514701</t>
  </si>
  <si>
    <t>2514800</t>
  </si>
  <si>
    <t>2514909</t>
  </si>
  <si>
    <t>2515005</t>
  </si>
  <si>
    <t>2515104</t>
  </si>
  <si>
    <t>2515203</t>
  </si>
  <si>
    <t>2515302</t>
  </si>
  <si>
    <t>2515401</t>
  </si>
  <si>
    <t>2515500</t>
  </si>
  <si>
    <t>2515609</t>
  </si>
  <si>
    <t>2515708</t>
  </si>
  <si>
    <t>2515807</t>
  </si>
  <si>
    <t>2515906</t>
  </si>
  <si>
    <t>2515930</t>
  </si>
  <si>
    <t>2515971</t>
  </si>
  <si>
    <t>2516003</t>
  </si>
  <si>
    <t>2516102</t>
  </si>
  <si>
    <t>2516151</t>
  </si>
  <si>
    <t>2516201</t>
  </si>
  <si>
    <t>2516300</t>
  </si>
  <si>
    <t>2516409</t>
  </si>
  <si>
    <t>2516508</t>
  </si>
  <si>
    <t>2516607</t>
  </si>
  <si>
    <t>2516706</t>
  </si>
  <si>
    <t>2516755</t>
  </si>
  <si>
    <t>2516805</t>
  </si>
  <si>
    <t>2516904</t>
  </si>
  <si>
    <t>2517001</t>
  </si>
  <si>
    <t>2517100</t>
  </si>
  <si>
    <t>2517209</t>
  </si>
  <si>
    <t>2517407</t>
  </si>
  <si>
    <t>PE</t>
  </si>
  <si>
    <t>2600054</t>
  </si>
  <si>
    <t>2600104</t>
  </si>
  <si>
    <t>2600203</t>
  </si>
  <si>
    <t>2600302</t>
  </si>
  <si>
    <t>2600401</t>
  </si>
  <si>
    <t>2600500</t>
  </si>
  <si>
    <t>2600609</t>
  </si>
  <si>
    <t>2600708</t>
  </si>
  <si>
    <t>2600807</t>
  </si>
  <si>
    <t>2600906</t>
  </si>
  <si>
    <t>2601003</t>
  </si>
  <si>
    <t>2601052</t>
  </si>
  <si>
    <t>2601102</t>
  </si>
  <si>
    <t>2601201</t>
  </si>
  <si>
    <t>2601300</t>
  </si>
  <si>
    <t>2601409</t>
  </si>
  <si>
    <t>2601508</t>
  </si>
  <si>
    <t>2601607</t>
  </si>
  <si>
    <t>2601706</t>
  </si>
  <si>
    <t>2601805</t>
  </si>
  <si>
    <t>2601904</t>
  </si>
  <si>
    <t>2602001</t>
  </si>
  <si>
    <t>2602100</t>
  </si>
  <si>
    <t>2602209</t>
  </si>
  <si>
    <t>2602308</t>
  </si>
  <si>
    <t>2602407</t>
  </si>
  <si>
    <t>2602506</t>
  </si>
  <si>
    <t>2602605</t>
  </si>
  <si>
    <t>2602704</t>
  </si>
  <si>
    <t>2602803</t>
  </si>
  <si>
    <t>2602902</t>
  </si>
  <si>
    <t>2603009</t>
  </si>
  <si>
    <t>2603108</t>
  </si>
  <si>
    <t>2603207</t>
  </si>
  <si>
    <t>2603306</t>
  </si>
  <si>
    <t>2603405</t>
  </si>
  <si>
    <t>2603454</t>
  </si>
  <si>
    <t>2603504</t>
  </si>
  <si>
    <t>2603603</t>
  </si>
  <si>
    <t>2603702</t>
  </si>
  <si>
    <t>2603801</t>
  </si>
  <si>
    <t>2603900</t>
  </si>
  <si>
    <t>2603926</t>
  </si>
  <si>
    <t>2604007</t>
  </si>
  <si>
    <t>2604106</t>
  </si>
  <si>
    <t>2604155</t>
  </si>
  <si>
    <t>2604205</t>
  </si>
  <si>
    <t>2604304</t>
  </si>
  <si>
    <t>2604403</t>
  </si>
  <si>
    <t>2604502</t>
  </si>
  <si>
    <t>2604601</t>
  </si>
  <si>
    <t>2604700</t>
  </si>
  <si>
    <t>2604809</t>
  </si>
  <si>
    <t>2604908</t>
  </si>
  <si>
    <t>2605004</t>
  </si>
  <si>
    <t>2605103</t>
  </si>
  <si>
    <t>2605152</t>
  </si>
  <si>
    <t>2605202</t>
  </si>
  <si>
    <t>2605301</t>
  </si>
  <si>
    <t>2605400</t>
  </si>
  <si>
    <t>2605459</t>
  </si>
  <si>
    <t>2605509</t>
  </si>
  <si>
    <t>2605608</t>
  </si>
  <si>
    <t>2605707</t>
  </si>
  <si>
    <t>2605806</t>
  </si>
  <si>
    <t>2605905</t>
  </si>
  <si>
    <t>2606002</t>
  </si>
  <si>
    <t>2606101</t>
  </si>
  <si>
    <t>2606200</t>
  </si>
  <si>
    <t>2606309</t>
  </si>
  <si>
    <t>2606408</t>
  </si>
  <si>
    <t>2606507</t>
  </si>
  <si>
    <t>2606606</t>
  </si>
  <si>
    <t>2606705</t>
  </si>
  <si>
    <t>2606804</t>
  </si>
  <si>
    <t>2606903</t>
  </si>
  <si>
    <t>2607000</t>
  </si>
  <si>
    <t>2607109</t>
  </si>
  <si>
    <t>2607208</t>
  </si>
  <si>
    <t>2607307</t>
  </si>
  <si>
    <t>2607406</t>
  </si>
  <si>
    <t>2607505</t>
  </si>
  <si>
    <t>2607604</t>
  </si>
  <si>
    <t>2607653</t>
  </si>
  <si>
    <t>2607703</t>
  </si>
  <si>
    <t>2607752</t>
  </si>
  <si>
    <t>2607802</t>
  </si>
  <si>
    <t>2607901</t>
  </si>
  <si>
    <t>2607950</t>
  </si>
  <si>
    <t>2608008</t>
  </si>
  <si>
    <t>2608057</t>
  </si>
  <si>
    <t>2608107</t>
  </si>
  <si>
    <t>2608206</t>
  </si>
  <si>
    <t>2608255</t>
  </si>
  <si>
    <t>2608305</t>
  </si>
  <si>
    <t>2608404</t>
  </si>
  <si>
    <t>2608453</t>
  </si>
  <si>
    <t>2608503</t>
  </si>
  <si>
    <t>2608602</t>
  </si>
  <si>
    <t>2608701</t>
  </si>
  <si>
    <t>2608750</t>
  </si>
  <si>
    <t>2608800</t>
  </si>
  <si>
    <t>2608909</t>
  </si>
  <si>
    <t>2609006</t>
  </si>
  <si>
    <t>2609105</t>
  </si>
  <si>
    <t>2609154</t>
  </si>
  <si>
    <t>2609204</t>
  </si>
  <si>
    <t>2609303</t>
  </si>
  <si>
    <t>2609402</t>
  </si>
  <si>
    <t>2609501</t>
  </si>
  <si>
    <t>2609600</t>
  </si>
  <si>
    <t>2609709</t>
  </si>
  <si>
    <t>2609808</t>
  </si>
  <si>
    <t>2609907</t>
  </si>
  <si>
    <t>2610004</t>
  </si>
  <si>
    <t>2610103</t>
  </si>
  <si>
    <t>2610202</t>
  </si>
  <si>
    <t>2610301</t>
  </si>
  <si>
    <t>2610400</t>
  </si>
  <si>
    <t>2610509</t>
  </si>
  <si>
    <t>2610608</t>
  </si>
  <si>
    <t>2610707</t>
  </si>
  <si>
    <t>2610806</t>
  </si>
  <si>
    <t>2610905</t>
  </si>
  <si>
    <t>2611002</t>
  </si>
  <si>
    <t>2611101</t>
  </si>
  <si>
    <t>2611200</t>
  </si>
  <si>
    <t>2611309</t>
  </si>
  <si>
    <t>2611408</t>
  </si>
  <si>
    <t>2611507</t>
  </si>
  <si>
    <t>2611533</t>
  </si>
  <si>
    <t>2611606</t>
  </si>
  <si>
    <t>2611705</t>
  </si>
  <si>
    <t>2611804</t>
  </si>
  <si>
    <t>2611903</t>
  </si>
  <si>
    <t>2612000</t>
  </si>
  <si>
    <t>2612109</t>
  </si>
  <si>
    <t>2612208</t>
  </si>
  <si>
    <t>2612307</t>
  </si>
  <si>
    <t>2612406</t>
  </si>
  <si>
    <t>2612455</t>
  </si>
  <si>
    <t>2612471</t>
  </si>
  <si>
    <t>2612505</t>
  </si>
  <si>
    <t>2612554</t>
  </si>
  <si>
    <t>2612604</t>
  </si>
  <si>
    <t>2612703</t>
  </si>
  <si>
    <t>2612802</t>
  </si>
  <si>
    <t>2612901</t>
  </si>
  <si>
    <t>2613008</t>
  </si>
  <si>
    <t>2613107</t>
  </si>
  <si>
    <t>2613206</t>
  </si>
  <si>
    <t>2613305</t>
  </si>
  <si>
    <t>2613404</t>
  </si>
  <si>
    <t>2613503</t>
  </si>
  <si>
    <t>2613602</t>
  </si>
  <si>
    <t>2613701</t>
  </si>
  <si>
    <t>2613800</t>
  </si>
  <si>
    <t>2613909</t>
  </si>
  <si>
    <t>2614006</t>
  </si>
  <si>
    <t>2614105</t>
  </si>
  <si>
    <t>2614204</t>
  </si>
  <si>
    <t>2614303</t>
  </si>
  <si>
    <t>2614402</t>
  </si>
  <si>
    <t>2614501</t>
  </si>
  <si>
    <t>2614600</t>
  </si>
  <si>
    <t>2614709</t>
  </si>
  <si>
    <t>2614808</t>
  </si>
  <si>
    <t>2614857</t>
  </si>
  <si>
    <t>2615003</t>
  </si>
  <si>
    <t>2615102</t>
  </si>
  <si>
    <t>2615201</t>
  </si>
  <si>
    <t>2615300</t>
  </si>
  <si>
    <t>2615409</t>
  </si>
  <si>
    <t>2615508</t>
  </si>
  <si>
    <t>2615607</t>
  </si>
  <si>
    <t>2615706</t>
  </si>
  <si>
    <t>2615805</t>
  </si>
  <si>
    <t>2615904</t>
  </si>
  <si>
    <t>2616001</t>
  </si>
  <si>
    <t>2616100</t>
  </si>
  <si>
    <t>2616183</t>
  </si>
  <si>
    <t>2616209</t>
  </si>
  <si>
    <t>2616308</t>
  </si>
  <si>
    <t>2616407</t>
  </si>
  <si>
    <t>2616506</t>
  </si>
  <si>
    <t>Alagoas</t>
  </si>
  <si>
    <t>AL</t>
  </si>
  <si>
    <t>2700102</t>
  </si>
  <si>
    <t>2700201</t>
  </si>
  <si>
    <t>2700300</t>
  </si>
  <si>
    <t>2700409</t>
  </si>
  <si>
    <t>2700508</t>
  </si>
  <si>
    <t>2700607</t>
  </si>
  <si>
    <t>2700706</t>
  </si>
  <si>
    <t>2700805</t>
  </si>
  <si>
    <t>2700904</t>
  </si>
  <si>
    <t>2701001</t>
  </si>
  <si>
    <t>2701100</t>
  </si>
  <si>
    <t>2701209</t>
  </si>
  <si>
    <t>2701308</t>
  </si>
  <si>
    <t>2701357</t>
  </si>
  <si>
    <t>2701407</t>
  </si>
  <si>
    <t>2701506</t>
  </si>
  <si>
    <t>2701605</t>
  </si>
  <si>
    <t>2701704</t>
  </si>
  <si>
    <t>2701803</t>
  </si>
  <si>
    <t>2701902</t>
  </si>
  <si>
    <t>2702009</t>
  </si>
  <si>
    <t>2702108</t>
  </si>
  <si>
    <t>2702207</t>
  </si>
  <si>
    <t>2702306</t>
  </si>
  <si>
    <t>2702355</t>
  </si>
  <si>
    <t>2702405</t>
  </si>
  <si>
    <t>2702504</t>
  </si>
  <si>
    <t>2702553</t>
  </si>
  <si>
    <t>2702603</t>
  </si>
  <si>
    <t>2702702</t>
  </si>
  <si>
    <t>2702801</t>
  </si>
  <si>
    <t>2702900</t>
  </si>
  <si>
    <t>2703007</t>
  </si>
  <si>
    <t>2703106</t>
  </si>
  <si>
    <t>2703205</t>
  </si>
  <si>
    <t>2703304</t>
  </si>
  <si>
    <t>2703403</t>
  </si>
  <si>
    <t>2703502</t>
  </si>
  <si>
    <t>2703601</t>
  </si>
  <si>
    <t>2703700</t>
  </si>
  <si>
    <t>2703759</t>
  </si>
  <si>
    <t>2703809</t>
  </si>
  <si>
    <t>2703908</t>
  </si>
  <si>
    <t>2704005</t>
  </si>
  <si>
    <t>2704104</t>
  </si>
  <si>
    <t>2704203</t>
  </si>
  <si>
    <t>2704302</t>
  </si>
  <si>
    <t>2704401</t>
  </si>
  <si>
    <t>2704500</t>
  </si>
  <si>
    <t>2704609</t>
  </si>
  <si>
    <t>2704708</t>
  </si>
  <si>
    <t>2704807</t>
  </si>
  <si>
    <t>2704906</t>
  </si>
  <si>
    <t>2705002</t>
  </si>
  <si>
    <t>2705101</t>
  </si>
  <si>
    <t>2705200</t>
  </si>
  <si>
    <t>2705309</t>
  </si>
  <si>
    <t>2705408</t>
  </si>
  <si>
    <t>2705507</t>
  </si>
  <si>
    <t>2705606</t>
  </si>
  <si>
    <t>2705705</t>
  </si>
  <si>
    <t>2705804</t>
  </si>
  <si>
    <t>2705903</t>
  </si>
  <si>
    <t>2706000</t>
  </si>
  <si>
    <t>2706109</t>
  </si>
  <si>
    <t>2706208</t>
  </si>
  <si>
    <t>2706307</t>
  </si>
  <si>
    <t>2706406</t>
  </si>
  <si>
    <t>2706422</t>
  </si>
  <si>
    <t>2706448</t>
  </si>
  <si>
    <t>2706505</t>
  </si>
  <si>
    <t>2706604</t>
  </si>
  <si>
    <t>2706703</t>
  </si>
  <si>
    <t>2706802</t>
  </si>
  <si>
    <t>2706901</t>
  </si>
  <si>
    <t>2707008</t>
  </si>
  <si>
    <t>2707107</t>
  </si>
  <si>
    <t>2707206</t>
  </si>
  <si>
    <t>2707305</t>
  </si>
  <si>
    <t>2707404</t>
  </si>
  <si>
    <t>2707503</t>
  </si>
  <si>
    <t>2707602</t>
  </si>
  <si>
    <t>2707701</t>
  </si>
  <si>
    <t>2707800</t>
  </si>
  <si>
    <t>2707909</t>
  </si>
  <si>
    <t>2708006</t>
  </si>
  <si>
    <t>2708105</t>
  </si>
  <si>
    <t>2708204</t>
  </si>
  <si>
    <t>2708303</t>
  </si>
  <si>
    <t>2708402</t>
  </si>
  <si>
    <t>2708501</t>
  </si>
  <si>
    <t>2708600</t>
  </si>
  <si>
    <t>2708709</t>
  </si>
  <si>
    <t>2708808</t>
  </si>
  <si>
    <t>2708907</t>
  </si>
  <si>
    <t>2708956</t>
  </si>
  <si>
    <t>2709004</t>
  </si>
  <si>
    <t>2709103</t>
  </si>
  <si>
    <t>2709152</t>
  </si>
  <si>
    <t>2709202</t>
  </si>
  <si>
    <t>2709301</t>
  </si>
  <si>
    <t>2709400</t>
  </si>
  <si>
    <t>Sergipe</t>
  </si>
  <si>
    <t>SE</t>
  </si>
  <si>
    <t>2800100</t>
  </si>
  <si>
    <t>2800209</t>
  </si>
  <si>
    <t>2800308</t>
  </si>
  <si>
    <t>2800407</t>
  </si>
  <si>
    <t>2800506</t>
  </si>
  <si>
    <t>2800605</t>
  </si>
  <si>
    <t>2800670</t>
  </si>
  <si>
    <t>2800704</t>
  </si>
  <si>
    <t>2801009</t>
  </si>
  <si>
    <t>2801108</t>
  </si>
  <si>
    <t>2801207</t>
  </si>
  <si>
    <t>2801306</t>
  </si>
  <si>
    <t>2801405</t>
  </si>
  <si>
    <t>2801504</t>
  </si>
  <si>
    <t>2801603</t>
  </si>
  <si>
    <t>2801702</t>
  </si>
  <si>
    <t>2801900</t>
  </si>
  <si>
    <t>2802007</t>
  </si>
  <si>
    <t>2802106</t>
  </si>
  <si>
    <t>2802205</t>
  </si>
  <si>
    <t>2802304</t>
  </si>
  <si>
    <t>2802403</t>
  </si>
  <si>
    <t>2802502</t>
  </si>
  <si>
    <t>2802601</t>
  </si>
  <si>
    <t>2802700</t>
  </si>
  <si>
    <t>2802809</t>
  </si>
  <si>
    <t>2802908</t>
  </si>
  <si>
    <t>2803005</t>
  </si>
  <si>
    <t>2803104</t>
  </si>
  <si>
    <t>2803203</t>
  </si>
  <si>
    <t>2803302</t>
  </si>
  <si>
    <t>2803401</t>
  </si>
  <si>
    <t>2803500</t>
  </si>
  <si>
    <t>2803609</t>
  </si>
  <si>
    <t>2803708</t>
  </si>
  <si>
    <t>2803807</t>
  </si>
  <si>
    <t>2803906</t>
  </si>
  <si>
    <t>2804003</t>
  </si>
  <si>
    <t>2804102</t>
  </si>
  <si>
    <t>2804201</t>
  </si>
  <si>
    <t>2804300</t>
  </si>
  <si>
    <t>2804409</t>
  </si>
  <si>
    <t>2804458</t>
  </si>
  <si>
    <t>2804508</t>
  </si>
  <si>
    <t>2804607</t>
  </si>
  <si>
    <t>2804706</t>
  </si>
  <si>
    <t>2804805</t>
  </si>
  <si>
    <t>2804904</t>
  </si>
  <si>
    <t>2805000</t>
  </si>
  <si>
    <t>2805109</t>
  </si>
  <si>
    <t>2805208</t>
  </si>
  <si>
    <t>2805307</t>
  </si>
  <si>
    <t>2805406</t>
  </si>
  <si>
    <t>2805505</t>
  </si>
  <si>
    <t>2805604</t>
  </si>
  <si>
    <t>2805703</t>
  </si>
  <si>
    <t>2805802</t>
  </si>
  <si>
    <t>2805901</t>
  </si>
  <si>
    <t>2806008</t>
  </si>
  <si>
    <t>2806107</t>
  </si>
  <si>
    <t>2806206</t>
  </si>
  <si>
    <t>2806305</t>
  </si>
  <si>
    <t>2806404</t>
  </si>
  <si>
    <t>2806503</t>
  </si>
  <si>
    <t>2806602</t>
  </si>
  <si>
    <t>2806701</t>
  </si>
  <si>
    <t>2806800</t>
  </si>
  <si>
    <t>2806909</t>
  </si>
  <si>
    <t>2807006</t>
  </si>
  <si>
    <t>2807105</t>
  </si>
  <si>
    <t>2807204</t>
  </si>
  <si>
    <t>2807303</t>
  </si>
  <si>
    <t>2807402</t>
  </si>
  <si>
    <t>2807501</t>
  </si>
  <si>
    <t>2807600</t>
  </si>
  <si>
    <t>Bahia</t>
  </si>
  <si>
    <t>BA</t>
  </si>
  <si>
    <t>2900108</t>
  </si>
  <si>
    <t>2900207</t>
  </si>
  <si>
    <t>2900306</t>
  </si>
  <si>
    <t>2900355</t>
  </si>
  <si>
    <t>2900405</t>
  </si>
  <si>
    <t>2900504</t>
  </si>
  <si>
    <t>2900603</t>
  </si>
  <si>
    <t>2900702</t>
  </si>
  <si>
    <t>2900801</t>
  </si>
  <si>
    <t>2900900</t>
  </si>
  <si>
    <t>2901007</t>
  </si>
  <si>
    <t>2901106</t>
  </si>
  <si>
    <t>2901155</t>
  </si>
  <si>
    <t>2901205</t>
  </si>
  <si>
    <t>2901304</t>
  </si>
  <si>
    <t>2901353</t>
  </si>
  <si>
    <t>2901403</t>
  </si>
  <si>
    <t>2901502</t>
  </si>
  <si>
    <t>2901601</t>
  </si>
  <si>
    <t>2901700</t>
  </si>
  <si>
    <t>2901809</t>
  </si>
  <si>
    <t>2901908</t>
  </si>
  <si>
    <t>2901957</t>
  </si>
  <si>
    <t>2902005</t>
  </si>
  <si>
    <t>2902054</t>
  </si>
  <si>
    <t>2902104</t>
  </si>
  <si>
    <t>2902203</t>
  </si>
  <si>
    <t>2902252</t>
  </si>
  <si>
    <t>2902302</t>
  </si>
  <si>
    <t>2902401</t>
  </si>
  <si>
    <t>2902500</t>
  </si>
  <si>
    <t>2902609</t>
  </si>
  <si>
    <t>2902658</t>
  </si>
  <si>
    <t>2902708</t>
  </si>
  <si>
    <t>2902807</t>
  </si>
  <si>
    <t>2902906</t>
  </si>
  <si>
    <t>2903003</t>
  </si>
  <si>
    <t>2903102</t>
  </si>
  <si>
    <t>2903201</t>
  </si>
  <si>
    <t>2903235</t>
  </si>
  <si>
    <t>2903276</t>
  </si>
  <si>
    <t>2903300</t>
  </si>
  <si>
    <t>2903409</t>
  </si>
  <si>
    <t>2903508</t>
  </si>
  <si>
    <t>2903607</t>
  </si>
  <si>
    <t>2903706</t>
  </si>
  <si>
    <t>2903805</t>
  </si>
  <si>
    <t>2903904</t>
  </si>
  <si>
    <t>2903953</t>
  </si>
  <si>
    <t>2904001</t>
  </si>
  <si>
    <t>2904050</t>
  </si>
  <si>
    <t>2904100</t>
  </si>
  <si>
    <t>2904209</t>
  </si>
  <si>
    <t>2904308</t>
  </si>
  <si>
    <t>2904407</t>
  </si>
  <si>
    <t>2904506</t>
  </si>
  <si>
    <t>2904605</t>
  </si>
  <si>
    <t>2904704</t>
  </si>
  <si>
    <t>2904753</t>
  </si>
  <si>
    <t>2904803</t>
  </si>
  <si>
    <t>2904852</t>
  </si>
  <si>
    <t>2904902</t>
  </si>
  <si>
    <t>2905008</t>
  </si>
  <si>
    <t>2905107</t>
  </si>
  <si>
    <t>2905156</t>
  </si>
  <si>
    <t>2905206</t>
  </si>
  <si>
    <t>2905305</t>
  </si>
  <si>
    <t>2905404</t>
  </si>
  <si>
    <t>2905503</t>
  </si>
  <si>
    <t>2905602</t>
  </si>
  <si>
    <t>2905701</t>
  </si>
  <si>
    <t>2905800</t>
  </si>
  <si>
    <t>2905909</t>
  </si>
  <si>
    <t>2906006</t>
  </si>
  <si>
    <t>2906105</t>
  </si>
  <si>
    <t>2906204</t>
  </si>
  <si>
    <t>2906303</t>
  </si>
  <si>
    <t>2906402</t>
  </si>
  <si>
    <t>2906501</t>
  </si>
  <si>
    <t>2906600</t>
  </si>
  <si>
    <t>2906709</t>
  </si>
  <si>
    <t>2906808</t>
  </si>
  <si>
    <t>2906824</t>
  </si>
  <si>
    <t>2906857</t>
  </si>
  <si>
    <t>2906873</t>
  </si>
  <si>
    <t>2906899</t>
  </si>
  <si>
    <t>2906907</t>
  </si>
  <si>
    <t>2907004</t>
  </si>
  <si>
    <t>2907103</t>
  </si>
  <si>
    <t>2907202</t>
  </si>
  <si>
    <t>2907301</t>
  </si>
  <si>
    <t>2907400</t>
  </si>
  <si>
    <t>2907509</t>
  </si>
  <si>
    <t>2907558</t>
  </si>
  <si>
    <t>2907608</t>
  </si>
  <si>
    <t>2907707</t>
  </si>
  <si>
    <t>2907806</t>
  </si>
  <si>
    <t>2907905</t>
  </si>
  <si>
    <t>2908002</t>
  </si>
  <si>
    <t>2908101</t>
  </si>
  <si>
    <t>2908200</t>
  </si>
  <si>
    <t>2908309</t>
  </si>
  <si>
    <t>2908408</t>
  </si>
  <si>
    <t>2908507</t>
  </si>
  <si>
    <t>2908606</t>
  </si>
  <si>
    <t>2908705</t>
  </si>
  <si>
    <t>2908804</t>
  </si>
  <si>
    <t>2908903</t>
  </si>
  <si>
    <t>2909000</t>
  </si>
  <si>
    <t>2909109</t>
  </si>
  <si>
    <t>2909208</t>
  </si>
  <si>
    <t>2909307</t>
  </si>
  <si>
    <t>2909406</t>
  </si>
  <si>
    <t>2909505</t>
  </si>
  <si>
    <t>2909604</t>
  </si>
  <si>
    <t>2909703</t>
  </si>
  <si>
    <t>2909802</t>
  </si>
  <si>
    <t>2909901</t>
  </si>
  <si>
    <t>2910008</t>
  </si>
  <si>
    <t>2910057</t>
  </si>
  <si>
    <t>2910107</t>
  </si>
  <si>
    <t>2910206</t>
  </si>
  <si>
    <t>2910305</t>
  </si>
  <si>
    <t>2910404</t>
  </si>
  <si>
    <t>2910503</t>
  </si>
  <si>
    <t>2910602</t>
  </si>
  <si>
    <t>2910701</t>
  </si>
  <si>
    <t>2910727</t>
  </si>
  <si>
    <t>2910750</t>
  </si>
  <si>
    <t>2910776</t>
  </si>
  <si>
    <t>2910800</t>
  </si>
  <si>
    <t>2910859</t>
  </si>
  <si>
    <t>2910909</t>
  </si>
  <si>
    <t>2911006</t>
  </si>
  <si>
    <t>2911105</t>
  </si>
  <si>
    <t>2911204</t>
  </si>
  <si>
    <t>2911253</t>
  </si>
  <si>
    <t>2911303</t>
  </si>
  <si>
    <t>2911402</t>
  </si>
  <si>
    <t>2911501</t>
  </si>
  <si>
    <t>2911600</t>
  </si>
  <si>
    <t>2911659</t>
  </si>
  <si>
    <t>2911709</t>
  </si>
  <si>
    <t>2911808</t>
  </si>
  <si>
    <t>2911857</t>
  </si>
  <si>
    <t>2911907</t>
  </si>
  <si>
    <t>2912004</t>
  </si>
  <si>
    <t>2912103</t>
  </si>
  <si>
    <t>2912202</t>
  </si>
  <si>
    <t>2912301</t>
  </si>
  <si>
    <t>2912400</t>
  </si>
  <si>
    <t>2912509</t>
  </si>
  <si>
    <t>2912608</t>
  </si>
  <si>
    <t>2912707</t>
  </si>
  <si>
    <t>2912806</t>
  </si>
  <si>
    <t>2912905</t>
  </si>
  <si>
    <t>2913002</t>
  </si>
  <si>
    <t>2913101</t>
  </si>
  <si>
    <t>2913200</t>
  </si>
  <si>
    <t>2913309</t>
  </si>
  <si>
    <t>2913408</t>
  </si>
  <si>
    <t>2913457</t>
  </si>
  <si>
    <t>2913507</t>
  </si>
  <si>
    <t>2913606</t>
  </si>
  <si>
    <t>2913705</t>
  </si>
  <si>
    <t>2913804</t>
  </si>
  <si>
    <t>2913903</t>
  </si>
  <si>
    <t>2914000</t>
  </si>
  <si>
    <t>2914109</t>
  </si>
  <si>
    <t>2914208</t>
  </si>
  <si>
    <t>2914307</t>
  </si>
  <si>
    <t>2914406</t>
  </si>
  <si>
    <t>2914505</t>
  </si>
  <si>
    <t>2914604</t>
  </si>
  <si>
    <t>2914653</t>
  </si>
  <si>
    <t>2914703</t>
  </si>
  <si>
    <t>2914802</t>
  </si>
  <si>
    <t>2914901</t>
  </si>
  <si>
    <t>2915007</t>
  </si>
  <si>
    <t>2915106</t>
  </si>
  <si>
    <t>2915205</t>
  </si>
  <si>
    <t>2915304</t>
  </si>
  <si>
    <t>2915353</t>
  </si>
  <si>
    <t>2915403</t>
  </si>
  <si>
    <t>2915502</t>
  </si>
  <si>
    <t>2915601</t>
  </si>
  <si>
    <t>2915700</t>
  </si>
  <si>
    <t>2915809</t>
  </si>
  <si>
    <t>2915908</t>
  </si>
  <si>
    <t>2916005</t>
  </si>
  <si>
    <t>2916104</t>
  </si>
  <si>
    <t>2916203</t>
  </si>
  <si>
    <t>2916302</t>
  </si>
  <si>
    <t>2916401</t>
  </si>
  <si>
    <t>2916500</t>
  </si>
  <si>
    <t>2916609</t>
  </si>
  <si>
    <t>2916708</t>
  </si>
  <si>
    <t>2916807</t>
  </si>
  <si>
    <t>2916856</t>
  </si>
  <si>
    <t>2916906</t>
  </si>
  <si>
    <t>2917003</t>
  </si>
  <si>
    <t>2917102</t>
  </si>
  <si>
    <t>2917201</t>
  </si>
  <si>
    <t>2917300</t>
  </si>
  <si>
    <t>2917334</t>
  </si>
  <si>
    <t>2917359</t>
  </si>
  <si>
    <t>2917409</t>
  </si>
  <si>
    <t>2917508</t>
  </si>
  <si>
    <t>2917607</t>
  </si>
  <si>
    <t>2917706</t>
  </si>
  <si>
    <t>2917805</t>
  </si>
  <si>
    <t>2917904</t>
  </si>
  <si>
    <t>2918001</t>
  </si>
  <si>
    <t>2918100</t>
  </si>
  <si>
    <t>2918209</t>
  </si>
  <si>
    <t>2918308</t>
  </si>
  <si>
    <t>2918357</t>
  </si>
  <si>
    <t>2918407</t>
  </si>
  <si>
    <t>2918456</t>
  </si>
  <si>
    <t>2918506</t>
  </si>
  <si>
    <t>2918555</t>
  </si>
  <si>
    <t>2918605</t>
  </si>
  <si>
    <t>2918704</t>
  </si>
  <si>
    <t>2918753</t>
  </si>
  <si>
    <t>2918803</t>
  </si>
  <si>
    <t>2918902</t>
  </si>
  <si>
    <t>2919009</t>
  </si>
  <si>
    <t>2919058</t>
  </si>
  <si>
    <t>2919108</t>
  </si>
  <si>
    <t>2919157</t>
  </si>
  <si>
    <t>2919207</t>
  </si>
  <si>
    <t>2919306</t>
  </si>
  <si>
    <t>2919405</t>
  </si>
  <si>
    <t>2919504</t>
  </si>
  <si>
    <t>2919553</t>
  </si>
  <si>
    <t>2919603</t>
  </si>
  <si>
    <t>2919702</t>
  </si>
  <si>
    <t>2919801</t>
  </si>
  <si>
    <t>2919900</t>
  </si>
  <si>
    <t>2919926</t>
  </si>
  <si>
    <t>2919959</t>
  </si>
  <si>
    <t>2920007</t>
  </si>
  <si>
    <t>2920106</t>
  </si>
  <si>
    <t>2920205</t>
  </si>
  <si>
    <t>2920304</t>
  </si>
  <si>
    <t>2920403</t>
  </si>
  <si>
    <t>2920452</t>
  </si>
  <si>
    <t>2920502</t>
  </si>
  <si>
    <t>2920601</t>
  </si>
  <si>
    <t>2920700</t>
  </si>
  <si>
    <t>2920809</t>
  </si>
  <si>
    <t>2920908</t>
  </si>
  <si>
    <t>2921005</t>
  </si>
  <si>
    <t>2921054</t>
  </si>
  <si>
    <t>2921104</t>
  </si>
  <si>
    <t>2921203</t>
  </si>
  <si>
    <t>2921302</t>
  </si>
  <si>
    <t>2921401</t>
  </si>
  <si>
    <t>2921450</t>
  </si>
  <si>
    <t>2921500</t>
  </si>
  <si>
    <t>2921609</t>
  </si>
  <si>
    <t>2921708</t>
  </si>
  <si>
    <t>2921807</t>
  </si>
  <si>
    <t>2921906</t>
  </si>
  <si>
    <t>2922003</t>
  </si>
  <si>
    <t>2922052</t>
  </si>
  <si>
    <t>2922102</t>
  </si>
  <si>
    <t>2922201</t>
  </si>
  <si>
    <t>2922250</t>
  </si>
  <si>
    <t>2922300</t>
  </si>
  <si>
    <t>2922409</t>
  </si>
  <si>
    <t>2922508</t>
  </si>
  <si>
    <t>2922607</t>
  </si>
  <si>
    <t>2922656</t>
  </si>
  <si>
    <t>2922706</t>
  </si>
  <si>
    <t>2922730</t>
  </si>
  <si>
    <t>2922755</t>
  </si>
  <si>
    <t>2922805</t>
  </si>
  <si>
    <t>2922854</t>
  </si>
  <si>
    <t>2922904</t>
  </si>
  <si>
    <t>2923001</t>
  </si>
  <si>
    <t>2923035</t>
  </si>
  <si>
    <t>2923050</t>
  </si>
  <si>
    <t>2923100</t>
  </si>
  <si>
    <t>2923209</t>
  </si>
  <si>
    <t>2923308</t>
  </si>
  <si>
    <t>2923357</t>
  </si>
  <si>
    <t>2923407</t>
  </si>
  <si>
    <t>2923506</t>
  </si>
  <si>
    <t>2923605</t>
  </si>
  <si>
    <t>2923704</t>
  </si>
  <si>
    <t>2923803</t>
  </si>
  <si>
    <t>2923902</t>
  </si>
  <si>
    <t>2924009</t>
  </si>
  <si>
    <t>2924058</t>
  </si>
  <si>
    <t>2924108</t>
  </si>
  <si>
    <t>2924207</t>
  </si>
  <si>
    <t>2924306</t>
  </si>
  <si>
    <t>2924405</t>
  </si>
  <si>
    <t>2924504</t>
  </si>
  <si>
    <t>2924603</t>
  </si>
  <si>
    <t>2924652</t>
  </si>
  <si>
    <t>2924678</t>
  </si>
  <si>
    <t>2924702</t>
  </si>
  <si>
    <t>2924801</t>
  </si>
  <si>
    <t>2924900</t>
  </si>
  <si>
    <t>2925006</t>
  </si>
  <si>
    <t>2925105</t>
  </si>
  <si>
    <t>2925204</t>
  </si>
  <si>
    <t>2925253</t>
  </si>
  <si>
    <t>2925303</t>
  </si>
  <si>
    <t>2925402</t>
  </si>
  <si>
    <t>2925501</t>
  </si>
  <si>
    <t>2925600</t>
  </si>
  <si>
    <t>2925709</t>
  </si>
  <si>
    <t>2925758</t>
  </si>
  <si>
    <t>2925808</t>
  </si>
  <si>
    <t>2925907</t>
  </si>
  <si>
    <t>2925931</t>
  </si>
  <si>
    <t>2925956</t>
  </si>
  <si>
    <t>2926004</t>
  </si>
  <si>
    <t>2926103</t>
  </si>
  <si>
    <t>2926202</t>
  </si>
  <si>
    <t>2926301</t>
  </si>
  <si>
    <t>2926400</t>
  </si>
  <si>
    <t>2926509</t>
  </si>
  <si>
    <t>2926608</t>
  </si>
  <si>
    <t>2926657</t>
  </si>
  <si>
    <t>2926707</t>
  </si>
  <si>
    <t>2926806</t>
  </si>
  <si>
    <t>2926905</t>
  </si>
  <si>
    <t>2927002</t>
  </si>
  <si>
    <t>2927101</t>
  </si>
  <si>
    <t>2927200</t>
  </si>
  <si>
    <t>2927309</t>
  </si>
  <si>
    <t>2927408</t>
  </si>
  <si>
    <t>2927507</t>
  </si>
  <si>
    <t>2927606</t>
  </si>
  <si>
    <t>2927705</t>
  </si>
  <si>
    <t>2927804</t>
  </si>
  <si>
    <t>2927903</t>
  </si>
  <si>
    <t>2928000</t>
  </si>
  <si>
    <t>2928059</t>
  </si>
  <si>
    <t>2928109</t>
  </si>
  <si>
    <t>2928208</t>
  </si>
  <si>
    <t>2928307</t>
  </si>
  <si>
    <t>2928406</t>
  </si>
  <si>
    <t>2928505</t>
  </si>
  <si>
    <t>2928604</t>
  </si>
  <si>
    <t>2928703</t>
  </si>
  <si>
    <t>2928802</t>
  </si>
  <si>
    <t>2928901</t>
  </si>
  <si>
    <t>2928950</t>
  </si>
  <si>
    <t>2929008</t>
  </si>
  <si>
    <t>2929057</t>
  </si>
  <si>
    <t>2929107</t>
  </si>
  <si>
    <t>2929206</t>
  </si>
  <si>
    <t>2929255</t>
  </si>
  <si>
    <t>2929305</t>
  </si>
  <si>
    <t>2929354</t>
  </si>
  <si>
    <t>2929370</t>
  </si>
  <si>
    <t>2929404</t>
  </si>
  <si>
    <t>2929503</t>
  </si>
  <si>
    <t>2929602</t>
  </si>
  <si>
    <t>2929701</t>
  </si>
  <si>
    <t>2929750</t>
  </si>
  <si>
    <t>2929800</t>
  </si>
  <si>
    <t>2929909</t>
  </si>
  <si>
    <t>2930006</t>
  </si>
  <si>
    <t>2930105</t>
  </si>
  <si>
    <t>2930154</t>
  </si>
  <si>
    <t>2930204</t>
  </si>
  <si>
    <t>2930303</t>
  </si>
  <si>
    <t>2930402</t>
  </si>
  <si>
    <t>2930501</t>
  </si>
  <si>
    <t>2930600</t>
  </si>
  <si>
    <t>2930709</t>
  </si>
  <si>
    <t>2930758</t>
  </si>
  <si>
    <t>2930766</t>
  </si>
  <si>
    <t>2930774</t>
  </si>
  <si>
    <t>2930808</t>
  </si>
  <si>
    <t>2930907</t>
  </si>
  <si>
    <t>2931004</t>
  </si>
  <si>
    <t>2931053</t>
  </si>
  <si>
    <t>2931103</t>
  </si>
  <si>
    <t>2931202</t>
  </si>
  <si>
    <t>2931301</t>
  </si>
  <si>
    <t>2931350</t>
  </si>
  <si>
    <t>2931400</t>
  </si>
  <si>
    <t>2931509</t>
  </si>
  <si>
    <t>2931608</t>
  </si>
  <si>
    <t>2931707</t>
  </si>
  <si>
    <t>2931806</t>
  </si>
  <si>
    <t>2931905</t>
  </si>
  <si>
    <t>2932002</t>
  </si>
  <si>
    <t>2932101</t>
  </si>
  <si>
    <t>2932200</t>
  </si>
  <si>
    <t>2932309</t>
  </si>
  <si>
    <t>2932408</t>
  </si>
  <si>
    <t>2932457</t>
  </si>
  <si>
    <t>2932507</t>
  </si>
  <si>
    <t>2932606</t>
  </si>
  <si>
    <t>2932705</t>
  </si>
  <si>
    <t>2932804</t>
  </si>
  <si>
    <t>2932903</t>
  </si>
  <si>
    <t>2933000</t>
  </si>
  <si>
    <t>2933059</t>
  </si>
  <si>
    <t>2933109</t>
  </si>
  <si>
    <t>2933158</t>
  </si>
  <si>
    <t>2933174</t>
  </si>
  <si>
    <t>2933208</t>
  </si>
  <si>
    <t>2933257</t>
  </si>
  <si>
    <t>2933307</t>
  </si>
  <si>
    <t>2933406</t>
  </si>
  <si>
    <t>2933455</t>
  </si>
  <si>
    <t>2933505</t>
  </si>
  <si>
    <t>2933604</t>
  </si>
  <si>
    <t>Minas Gerais</t>
  </si>
  <si>
    <t>MG</t>
  </si>
  <si>
    <t>3100104</t>
  </si>
  <si>
    <t>3100203</t>
  </si>
  <si>
    <t>3100302</t>
  </si>
  <si>
    <t>3100401</t>
  </si>
  <si>
    <t>3100500</t>
  </si>
  <si>
    <t>3100609</t>
  </si>
  <si>
    <t>3100708</t>
  </si>
  <si>
    <t>3100807</t>
  </si>
  <si>
    <t>3100906</t>
  </si>
  <si>
    <t>3101003</t>
  </si>
  <si>
    <t>3101102</t>
  </si>
  <si>
    <t>3101201</t>
  </si>
  <si>
    <t>3101300</t>
  </si>
  <si>
    <t>3101409</t>
  </si>
  <si>
    <t>3101508</t>
  </si>
  <si>
    <t>3101607</t>
  </si>
  <si>
    <t>3101631</t>
  </si>
  <si>
    <t>3101706</t>
  </si>
  <si>
    <t>3101805</t>
  </si>
  <si>
    <t>3101904</t>
  </si>
  <si>
    <t>3102001</t>
  </si>
  <si>
    <t>3102050</t>
  </si>
  <si>
    <t>3102100</t>
  </si>
  <si>
    <t>3102209</t>
  </si>
  <si>
    <t>3102308</t>
  </si>
  <si>
    <t>3102407</t>
  </si>
  <si>
    <t>3102506</t>
  </si>
  <si>
    <t>3102605</t>
  </si>
  <si>
    <t>3102704</t>
  </si>
  <si>
    <t>3102803</t>
  </si>
  <si>
    <t>3102852</t>
  </si>
  <si>
    <t>3102902</t>
  </si>
  <si>
    <t>3103009</t>
  </si>
  <si>
    <t>3103108</t>
  </si>
  <si>
    <t>3103207</t>
  </si>
  <si>
    <t>3103306</t>
  </si>
  <si>
    <t>3103405</t>
  </si>
  <si>
    <t>3103504</t>
  </si>
  <si>
    <t>3103603</t>
  </si>
  <si>
    <t>3103702</t>
  </si>
  <si>
    <t>3103751</t>
  </si>
  <si>
    <t>3103801</t>
  </si>
  <si>
    <t>3103900</t>
  </si>
  <si>
    <t>3104007</t>
  </si>
  <si>
    <t>3104106</t>
  </si>
  <si>
    <t>3104205</t>
  </si>
  <si>
    <t>3104304</t>
  </si>
  <si>
    <t>3104403</t>
  </si>
  <si>
    <t>3104452</t>
  </si>
  <si>
    <t>3104502</t>
  </si>
  <si>
    <t>3104601</t>
  </si>
  <si>
    <t>3104700</t>
  </si>
  <si>
    <t>3104809</t>
  </si>
  <si>
    <t>3104908</t>
  </si>
  <si>
    <t>3105004</t>
  </si>
  <si>
    <t>3105103</t>
  </si>
  <si>
    <t>3105202</t>
  </si>
  <si>
    <t>3105301</t>
  </si>
  <si>
    <t>3105400</t>
  </si>
  <si>
    <t>3105509</t>
  </si>
  <si>
    <t>3105608</t>
  </si>
  <si>
    <t>3105707</t>
  </si>
  <si>
    <t>3105905</t>
  </si>
  <si>
    <t>3106002</t>
  </si>
  <si>
    <t>3106101</t>
  </si>
  <si>
    <t>3106200</t>
  </si>
  <si>
    <t>3106309</t>
  </si>
  <si>
    <t>3106408</t>
  </si>
  <si>
    <t>3106507</t>
  </si>
  <si>
    <t>3106606</t>
  </si>
  <si>
    <t>3106655</t>
  </si>
  <si>
    <t>3106705</t>
  </si>
  <si>
    <t>3106804</t>
  </si>
  <si>
    <t>3106903</t>
  </si>
  <si>
    <t>3107000</t>
  </si>
  <si>
    <t>3107109</t>
  </si>
  <si>
    <t>3107208</t>
  </si>
  <si>
    <t>3107307</t>
  </si>
  <si>
    <t>3107406</t>
  </si>
  <si>
    <t>3107505</t>
  </si>
  <si>
    <t>3107604</t>
  </si>
  <si>
    <t>3107703</t>
  </si>
  <si>
    <t>3107802</t>
  </si>
  <si>
    <t>3107901</t>
  </si>
  <si>
    <t>3108008</t>
  </si>
  <si>
    <t>3108107</t>
  </si>
  <si>
    <t>3108206</t>
  </si>
  <si>
    <t>3108255</t>
  </si>
  <si>
    <t>3108305</t>
  </si>
  <si>
    <t>3108404</t>
  </si>
  <si>
    <t>3108503</t>
  </si>
  <si>
    <t>3108552</t>
  </si>
  <si>
    <t>3108602</t>
  </si>
  <si>
    <t>3108701</t>
  </si>
  <si>
    <t>3108800</t>
  </si>
  <si>
    <t>3108909</t>
  </si>
  <si>
    <t>3109006</t>
  </si>
  <si>
    <t>3109105</t>
  </si>
  <si>
    <t>3109204</t>
  </si>
  <si>
    <t>3109253</t>
  </si>
  <si>
    <t>3109303</t>
  </si>
  <si>
    <t>3109402</t>
  </si>
  <si>
    <t>3109451</t>
  </si>
  <si>
    <t>3109501</t>
  </si>
  <si>
    <t>3109600</t>
  </si>
  <si>
    <t>3109709</t>
  </si>
  <si>
    <t>3109808</t>
  </si>
  <si>
    <t>3109907</t>
  </si>
  <si>
    <t>3110004</t>
  </si>
  <si>
    <t>3110103</t>
  </si>
  <si>
    <t>3110202</t>
  </si>
  <si>
    <t>3110301</t>
  </si>
  <si>
    <t>3110400</t>
  </si>
  <si>
    <t>3110509</t>
  </si>
  <si>
    <t>3110608</t>
  </si>
  <si>
    <t>3110707</t>
  </si>
  <si>
    <t>3110806</t>
  </si>
  <si>
    <t>3110905</t>
  </si>
  <si>
    <t>3111002</t>
  </si>
  <si>
    <t>3111101</t>
  </si>
  <si>
    <t>3111150</t>
  </si>
  <si>
    <t>3111200</t>
  </si>
  <si>
    <t>3111309</t>
  </si>
  <si>
    <t>3111408</t>
  </si>
  <si>
    <t>3111507</t>
  </si>
  <si>
    <t>3111606</t>
  </si>
  <si>
    <t>3111705</t>
  </si>
  <si>
    <t>3111804</t>
  </si>
  <si>
    <t>3111903</t>
  </si>
  <si>
    <t>3112000</t>
  </si>
  <si>
    <t>3112059</t>
  </si>
  <si>
    <t>3112109</t>
  </si>
  <si>
    <t>3112208</t>
  </si>
  <si>
    <t>3112307</t>
  </si>
  <si>
    <t>3112406</t>
  </si>
  <si>
    <t>3112505</t>
  </si>
  <si>
    <t>3112604</t>
  </si>
  <si>
    <t>3112653</t>
  </si>
  <si>
    <t>3112703</t>
  </si>
  <si>
    <t>3112802</t>
  </si>
  <si>
    <t>3112901</t>
  </si>
  <si>
    <t>3113008</t>
  </si>
  <si>
    <t>3113107</t>
  </si>
  <si>
    <t>3113206</t>
  </si>
  <si>
    <t>3113305</t>
  </si>
  <si>
    <t>3113404</t>
  </si>
  <si>
    <t>3113503</t>
  </si>
  <si>
    <t>3113602</t>
  </si>
  <si>
    <t>3113701</t>
  </si>
  <si>
    <t>3113800</t>
  </si>
  <si>
    <t>3113909</t>
  </si>
  <si>
    <t>3114006</t>
  </si>
  <si>
    <t>3114105</t>
  </si>
  <si>
    <t>3114204</t>
  </si>
  <si>
    <t>3114303</t>
  </si>
  <si>
    <t>3114402</t>
  </si>
  <si>
    <t>3114501</t>
  </si>
  <si>
    <t>3114550</t>
  </si>
  <si>
    <t>3114600</t>
  </si>
  <si>
    <t>3114709</t>
  </si>
  <si>
    <t>3114808</t>
  </si>
  <si>
    <t>3114907</t>
  </si>
  <si>
    <t>3115003</t>
  </si>
  <si>
    <t>3115102</t>
  </si>
  <si>
    <t>3115201</t>
  </si>
  <si>
    <t>3115300</t>
  </si>
  <si>
    <t>3115359</t>
  </si>
  <si>
    <t>3115409</t>
  </si>
  <si>
    <t>3115458</t>
  </si>
  <si>
    <t>3115474</t>
  </si>
  <si>
    <t>3115508</t>
  </si>
  <si>
    <t>3115607</t>
  </si>
  <si>
    <t>3115706</t>
  </si>
  <si>
    <t>3115805</t>
  </si>
  <si>
    <t>3115904</t>
  </si>
  <si>
    <t>3116001</t>
  </si>
  <si>
    <t>3116100</t>
  </si>
  <si>
    <t>3116159</t>
  </si>
  <si>
    <t>3116209</t>
  </si>
  <si>
    <t>3116308</t>
  </si>
  <si>
    <t>3116407</t>
  </si>
  <si>
    <t>3116506</t>
  </si>
  <si>
    <t>3116605</t>
  </si>
  <si>
    <t>3116704</t>
  </si>
  <si>
    <t>3116803</t>
  </si>
  <si>
    <t>3116902</t>
  </si>
  <si>
    <t>3117009</t>
  </si>
  <si>
    <t>3117108</t>
  </si>
  <si>
    <t>3117207</t>
  </si>
  <si>
    <t>3117306</t>
  </si>
  <si>
    <t>3117405</t>
  </si>
  <si>
    <t>3117504</t>
  </si>
  <si>
    <t>3117603</t>
  </si>
  <si>
    <t>3117702</t>
  </si>
  <si>
    <t>3117801</t>
  </si>
  <si>
    <t>3117836</t>
  </si>
  <si>
    <t>3117876</t>
  </si>
  <si>
    <t>3117900</t>
  </si>
  <si>
    <t>3118007</t>
  </si>
  <si>
    <t>3118106</t>
  </si>
  <si>
    <t>3118205</t>
  </si>
  <si>
    <t>3118304</t>
  </si>
  <si>
    <t>3118403</t>
  </si>
  <si>
    <t>3118502</t>
  </si>
  <si>
    <t>3118601</t>
  </si>
  <si>
    <t>3118700</t>
  </si>
  <si>
    <t>3118809</t>
  </si>
  <si>
    <t>3118908</t>
  </si>
  <si>
    <t>3119005</t>
  </si>
  <si>
    <t>3119104</t>
  </si>
  <si>
    <t>3119203</t>
  </si>
  <si>
    <t>3119302</t>
  </si>
  <si>
    <t>3119401</t>
  </si>
  <si>
    <t>3119500</t>
  </si>
  <si>
    <t>3119609</t>
  </si>
  <si>
    <t>3119708</t>
  </si>
  <si>
    <t>3119807</t>
  </si>
  <si>
    <t>3119906</t>
  </si>
  <si>
    <t>3119955</t>
  </si>
  <si>
    <t>3120003</t>
  </si>
  <si>
    <t>3120102</t>
  </si>
  <si>
    <t>3120151</t>
  </si>
  <si>
    <t>3120201</t>
  </si>
  <si>
    <t>3120300</t>
  </si>
  <si>
    <t>3120409</t>
  </si>
  <si>
    <t>3120508</t>
  </si>
  <si>
    <t>3120607</t>
  </si>
  <si>
    <t>3120706</t>
  </si>
  <si>
    <t>3120805</t>
  </si>
  <si>
    <t>3120839</t>
  </si>
  <si>
    <t>3120870</t>
  </si>
  <si>
    <t>3120904</t>
  </si>
  <si>
    <t>3121001</t>
  </si>
  <si>
    <t>3121100</t>
  </si>
  <si>
    <t>3121209</t>
  </si>
  <si>
    <t>3121258</t>
  </si>
  <si>
    <t>3121308</t>
  </si>
  <si>
    <t>3121407</t>
  </si>
  <si>
    <t>3121506</t>
  </si>
  <si>
    <t>3121605</t>
  </si>
  <si>
    <t>3121704</t>
  </si>
  <si>
    <t>3121803</t>
  </si>
  <si>
    <t>3121902</t>
  </si>
  <si>
    <t>3122009</t>
  </si>
  <si>
    <t>3122108</t>
  </si>
  <si>
    <t>3122207</t>
  </si>
  <si>
    <t>3122306</t>
  </si>
  <si>
    <t>3122355</t>
  </si>
  <si>
    <t>3122405</t>
  </si>
  <si>
    <t>3122454</t>
  </si>
  <si>
    <t>3122470</t>
  </si>
  <si>
    <t>3122504</t>
  </si>
  <si>
    <t>3122603</t>
  </si>
  <si>
    <t>3122702</t>
  </si>
  <si>
    <t>3122801</t>
  </si>
  <si>
    <t>3122900</t>
  </si>
  <si>
    <t>3123007</t>
  </si>
  <si>
    <t>3123106</t>
  </si>
  <si>
    <t>3123205</t>
  </si>
  <si>
    <t>3123304</t>
  </si>
  <si>
    <t>3123403</t>
  </si>
  <si>
    <t>3123502</t>
  </si>
  <si>
    <t>3123528</t>
  </si>
  <si>
    <t>3123601</t>
  </si>
  <si>
    <t>3123700</t>
  </si>
  <si>
    <t>3123809</t>
  </si>
  <si>
    <t>3123858</t>
  </si>
  <si>
    <t>3123908</t>
  </si>
  <si>
    <t>3124005</t>
  </si>
  <si>
    <t>3124104</t>
  </si>
  <si>
    <t>3124203</t>
  </si>
  <si>
    <t>3124302</t>
  </si>
  <si>
    <t>3124401</t>
  </si>
  <si>
    <t>3124500</t>
  </si>
  <si>
    <t>3124609</t>
  </si>
  <si>
    <t>3124708</t>
  </si>
  <si>
    <t>3124807</t>
  </si>
  <si>
    <t>3124906</t>
  </si>
  <si>
    <t>3125002</t>
  </si>
  <si>
    <t>3125101</t>
  </si>
  <si>
    <t>3125200</t>
  </si>
  <si>
    <t>3125309</t>
  </si>
  <si>
    <t>3125408</t>
  </si>
  <si>
    <t>3125507</t>
  </si>
  <si>
    <t>3125606</t>
  </si>
  <si>
    <t>3125705</t>
  </si>
  <si>
    <t>3125804</t>
  </si>
  <si>
    <t>3125903</t>
  </si>
  <si>
    <t>3125952</t>
  </si>
  <si>
    <t>3126000</t>
  </si>
  <si>
    <t>3126109</t>
  </si>
  <si>
    <t>3126208</t>
  </si>
  <si>
    <t>3126307</t>
  </si>
  <si>
    <t>3126406</t>
  </si>
  <si>
    <t>3126505</t>
  </si>
  <si>
    <t>3126604</t>
  </si>
  <si>
    <t>3126703</t>
  </si>
  <si>
    <t>3126752</t>
  </si>
  <si>
    <t>3126802</t>
  </si>
  <si>
    <t>3126901</t>
  </si>
  <si>
    <t>3126950</t>
  </si>
  <si>
    <t>3127008</t>
  </si>
  <si>
    <t>3127057</t>
  </si>
  <si>
    <t>3127073</t>
  </si>
  <si>
    <t>3127107</t>
  </si>
  <si>
    <t>3127206</t>
  </si>
  <si>
    <t>3127305</t>
  </si>
  <si>
    <t>3127339</t>
  </si>
  <si>
    <t>3127354</t>
  </si>
  <si>
    <t>3127370</t>
  </si>
  <si>
    <t>3127388</t>
  </si>
  <si>
    <t>3127404</t>
  </si>
  <si>
    <t>3127503</t>
  </si>
  <si>
    <t>3127602</t>
  </si>
  <si>
    <t>3127701</t>
  </si>
  <si>
    <t>3127800</t>
  </si>
  <si>
    <t>3127909</t>
  </si>
  <si>
    <t>3128006</t>
  </si>
  <si>
    <t>3128105</t>
  </si>
  <si>
    <t>3128204</t>
  </si>
  <si>
    <t>3128253</t>
  </si>
  <si>
    <t>3128303</t>
  </si>
  <si>
    <t>3128402</t>
  </si>
  <si>
    <t>3128501</t>
  </si>
  <si>
    <t>3128600</t>
  </si>
  <si>
    <t>3128709</t>
  </si>
  <si>
    <t>3128808</t>
  </si>
  <si>
    <t>3128907</t>
  </si>
  <si>
    <t>3129004</t>
  </si>
  <si>
    <t>3129103</t>
  </si>
  <si>
    <t>3129202</t>
  </si>
  <si>
    <t>3129301</t>
  </si>
  <si>
    <t>3129400</t>
  </si>
  <si>
    <t>3129509</t>
  </si>
  <si>
    <t>3129608</t>
  </si>
  <si>
    <t>3129657</t>
  </si>
  <si>
    <t>3129707</t>
  </si>
  <si>
    <t>3129806</t>
  </si>
  <si>
    <t>3129905</t>
  </si>
  <si>
    <t>3130002</t>
  </si>
  <si>
    <t>3130051</t>
  </si>
  <si>
    <t>3130101</t>
  </si>
  <si>
    <t>3130200</t>
  </si>
  <si>
    <t>3130309</t>
  </si>
  <si>
    <t>3130408</t>
  </si>
  <si>
    <t>3130507</t>
  </si>
  <si>
    <t>3130556</t>
  </si>
  <si>
    <t>3130606</t>
  </si>
  <si>
    <t>3130655</t>
  </si>
  <si>
    <t>3130705</t>
  </si>
  <si>
    <t>3130804</t>
  </si>
  <si>
    <t>3130903</t>
  </si>
  <si>
    <t>3131000</t>
  </si>
  <si>
    <t>3131109</t>
  </si>
  <si>
    <t>3131158</t>
  </si>
  <si>
    <t>3131208</t>
  </si>
  <si>
    <t>3131307</t>
  </si>
  <si>
    <t>3131406</t>
  </si>
  <si>
    <t>3131505</t>
  </si>
  <si>
    <t>3131604</t>
  </si>
  <si>
    <t>3131703</t>
  </si>
  <si>
    <t>3131802</t>
  </si>
  <si>
    <t>3131901</t>
  </si>
  <si>
    <t>3132008</t>
  </si>
  <si>
    <t>3132107</t>
  </si>
  <si>
    <t>3132206</t>
  </si>
  <si>
    <t>3132305</t>
  </si>
  <si>
    <t>3132404</t>
  </si>
  <si>
    <t>3132503</t>
  </si>
  <si>
    <t>3132602</t>
  </si>
  <si>
    <t>3132701</t>
  </si>
  <si>
    <t>3132800</t>
  </si>
  <si>
    <t>3132909</t>
  </si>
  <si>
    <t>3133006</t>
  </si>
  <si>
    <t>3133105</t>
  </si>
  <si>
    <t>3133204</t>
  </si>
  <si>
    <t>3133303</t>
  </si>
  <si>
    <t>3133402</t>
  </si>
  <si>
    <t>3133501</t>
  </si>
  <si>
    <t>3133600</t>
  </si>
  <si>
    <t>3133709</t>
  </si>
  <si>
    <t>3133758</t>
  </si>
  <si>
    <t>3133808</t>
  </si>
  <si>
    <t>3133907</t>
  </si>
  <si>
    <t>3134004</t>
  </si>
  <si>
    <t>3134103</t>
  </si>
  <si>
    <t>3134202</t>
  </si>
  <si>
    <t>3134301</t>
  </si>
  <si>
    <t>3134400</t>
  </si>
  <si>
    <t>3134509</t>
  </si>
  <si>
    <t>3134608</t>
  </si>
  <si>
    <t>3134707</t>
  </si>
  <si>
    <t>3134806</t>
  </si>
  <si>
    <t>3134905</t>
  </si>
  <si>
    <t>3135001</t>
  </si>
  <si>
    <t>3135050</t>
  </si>
  <si>
    <t>3135076</t>
  </si>
  <si>
    <t>3135100</t>
  </si>
  <si>
    <t>3135209</t>
  </si>
  <si>
    <t>3135308</t>
  </si>
  <si>
    <t>3135357</t>
  </si>
  <si>
    <t>3135407</t>
  </si>
  <si>
    <t>3135456</t>
  </si>
  <si>
    <t>3135506</t>
  </si>
  <si>
    <t>3135605</t>
  </si>
  <si>
    <t>3135704</t>
  </si>
  <si>
    <t>3135803</t>
  </si>
  <si>
    <t>3135902</t>
  </si>
  <si>
    <t>3136009</t>
  </si>
  <si>
    <t>3136108</t>
  </si>
  <si>
    <t>3136207</t>
  </si>
  <si>
    <t>3136306</t>
  </si>
  <si>
    <t>3136405</t>
  </si>
  <si>
    <t>3136504</t>
  </si>
  <si>
    <t>3136520</t>
  </si>
  <si>
    <t>3136553</t>
  </si>
  <si>
    <t>3136579</t>
  </si>
  <si>
    <t>3136603</t>
  </si>
  <si>
    <t>3136652</t>
  </si>
  <si>
    <t>3136702</t>
  </si>
  <si>
    <t>3136801</t>
  </si>
  <si>
    <t>3136900</t>
  </si>
  <si>
    <t>3136959</t>
  </si>
  <si>
    <t>3137007</t>
  </si>
  <si>
    <t>3137106</t>
  </si>
  <si>
    <t>3137205</t>
  </si>
  <si>
    <t>3137304</t>
  </si>
  <si>
    <t>3137403</t>
  </si>
  <si>
    <t>3137502</t>
  </si>
  <si>
    <t>3137536</t>
  </si>
  <si>
    <t>3137601</t>
  </si>
  <si>
    <t>3137700</t>
  </si>
  <si>
    <t>3137809</t>
  </si>
  <si>
    <t>3137908</t>
  </si>
  <si>
    <t>3138005</t>
  </si>
  <si>
    <t>3138104</t>
  </si>
  <si>
    <t>3138203</t>
  </si>
  <si>
    <t>3138302</t>
  </si>
  <si>
    <t>3138351</t>
  </si>
  <si>
    <t>3138401</t>
  </si>
  <si>
    <t>3138500</t>
  </si>
  <si>
    <t>3138609</t>
  </si>
  <si>
    <t>3138625</t>
  </si>
  <si>
    <t>3138658</t>
  </si>
  <si>
    <t>3138674</t>
  </si>
  <si>
    <t>3138682</t>
  </si>
  <si>
    <t>3138708</t>
  </si>
  <si>
    <t>3138807</t>
  </si>
  <si>
    <t>3138906</t>
  </si>
  <si>
    <t>3139003</t>
  </si>
  <si>
    <t>3139102</t>
  </si>
  <si>
    <t>3139201</t>
  </si>
  <si>
    <t>3139250</t>
  </si>
  <si>
    <t>3139300</t>
  </si>
  <si>
    <t>3139409</t>
  </si>
  <si>
    <t>3139508</t>
  </si>
  <si>
    <t>3139607</t>
  </si>
  <si>
    <t>3139706</t>
  </si>
  <si>
    <t>3139805</t>
  </si>
  <si>
    <t>3139904</t>
  </si>
  <si>
    <t>3140001</t>
  </si>
  <si>
    <t>3140100</t>
  </si>
  <si>
    <t>3140159</t>
  </si>
  <si>
    <t>3140209</t>
  </si>
  <si>
    <t>3140308</t>
  </si>
  <si>
    <t>3140407</t>
  </si>
  <si>
    <t>3140506</t>
  </si>
  <si>
    <t>3140530</t>
  </si>
  <si>
    <t>3140555</t>
  </si>
  <si>
    <t>3140605</t>
  </si>
  <si>
    <t>3140704</t>
  </si>
  <si>
    <t>3140803</t>
  </si>
  <si>
    <t>3140852</t>
  </si>
  <si>
    <t>3140902</t>
  </si>
  <si>
    <t>3141009</t>
  </si>
  <si>
    <t>3141108</t>
  </si>
  <si>
    <t>3141207</t>
  </si>
  <si>
    <t>3141306</t>
  </si>
  <si>
    <t>3141405</t>
  </si>
  <si>
    <t>3141504</t>
  </si>
  <si>
    <t>3141603</t>
  </si>
  <si>
    <t>3141702</t>
  </si>
  <si>
    <t>3141801</t>
  </si>
  <si>
    <t>3141900</t>
  </si>
  <si>
    <t>3142007</t>
  </si>
  <si>
    <t>3142106</t>
  </si>
  <si>
    <t>3142205</t>
  </si>
  <si>
    <t>3142254</t>
  </si>
  <si>
    <t>3142304</t>
  </si>
  <si>
    <t>3142403</t>
  </si>
  <si>
    <t>3142502</t>
  </si>
  <si>
    <t>3142601</t>
  </si>
  <si>
    <t>3142700</t>
  </si>
  <si>
    <t>3142809</t>
  </si>
  <si>
    <t>3142908</t>
  </si>
  <si>
    <t>3143005</t>
  </si>
  <si>
    <t>3143104</t>
  </si>
  <si>
    <t>3143153</t>
  </si>
  <si>
    <t>3143203</t>
  </si>
  <si>
    <t>3143302</t>
  </si>
  <si>
    <t>3143401</t>
  </si>
  <si>
    <t>3143450</t>
  </si>
  <si>
    <t>3143500</t>
  </si>
  <si>
    <t>3143609</t>
  </si>
  <si>
    <t>3143708</t>
  </si>
  <si>
    <t>3143807</t>
  </si>
  <si>
    <t>3143906</t>
  </si>
  <si>
    <t>3144003</t>
  </si>
  <si>
    <t>3144102</t>
  </si>
  <si>
    <t>3144201</t>
  </si>
  <si>
    <t>3144300</t>
  </si>
  <si>
    <t>3144359</t>
  </si>
  <si>
    <t>3144375</t>
  </si>
  <si>
    <t>3144409</t>
  </si>
  <si>
    <t>3144508</t>
  </si>
  <si>
    <t>3144607</t>
  </si>
  <si>
    <t>3144656</t>
  </si>
  <si>
    <t>3144672</t>
  </si>
  <si>
    <t>3144706</t>
  </si>
  <si>
    <t>3144805</t>
  </si>
  <si>
    <t>3144904</t>
  </si>
  <si>
    <t>3145000</t>
  </si>
  <si>
    <t>3145059</t>
  </si>
  <si>
    <t>3145109</t>
  </si>
  <si>
    <t>3145208</t>
  </si>
  <si>
    <t>3145307</t>
  </si>
  <si>
    <t>3145356</t>
  </si>
  <si>
    <t>3145372</t>
  </si>
  <si>
    <t>3145406</t>
  </si>
  <si>
    <t>3145455</t>
  </si>
  <si>
    <t>3145505</t>
  </si>
  <si>
    <t>3145604</t>
  </si>
  <si>
    <t>3145703</t>
  </si>
  <si>
    <t>3145802</t>
  </si>
  <si>
    <t>3145851</t>
  </si>
  <si>
    <t>3145877</t>
  </si>
  <si>
    <t>3145901</t>
  </si>
  <si>
    <t>3146008</t>
  </si>
  <si>
    <t>3146107</t>
  </si>
  <si>
    <t>3146206</t>
  </si>
  <si>
    <t>3146255</t>
  </si>
  <si>
    <t>3146305</t>
  </si>
  <si>
    <t>3146404</t>
  </si>
  <si>
    <t>3146503</t>
  </si>
  <si>
    <t>3146552</t>
  </si>
  <si>
    <t>3146602</t>
  </si>
  <si>
    <t>3146701</t>
  </si>
  <si>
    <t>3146750</t>
  </si>
  <si>
    <t>3146909</t>
  </si>
  <si>
    <t>3147006</t>
  </si>
  <si>
    <t>3147105</t>
  </si>
  <si>
    <t>3147204</t>
  </si>
  <si>
    <t>3147303</t>
  </si>
  <si>
    <t>3147402</t>
  </si>
  <si>
    <t>3147501</t>
  </si>
  <si>
    <t>3147600</t>
  </si>
  <si>
    <t>3147709</t>
  </si>
  <si>
    <t>3147808</t>
  </si>
  <si>
    <t>3147907</t>
  </si>
  <si>
    <t>3147956</t>
  </si>
  <si>
    <t>3148004</t>
  </si>
  <si>
    <t>3148103</t>
  </si>
  <si>
    <t>3148202</t>
  </si>
  <si>
    <t>3148301</t>
  </si>
  <si>
    <t>3148400</t>
  </si>
  <si>
    <t>3148509</t>
  </si>
  <si>
    <t>3148608</t>
  </si>
  <si>
    <t>3148707</t>
  </si>
  <si>
    <t>3148756</t>
  </si>
  <si>
    <t>3148806</t>
  </si>
  <si>
    <t>3148905</t>
  </si>
  <si>
    <t>3149002</t>
  </si>
  <si>
    <t>3149101</t>
  </si>
  <si>
    <t>3149150</t>
  </si>
  <si>
    <t>3149200</t>
  </si>
  <si>
    <t>3149309</t>
  </si>
  <si>
    <t>3149408</t>
  </si>
  <si>
    <t>3149507</t>
  </si>
  <si>
    <t>3149606</t>
  </si>
  <si>
    <t>3149705</t>
  </si>
  <si>
    <t>3149804</t>
  </si>
  <si>
    <t>3149903</t>
  </si>
  <si>
    <t>3149952</t>
  </si>
  <si>
    <t>3150000</t>
  </si>
  <si>
    <t>3150109</t>
  </si>
  <si>
    <t>3150158</t>
  </si>
  <si>
    <t>3150208</t>
  </si>
  <si>
    <t>3150307</t>
  </si>
  <si>
    <t>3150406</t>
  </si>
  <si>
    <t>3150505</t>
  </si>
  <si>
    <t>3150539</t>
  </si>
  <si>
    <t>3150570</t>
  </si>
  <si>
    <t>3150604</t>
  </si>
  <si>
    <t>3150703</t>
  </si>
  <si>
    <t>3150802</t>
  </si>
  <si>
    <t>3150901</t>
  </si>
  <si>
    <t>3151008</t>
  </si>
  <si>
    <t>3151107</t>
  </si>
  <si>
    <t>3151206</t>
  </si>
  <si>
    <t>3151305</t>
  </si>
  <si>
    <t>3151404</t>
  </si>
  <si>
    <t>3151503</t>
  </si>
  <si>
    <t>3151602</t>
  </si>
  <si>
    <t>3151701</t>
  </si>
  <si>
    <t>3151800</t>
  </si>
  <si>
    <t>3151909</t>
  </si>
  <si>
    <t>3152006</t>
  </si>
  <si>
    <t>3152105</t>
  </si>
  <si>
    <t>3152131</t>
  </si>
  <si>
    <t>3152170</t>
  </si>
  <si>
    <t>3152204</t>
  </si>
  <si>
    <t>3152303</t>
  </si>
  <si>
    <t>3152402</t>
  </si>
  <si>
    <t>3152501</t>
  </si>
  <si>
    <t>3152600</t>
  </si>
  <si>
    <t>3152709</t>
  </si>
  <si>
    <t>3152808</t>
  </si>
  <si>
    <t>3152907</t>
  </si>
  <si>
    <t>3153004</t>
  </si>
  <si>
    <t>3153103</t>
  </si>
  <si>
    <t>3153202</t>
  </si>
  <si>
    <t>3153301</t>
  </si>
  <si>
    <t>3153400</t>
  </si>
  <si>
    <t>3153509</t>
  </si>
  <si>
    <t>3153608</t>
  </si>
  <si>
    <t>3153707</t>
  </si>
  <si>
    <t>3153806</t>
  </si>
  <si>
    <t>3153905</t>
  </si>
  <si>
    <t>3154002</t>
  </si>
  <si>
    <t>3154101</t>
  </si>
  <si>
    <t>3154150</t>
  </si>
  <si>
    <t>3154200</t>
  </si>
  <si>
    <t>3154309</t>
  </si>
  <si>
    <t>3154408</t>
  </si>
  <si>
    <t>3154457</t>
  </si>
  <si>
    <t>3154507</t>
  </si>
  <si>
    <t>3154606</t>
  </si>
  <si>
    <t>3154705</t>
  </si>
  <si>
    <t>3154804</t>
  </si>
  <si>
    <t>3154903</t>
  </si>
  <si>
    <t>3155009</t>
  </si>
  <si>
    <t>3155108</t>
  </si>
  <si>
    <t>3155207</t>
  </si>
  <si>
    <t>3155306</t>
  </si>
  <si>
    <t>3155405</t>
  </si>
  <si>
    <t>3155504</t>
  </si>
  <si>
    <t>3155603</t>
  </si>
  <si>
    <t>3155702</t>
  </si>
  <si>
    <t>3155801</t>
  </si>
  <si>
    <t>3155900</t>
  </si>
  <si>
    <t>3156007</t>
  </si>
  <si>
    <t>3156106</t>
  </si>
  <si>
    <t>3156205</t>
  </si>
  <si>
    <t>3156304</t>
  </si>
  <si>
    <t>3156403</t>
  </si>
  <si>
    <t>3156452</t>
  </si>
  <si>
    <t>3156502</t>
  </si>
  <si>
    <t>3156601</t>
  </si>
  <si>
    <t>3156700</t>
  </si>
  <si>
    <t>3156809</t>
  </si>
  <si>
    <t>3156908</t>
  </si>
  <si>
    <t>3157005</t>
  </si>
  <si>
    <t>3157104</t>
  </si>
  <si>
    <t>3157203</t>
  </si>
  <si>
    <t>3157252</t>
  </si>
  <si>
    <t>3157278</t>
  </si>
  <si>
    <t>3157302</t>
  </si>
  <si>
    <t>3157336</t>
  </si>
  <si>
    <t>3157377</t>
  </si>
  <si>
    <t>3157401</t>
  </si>
  <si>
    <t>3157500</t>
  </si>
  <si>
    <t>3157609</t>
  </si>
  <si>
    <t>3157658</t>
  </si>
  <si>
    <t>3157708</t>
  </si>
  <si>
    <t>3157807</t>
  </si>
  <si>
    <t>3157906</t>
  </si>
  <si>
    <t>3158003</t>
  </si>
  <si>
    <t>3158102</t>
  </si>
  <si>
    <t>3158201</t>
  </si>
  <si>
    <t>3158300</t>
  </si>
  <si>
    <t>3158409</t>
  </si>
  <si>
    <t>3158508</t>
  </si>
  <si>
    <t>3158607</t>
  </si>
  <si>
    <t>3158706</t>
  </si>
  <si>
    <t>3158805</t>
  </si>
  <si>
    <t>3158904</t>
  </si>
  <si>
    <t>3158953</t>
  </si>
  <si>
    <t>3159001</t>
  </si>
  <si>
    <t>3159100</t>
  </si>
  <si>
    <t>3159209</t>
  </si>
  <si>
    <t>3159308</t>
  </si>
  <si>
    <t>3159357</t>
  </si>
  <si>
    <t>3159407</t>
  </si>
  <si>
    <t>3159506</t>
  </si>
  <si>
    <t>3159605</t>
  </si>
  <si>
    <t>3159704</t>
  </si>
  <si>
    <t>3159803</t>
  </si>
  <si>
    <t>3159902</t>
  </si>
  <si>
    <t>3160009</t>
  </si>
  <si>
    <t>3160108</t>
  </si>
  <si>
    <t>3160207</t>
  </si>
  <si>
    <t>3160306</t>
  </si>
  <si>
    <t>3160405</t>
  </si>
  <si>
    <t>3160454</t>
  </si>
  <si>
    <t>3160504</t>
  </si>
  <si>
    <t>3160603</t>
  </si>
  <si>
    <t>3160702</t>
  </si>
  <si>
    <t>3160801</t>
  </si>
  <si>
    <t>3160900</t>
  </si>
  <si>
    <t>3160959</t>
  </si>
  <si>
    <t>3161007</t>
  </si>
  <si>
    <t>3161056</t>
  </si>
  <si>
    <t>3161106</t>
  </si>
  <si>
    <t>3161205</t>
  </si>
  <si>
    <t>3161304</t>
  </si>
  <si>
    <t>3161403</t>
  </si>
  <si>
    <t>3161502</t>
  </si>
  <si>
    <t>3161601</t>
  </si>
  <si>
    <t>3161650</t>
  </si>
  <si>
    <t>3161700</t>
  </si>
  <si>
    <t>3161809</t>
  </si>
  <si>
    <t>3161908</t>
  </si>
  <si>
    <t>3162005</t>
  </si>
  <si>
    <t>3162104</t>
  </si>
  <si>
    <t>3162203</t>
  </si>
  <si>
    <t>3162252</t>
  </si>
  <si>
    <t>3162302</t>
  </si>
  <si>
    <t>3162401</t>
  </si>
  <si>
    <t>3162450</t>
  </si>
  <si>
    <t>3162500</t>
  </si>
  <si>
    <t>3162559</t>
  </si>
  <si>
    <t>3162575</t>
  </si>
  <si>
    <t>3162609</t>
  </si>
  <si>
    <t>3162658</t>
  </si>
  <si>
    <t>3162708</t>
  </si>
  <si>
    <t>3162807</t>
  </si>
  <si>
    <t>3162906</t>
  </si>
  <si>
    <t>3162922</t>
  </si>
  <si>
    <t>3162948</t>
  </si>
  <si>
    <t>3162955</t>
  </si>
  <si>
    <t>3163003</t>
  </si>
  <si>
    <t>3163102</t>
  </si>
  <si>
    <t>3163201</t>
  </si>
  <si>
    <t>3163300</t>
  </si>
  <si>
    <t>3163409</t>
  </si>
  <si>
    <t>3163508</t>
  </si>
  <si>
    <t>3163607</t>
  </si>
  <si>
    <t>3163706</t>
  </si>
  <si>
    <t>3163805</t>
  </si>
  <si>
    <t>3163904</t>
  </si>
  <si>
    <t>3164001</t>
  </si>
  <si>
    <t>3164100</t>
  </si>
  <si>
    <t>3164209</t>
  </si>
  <si>
    <t>3164308</t>
  </si>
  <si>
    <t>3164407</t>
  </si>
  <si>
    <t>3164431</t>
  </si>
  <si>
    <t>3164472</t>
  </si>
  <si>
    <t>3164506</t>
  </si>
  <si>
    <t>3164605</t>
  </si>
  <si>
    <t>3164704</t>
  </si>
  <si>
    <t>3164803</t>
  </si>
  <si>
    <t>3164902</t>
  </si>
  <si>
    <t>3165008</t>
  </si>
  <si>
    <t>3165107</t>
  </si>
  <si>
    <t>3165206</t>
  </si>
  <si>
    <t>3165305</t>
  </si>
  <si>
    <t>3165404</t>
  </si>
  <si>
    <t>3165503</t>
  </si>
  <si>
    <t>3165537</t>
  </si>
  <si>
    <t>3165552</t>
  </si>
  <si>
    <t>3165560</t>
  </si>
  <si>
    <t>3165578</t>
  </si>
  <si>
    <t>3165602</t>
  </si>
  <si>
    <t>3165701</t>
  </si>
  <si>
    <t>3165800</t>
  </si>
  <si>
    <t>3165909</t>
  </si>
  <si>
    <t>3166006</t>
  </si>
  <si>
    <t>3166105</t>
  </si>
  <si>
    <t>3166204</t>
  </si>
  <si>
    <t>3166303</t>
  </si>
  <si>
    <t>3166402</t>
  </si>
  <si>
    <t>3166501</t>
  </si>
  <si>
    <t>3166600</t>
  </si>
  <si>
    <t>3166709</t>
  </si>
  <si>
    <t>3166808</t>
  </si>
  <si>
    <t>3166907</t>
  </si>
  <si>
    <t>3166956</t>
  </si>
  <si>
    <t>3167004</t>
  </si>
  <si>
    <t>3167103</t>
  </si>
  <si>
    <t>3167202</t>
  </si>
  <si>
    <t>3167301</t>
  </si>
  <si>
    <t>3167400</t>
  </si>
  <si>
    <t>3167509</t>
  </si>
  <si>
    <t>3167608</t>
  </si>
  <si>
    <t>3167707</t>
  </si>
  <si>
    <t>3167806</t>
  </si>
  <si>
    <t>3167905</t>
  </si>
  <si>
    <t>3168002</t>
  </si>
  <si>
    <t>3168051</t>
  </si>
  <si>
    <t>3168101</t>
  </si>
  <si>
    <t>3168200</t>
  </si>
  <si>
    <t>3168309</t>
  </si>
  <si>
    <t>3168408</t>
  </si>
  <si>
    <t>3168507</t>
  </si>
  <si>
    <t>3168606</t>
  </si>
  <si>
    <t>3168705</t>
  </si>
  <si>
    <t>3168804</t>
  </si>
  <si>
    <t>3168903</t>
  </si>
  <si>
    <t>3169000</t>
  </si>
  <si>
    <t>3169059</t>
  </si>
  <si>
    <t>3169109</t>
  </si>
  <si>
    <t>3169208</t>
  </si>
  <si>
    <t>3169307</t>
  </si>
  <si>
    <t>3169356</t>
  </si>
  <si>
    <t>3169406</t>
  </si>
  <si>
    <t>3169505</t>
  </si>
  <si>
    <t>3169604</t>
  </si>
  <si>
    <t>3169703</t>
  </si>
  <si>
    <t>3169802</t>
  </si>
  <si>
    <t>3169901</t>
  </si>
  <si>
    <t>3170008</t>
  </si>
  <si>
    <t>3170057</t>
  </si>
  <si>
    <t>3170107</t>
  </si>
  <si>
    <t>3170206</t>
  </si>
  <si>
    <t>3170305</t>
  </si>
  <si>
    <t>3170404</t>
  </si>
  <si>
    <t>3170438</t>
  </si>
  <si>
    <t>3170479</t>
  </si>
  <si>
    <t>3170503</t>
  </si>
  <si>
    <t>3170529</t>
  </si>
  <si>
    <t>3170578</t>
  </si>
  <si>
    <t>3170602</t>
  </si>
  <si>
    <t>3170651</t>
  </si>
  <si>
    <t>3170701</t>
  </si>
  <si>
    <t>3170750</t>
  </si>
  <si>
    <t>3170800</t>
  </si>
  <si>
    <t>3170909</t>
  </si>
  <si>
    <t>3171006</t>
  </si>
  <si>
    <t>3171030</t>
  </si>
  <si>
    <t>3171071</t>
  </si>
  <si>
    <t>3171105</t>
  </si>
  <si>
    <t>3171154</t>
  </si>
  <si>
    <t>3171204</t>
  </si>
  <si>
    <t>3171303</t>
  </si>
  <si>
    <t>3171402</t>
  </si>
  <si>
    <t>3171501</t>
  </si>
  <si>
    <t>3171600</t>
  </si>
  <si>
    <t>3171709</t>
  </si>
  <si>
    <t>3171808</t>
  </si>
  <si>
    <t>3171907</t>
  </si>
  <si>
    <t>3172004</t>
  </si>
  <si>
    <t>3172103</t>
  </si>
  <si>
    <t>3172202</t>
  </si>
  <si>
    <t>Espirito Santo</t>
  </si>
  <si>
    <t>ES</t>
  </si>
  <si>
    <t>3200102</t>
  </si>
  <si>
    <t>3200136</t>
  </si>
  <si>
    <t>3200169</t>
  </si>
  <si>
    <t>3200201</t>
  </si>
  <si>
    <t>3200300</t>
  </si>
  <si>
    <t>3200359</t>
  </si>
  <si>
    <t>3200409</t>
  </si>
  <si>
    <t>3200508</t>
  </si>
  <si>
    <t>3200607</t>
  </si>
  <si>
    <t>3200706</t>
  </si>
  <si>
    <t>3200805</t>
  </si>
  <si>
    <t>3200904</t>
  </si>
  <si>
    <t>3201001</t>
  </si>
  <si>
    <t>3201100</t>
  </si>
  <si>
    <t>3201159</t>
  </si>
  <si>
    <t>3201209</t>
  </si>
  <si>
    <t>3201308</t>
  </si>
  <si>
    <t>3201407</t>
  </si>
  <si>
    <t>3201506</t>
  </si>
  <si>
    <t>3201605</t>
  </si>
  <si>
    <t>3201704</t>
  </si>
  <si>
    <t>3201803</t>
  </si>
  <si>
    <t>3201902</t>
  </si>
  <si>
    <t>3202009</t>
  </si>
  <si>
    <t>3202108</t>
  </si>
  <si>
    <t>3202207</t>
  </si>
  <si>
    <t>3202256</t>
  </si>
  <si>
    <t>3202306</t>
  </si>
  <si>
    <t>3202405</t>
  </si>
  <si>
    <t>3202454</t>
  </si>
  <si>
    <t>3202504</t>
  </si>
  <si>
    <t>3202553</t>
  </si>
  <si>
    <t>3202603</t>
  </si>
  <si>
    <t>3202652</t>
  </si>
  <si>
    <t>3202702</t>
  </si>
  <si>
    <t>3202801</t>
  </si>
  <si>
    <t>3202900</t>
  </si>
  <si>
    <t>3203007</t>
  </si>
  <si>
    <t>3203056</t>
  </si>
  <si>
    <t>3203106</t>
  </si>
  <si>
    <t>3203130</t>
  </si>
  <si>
    <t>3203163</t>
  </si>
  <si>
    <t>3203205</t>
  </si>
  <si>
    <t>3203304</t>
  </si>
  <si>
    <t>3203320</t>
  </si>
  <si>
    <t>3203346</t>
  </si>
  <si>
    <t>3203353</t>
  </si>
  <si>
    <t>3203403</t>
  </si>
  <si>
    <t>3203502</t>
  </si>
  <si>
    <t>3203601</t>
  </si>
  <si>
    <t>3203700</t>
  </si>
  <si>
    <t>3203809</t>
  </si>
  <si>
    <t>3203908</t>
  </si>
  <si>
    <t>3204005</t>
  </si>
  <si>
    <t>3204054</t>
  </si>
  <si>
    <t>3204104</t>
  </si>
  <si>
    <t>3204203</t>
  </si>
  <si>
    <t>3204252</t>
  </si>
  <si>
    <t>3204302</t>
  </si>
  <si>
    <t>3204351</t>
  </si>
  <si>
    <t>3204401</t>
  </si>
  <si>
    <t>3204500</t>
  </si>
  <si>
    <t>3204559</t>
  </si>
  <si>
    <t>3204609</t>
  </si>
  <si>
    <t>3204658</t>
  </si>
  <si>
    <t>3204708</t>
  </si>
  <si>
    <t>3204807</t>
  </si>
  <si>
    <t>3204906</t>
  </si>
  <si>
    <t>3204955</t>
  </si>
  <si>
    <t>3205002</t>
  </si>
  <si>
    <t>3205010</t>
  </si>
  <si>
    <t>3205036</t>
  </si>
  <si>
    <t>3205069</t>
  </si>
  <si>
    <t>3205101</t>
  </si>
  <si>
    <t>3205150</t>
  </si>
  <si>
    <t>3205176</t>
  </si>
  <si>
    <t>3205200</t>
  </si>
  <si>
    <t>3205309</t>
  </si>
  <si>
    <t>Rio de Janeiro</t>
  </si>
  <si>
    <t>RJ</t>
  </si>
  <si>
    <t>3300100</t>
  </si>
  <si>
    <t>3300159</t>
  </si>
  <si>
    <t>3300209</t>
  </si>
  <si>
    <t>3300225</t>
  </si>
  <si>
    <t>3300233</t>
  </si>
  <si>
    <t>3300258</t>
  </si>
  <si>
    <t>3300308</t>
  </si>
  <si>
    <t>3300407</t>
  </si>
  <si>
    <t>3300456</t>
  </si>
  <si>
    <t>3300506</t>
  </si>
  <si>
    <t>3300605</t>
  </si>
  <si>
    <t>3300704</t>
  </si>
  <si>
    <t>3300803</t>
  </si>
  <si>
    <t>3300902</t>
  </si>
  <si>
    <t>3300936</t>
  </si>
  <si>
    <t>3300951</t>
  </si>
  <si>
    <t>3301009</t>
  </si>
  <si>
    <t>3301108</t>
  </si>
  <si>
    <t>3301157</t>
  </si>
  <si>
    <t>3301207</t>
  </si>
  <si>
    <t>3301306</t>
  </si>
  <si>
    <t>3301405</t>
  </si>
  <si>
    <t>3301504</t>
  </si>
  <si>
    <t>3301603</t>
  </si>
  <si>
    <t>3301702</t>
  </si>
  <si>
    <t>3301801</t>
  </si>
  <si>
    <t>3301850</t>
  </si>
  <si>
    <t>3301876</t>
  </si>
  <si>
    <t>3301900</t>
  </si>
  <si>
    <t>3302007</t>
  </si>
  <si>
    <t>3302056</t>
  </si>
  <si>
    <t>3302106</t>
  </si>
  <si>
    <t>3302205</t>
  </si>
  <si>
    <t>3302254</t>
  </si>
  <si>
    <t>3302270</t>
  </si>
  <si>
    <t>3302304</t>
  </si>
  <si>
    <t>3302403</t>
  </si>
  <si>
    <t>3302452</t>
  </si>
  <si>
    <t>3302502</t>
  </si>
  <si>
    <t>3302601</t>
  </si>
  <si>
    <t>3302700</t>
  </si>
  <si>
    <t>3302809</t>
  </si>
  <si>
    <t>3302858</t>
  </si>
  <si>
    <t>3302908</t>
  </si>
  <si>
    <t>3303005</t>
  </si>
  <si>
    <t>3303104</t>
  </si>
  <si>
    <t>3303203</t>
  </si>
  <si>
    <t>3303302</t>
  </si>
  <si>
    <t>3303401</t>
  </si>
  <si>
    <t>3303500</t>
  </si>
  <si>
    <t>3303609</t>
  </si>
  <si>
    <t>3303708</t>
  </si>
  <si>
    <t>3303807</t>
  </si>
  <si>
    <t>3303856</t>
  </si>
  <si>
    <t>3303906</t>
  </si>
  <si>
    <t>3303955</t>
  </si>
  <si>
    <t>3304003</t>
  </si>
  <si>
    <t>3304102</t>
  </si>
  <si>
    <t>3304110</t>
  </si>
  <si>
    <t>3304128</t>
  </si>
  <si>
    <t>3304144</t>
  </si>
  <si>
    <t>3304151</t>
  </si>
  <si>
    <t>3304201</t>
  </si>
  <si>
    <t>3304300</t>
  </si>
  <si>
    <t>3304409</t>
  </si>
  <si>
    <t>3304508</t>
  </si>
  <si>
    <t>3304524</t>
  </si>
  <si>
    <t>3304557</t>
  </si>
  <si>
    <t>3304607</t>
  </si>
  <si>
    <t>3304706</t>
  </si>
  <si>
    <t>3304755</t>
  </si>
  <si>
    <t>3304805</t>
  </si>
  <si>
    <t>3304904</t>
  </si>
  <si>
    <t>3305000</t>
  </si>
  <si>
    <t>3305109</t>
  </si>
  <si>
    <t>3305133</t>
  </si>
  <si>
    <t>3305158</t>
  </si>
  <si>
    <t>3305208</t>
  </si>
  <si>
    <t>3305307</t>
  </si>
  <si>
    <t>3305406</t>
  </si>
  <si>
    <t>3305505</t>
  </si>
  <si>
    <t>3305554</t>
  </si>
  <si>
    <t>3305604</t>
  </si>
  <si>
    <t>3305703</t>
  </si>
  <si>
    <t>3305752</t>
  </si>
  <si>
    <t>3305802</t>
  </si>
  <si>
    <t>3305901</t>
  </si>
  <si>
    <t>3306008</t>
  </si>
  <si>
    <t>3306107</t>
  </si>
  <si>
    <t>3306156</t>
  </si>
  <si>
    <t>3306206</t>
  </si>
  <si>
    <t>3306305</t>
  </si>
  <si>
    <t>São Paulo</t>
  </si>
  <si>
    <t>SP</t>
  </si>
  <si>
    <t>3500105</t>
  </si>
  <si>
    <t>3500204</t>
  </si>
  <si>
    <t>3500303</t>
  </si>
  <si>
    <t>3500402</t>
  </si>
  <si>
    <t>3500501</t>
  </si>
  <si>
    <t>3500550</t>
  </si>
  <si>
    <t>3500600</t>
  </si>
  <si>
    <t>3500709</t>
  </si>
  <si>
    <t>3500758</t>
  </si>
  <si>
    <t>3500808</t>
  </si>
  <si>
    <t>3500907</t>
  </si>
  <si>
    <t>3501004</t>
  </si>
  <si>
    <t>3501103</t>
  </si>
  <si>
    <t>3501152</t>
  </si>
  <si>
    <t>3501202</t>
  </si>
  <si>
    <t>3501301</t>
  </si>
  <si>
    <t>3501400</t>
  </si>
  <si>
    <t>3501509</t>
  </si>
  <si>
    <t>3501608</t>
  </si>
  <si>
    <t>3501707</t>
  </si>
  <si>
    <t>3501806</t>
  </si>
  <si>
    <t>3501905</t>
  </si>
  <si>
    <t>3502002</t>
  </si>
  <si>
    <t>3502101</t>
  </si>
  <si>
    <t>3502200</t>
  </si>
  <si>
    <t>3502309</t>
  </si>
  <si>
    <t>3502408</t>
  </si>
  <si>
    <t>3502507</t>
  </si>
  <si>
    <t>3502606</t>
  </si>
  <si>
    <t>3502705</t>
  </si>
  <si>
    <t>3502754</t>
  </si>
  <si>
    <t>3502804</t>
  </si>
  <si>
    <t>3502903</t>
  </si>
  <si>
    <t>3503000</t>
  </si>
  <si>
    <t>3503109</t>
  </si>
  <si>
    <t>3503158</t>
  </si>
  <si>
    <t>3503208</t>
  </si>
  <si>
    <t>3503307</t>
  </si>
  <si>
    <t>3503356</t>
  </si>
  <si>
    <t>3503406</t>
  </si>
  <si>
    <t>3503505</t>
  </si>
  <si>
    <t>3503604</t>
  </si>
  <si>
    <t>3503703</t>
  </si>
  <si>
    <t>3503802</t>
  </si>
  <si>
    <t>3503901</t>
  </si>
  <si>
    <t>3503950</t>
  </si>
  <si>
    <t>3504008</t>
  </si>
  <si>
    <t>3504107</t>
  </si>
  <si>
    <t>3504206</t>
  </si>
  <si>
    <t>3504305</t>
  </si>
  <si>
    <t>3504404</t>
  </si>
  <si>
    <t>3504503</t>
  </si>
  <si>
    <t>3504602</t>
  </si>
  <si>
    <t>3504701</t>
  </si>
  <si>
    <t>3504800</t>
  </si>
  <si>
    <t>3504909</t>
  </si>
  <si>
    <t>3505005</t>
  </si>
  <si>
    <t>3505104</t>
  </si>
  <si>
    <t>3505203</t>
  </si>
  <si>
    <t>3505302</t>
  </si>
  <si>
    <t>3505351</t>
  </si>
  <si>
    <t>3505401</t>
  </si>
  <si>
    <t>3505500</t>
  </si>
  <si>
    <t>3505609</t>
  </si>
  <si>
    <t>3505708</t>
  </si>
  <si>
    <t>3505807</t>
  </si>
  <si>
    <t>3505906</t>
  </si>
  <si>
    <t>3506003</t>
  </si>
  <si>
    <t>3506102</t>
  </si>
  <si>
    <t>3506201</t>
  </si>
  <si>
    <t>3506300</t>
  </si>
  <si>
    <t>3506359</t>
  </si>
  <si>
    <t>3506409</t>
  </si>
  <si>
    <t>3506508</t>
  </si>
  <si>
    <t>3506607</t>
  </si>
  <si>
    <t>3506706</t>
  </si>
  <si>
    <t>3506805</t>
  </si>
  <si>
    <t>3506904</t>
  </si>
  <si>
    <t>3507001</t>
  </si>
  <si>
    <t>3507100</t>
  </si>
  <si>
    <t>3507159</t>
  </si>
  <si>
    <t>3507209</t>
  </si>
  <si>
    <t>3507308</t>
  </si>
  <si>
    <t>3507407</t>
  </si>
  <si>
    <t>3507456</t>
  </si>
  <si>
    <t>3507506</t>
  </si>
  <si>
    <t>3507605</t>
  </si>
  <si>
    <t>3507704</t>
  </si>
  <si>
    <t>3507753</t>
  </si>
  <si>
    <t>3507803</t>
  </si>
  <si>
    <t>3507902</t>
  </si>
  <si>
    <t>3508009</t>
  </si>
  <si>
    <t>3508108</t>
  </si>
  <si>
    <t>3508207</t>
  </si>
  <si>
    <t>3508306</t>
  </si>
  <si>
    <t>3508405</t>
  </si>
  <si>
    <t>3508504</t>
  </si>
  <si>
    <t>3508603</t>
  </si>
  <si>
    <t>3508702</t>
  </si>
  <si>
    <t>3508801</t>
  </si>
  <si>
    <t>3508900</t>
  </si>
  <si>
    <t>3509007</t>
  </si>
  <si>
    <t>3509106</t>
  </si>
  <si>
    <t>3509205</t>
  </si>
  <si>
    <t>3509254</t>
  </si>
  <si>
    <t>3509304</t>
  </si>
  <si>
    <t>3509403</t>
  </si>
  <si>
    <t>3509452</t>
  </si>
  <si>
    <t>3509502</t>
  </si>
  <si>
    <t>3509601</t>
  </si>
  <si>
    <t>3509700</t>
  </si>
  <si>
    <t>3509809</t>
  </si>
  <si>
    <t>3509908</t>
  </si>
  <si>
    <t>3509957</t>
  </si>
  <si>
    <t>3510005</t>
  </si>
  <si>
    <t>3510104</t>
  </si>
  <si>
    <t>3510153</t>
  </si>
  <si>
    <t>3510203</t>
  </si>
  <si>
    <t>3510302</t>
  </si>
  <si>
    <t>3510401</t>
  </si>
  <si>
    <t>3510500</t>
  </si>
  <si>
    <t>3510609</t>
  </si>
  <si>
    <t>3510708</t>
  </si>
  <si>
    <t>3510807</t>
  </si>
  <si>
    <t>3510906</t>
  </si>
  <si>
    <t>3511003</t>
  </si>
  <si>
    <t>3511102</t>
  </si>
  <si>
    <t>3511201</t>
  </si>
  <si>
    <t>3511300</t>
  </si>
  <si>
    <t>3511409</t>
  </si>
  <si>
    <t>3511508</t>
  </si>
  <si>
    <t>3511607</t>
  </si>
  <si>
    <t>3511706</t>
  </si>
  <si>
    <t>3511904</t>
  </si>
  <si>
    <t>3512001</t>
  </si>
  <si>
    <t>3512100</t>
  </si>
  <si>
    <t>3512209</t>
  </si>
  <si>
    <t>3512308</t>
  </si>
  <si>
    <t>3512407</t>
  </si>
  <si>
    <t>3512506</t>
  </si>
  <si>
    <t>3512605</t>
  </si>
  <si>
    <t>3512704</t>
  </si>
  <si>
    <t>3512803</t>
  </si>
  <si>
    <t>3512902</t>
  </si>
  <si>
    <t>3513009</t>
  </si>
  <si>
    <t>3513108</t>
  </si>
  <si>
    <t>3513207</t>
  </si>
  <si>
    <t>3513306</t>
  </si>
  <si>
    <t>3513405</t>
  </si>
  <si>
    <t>3513504</t>
  </si>
  <si>
    <t>3513603</t>
  </si>
  <si>
    <t>3513702</t>
  </si>
  <si>
    <t>3513801</t>
  </si>
  <si>
    <t>3513850</t>
  </si>
  <si>
    <t>3513900</t>
  </si>
  <si>
    <t>3514007</t>
  </si>
  <si>
    <t>3514106</t>
  </si>
  <si>
    <t>3514205</t>
  </si>
  <si>
    <t>3514304</t>
  </si>
  <si>
    <t>3514403</t>
  </si>
  <si>
    <t>3514502</t>
  </si>
  <si>
    <t>3514601</t>
  </si>
  <si>
    <t>3514700</t>
  </si>
  <si>
    <t>3514809</t>
  </si>
  <si>
    <t>3514908</t>
  </si>
  <si>
    <t>3514924</t>
  </si>
  <si>
    <t>3514957</t>
  </si>
  <si>
    <t>3515004</t>
  </si>
  <si>
    <t>3515103</t>
  </si>
  <si>
    <t>3515129</t>
  </si>
  <si>
    <t>3515152</t>
  </si>
  <si>
    <t>3515186</t>
  </si>
  <si>
    <t>3515194</t>
  </si>
  <si>
    <t>3515202</t>
  </si>
  <si>
    <t>3515301</t>
  </si>
  <si>
    <t>3515350</t>
  </si>
  <si>
    <t>3515400</t>
  </si>
  <si>
    <t>3515509</t>
  </si>
  <si>
    <t>3515608</t>
  </si>
  <si>
    <t>3515657</t>
  </si>
  <si>
    <t>3515707</t>
  </si>
  <si>
    <t>3515806</t>
  </si>
  <si>
    <t>3515905</t>
  </si>
  <si>
    <t>3516002</t>
  </si>
  <si>
    <t>3516101</t>
  </si>
  <si>
    <t>3516200</t>
  </si>
  <si>
    <t>3516309</t>
  </si>
  <si>
    <t>3516408</t>
  </si>
  <si>
    <t>3516507</t>
  </si>
  <si>
    <t>3516606</t>
  </si>
  <si>
    <t>3516705</t>
  </si>
  <si>
    <t>3516804</t>
  </si>
  <si>
    <t>3516853</t>
  </si>
  <si>
    <t>3516903</t>
  </si>
  <si>
    <t>3517000</t>
  </si>
  <si>
    <t>3517109</t>
  </si>
  <si>
    <t>3517208</t>
  </si>
  <si>
    <t>3517307</t>
  </si>
  <si>
    <t>3517406</t>
  </si>
  <si>
    <t>3517505</t>
  </si>
  <si>
    <t>3517604</t>
  </si>
  <si>
    <t>3517703</t>
  </si>
  <si>
    <t>3517802</t>
  </si>
  <si>
    <t>3517901</t>
  </si>
  <si>
    <t>3518008</t>
  </si>
  <si>
    <t>3518107</t>
  </si>
  <si>
    <t>3518206</t>
  </si>
  <si>
    <t>3518305</t>
  </si>
  <si>
    <t>3518404</t>
  </si>
  <si>
    <t>3518503</t>
  </si>
  <si>
    <t>3518602</t>
  </si>
  <si>
    <t>3518701</t>
  </si>
  <si>
    <t>3518800</t>
  </si>
  <si>
    <t>3518859</t>
  </si>
  <si>
    <t>3518909</t>
  </si>
  <si>
    <t>3519006</t>
  </si>
  <si>
    <t>3519055</t>
  </si>
  <si>
    <t>3519071</t>
  </si>
  <si>
    <t>3519105</t>
  </si>
  <si>
    <t>3519204</t>
  </si>
  <si>
    <t>3519253</t>
  </si>
  <si>
    <t>3519303</t>
  </si>
  <si>
    <t>3519402</t>
  </si>
  <si>
    <t>3519501</t>
  </si>
  <si>
    <t>3519600</t>
  </si>
  <si>
    <t>3519709</t>
  </si>
  <si>
    <t>3519808</t>
  </si>
  <si>
    <t>3519907</t>
  </si>
  <si>
    <t>3520004</t>
  </si>
  <si>
    <t>3520103</t>
  </si>
  <si>
    <t>3520202</t>
  </si>
  <si>
    <t>3520301</t>
  </si>
  <si>
    <t>3520400</t>
  </si>
  <si>
    <t>3520426</t>
  </si>
  <si>
    <t>3520442</t>
  </si>
  <si>
    <t>3520509</t>
  </si>
  <si>
    <t>3520608</t>
  </si>
  <si>
    <t>3520707</t>
  </si>
  <si>
    <t>3520806</t>
  </si>
  <si>
    <t>3520905</t>
  </si>
  <si>
    <t>3521002</t>
  </si>
  <si>
    <t>3521101</t>
  </si>
  <si>
    <t>3521150</t>
  </si>
  <si>
    <t>3521200</t>
  </si>
  <si>
    <t>3521309</t>
  </si>
  <si>
    <t>3521408</t>
  </si>
  <si>
    <t>3521507</t>
  </si>
  <si>
    <t>3521606</t>
  </si>
  <si>
    <t>3521705</t>
  </si>
  <si>
    <t>3521804</t>
  </si>
  <si>
    <t>3521903</t>
  </si>
  <si>
    <t>3522000</t>
  </si>
  <si>
    <t>3522109</t>
  </si>
  <si>
    <t>3522158</t>
  </si>
  <si>
    <t>3522208</t>
  </si>
  <si>
    <t>3522307</t>
  </si>
  <si>
    <t>3522406</t>
  </si>
  <si>
    <t>3522505</t>
  </si>
  <si>
    <t>3522604</t>
  </si>
  <si>
    <t>3522653</t>
  </si>
  <si>
    <t>3522703</t>
  </si>
  <si>
    <t>3522802</t>
  </si>
  <si>
    <t>3522901</t>
  </si>
  <si>
    <t>3523008</t>
  </si>
  <si>
    <t>3523107</t>
  </si>
  <si>
    <t>3523206</t>
  </si>
  <si>
    <t>3523305</t>
  </si>
  <si>
    <t>3523404</t>
  </si>
  <si>
    <t>3523503</t>
  </si>
  <si>
    <t>3523602</t>
  </si>
  <si>
    <t>3523701</t>
  </si>
  <si>
    <t>3523800</t>
  </si>
  <si>
    <t>3523909</t>
  </si>
  <si>
    <t>3524006</t>
  </si>
  <si>
    <t>3524105</t>
  </si>
  <si>
    <t>3524204</t>
  </si>
  <si>
    <t>3524303</t>
  </si>
  <si>
    <t>3524402</t>
  </si>
  <si>
    <t>3524501</t>
  </si>
  <si>
    <t>3524600</t>
  </si>
  <si>
    <t>3524709</t>
  </si>
  <si>
    <t>3524808</t>
  </si>
  <si>
    <t>3524907</t>
  </si>
  <si>
    <t>3525003</t>
  </si>
  <si>
    <t>3525102</t>
  </si>
  <si>
    <t>3525201</t>
  </si>
  <si>
    <t>3525300</t>
  </si>
  <si>
    <t>3525409</t>
  </si>
  <si>
    <t>3525508</t>
  </si>
  <si>
    <t>3525607</t>
  </si>
  <si>
    <t>3525706</t>
  </si>
  <si>
    <t>3525805</t>
  </si>
  <si>
    <t>3525854</t>
  </si>
  <si>
    <t>3525904</t>
  </si>
  <si>
    <t>3526001</t>
  </si>
  <si>
    <t>3526100</t>
  </si>
  <si>
    <t>3526209</t>
  </si>
  <si>
    <t>3526308</t>
  </si>
  <si>
    <t>3526407</t>
  </si>
  <si>
    <t>3526506</t>
  </si>
  <si>
    <t>3526605</t>
  </si>
  <si>
    <t>3526704</t>
  </si>
  <si>
    <t>3526803</t>
  </si>
  <si>
    <t>3526902</t>
  </si>
  <si>
    <t>3527009</t>
  </si>
  <si>
    <t>3527108</t>
  </si>
  <si>
    <t>3527207</t>
  </si>
  <si>
    <t>3527256</t>
  </si>
  <si>
    <t>3527306</t>
  </si>
  <si>
    <t>3527405</t>
  </si>
  <si>
    <t>3527504</t>
  </si>
  <si>
    <t>3527603</t>
  </si>
  <si>
    <t>3527702</t>
  </si>
  <si>
    <t>3527801</t>
  </si>
  <si>
    <t>3527900</t>
  </si>
  <si>
    <t>3528007</t>
  </si>
  <si>
    <t>3528106</t>
  </si>
  <si>
    <t>3528205</t>
  </si>
  <si>
    <t>3528304</t>
  </si>
  <si>
    <t>3528403</t>
  </si>
  <si>
    <t>3528502</t>
  </si>
  <si>
    <t>3528601</t>
  </si>
  <si>
    <t>3528700</t>
  </si>
  <si>
    <t>3528809</t>
  </si>
  <si>
    <t>3528858</t>
  </si>
  <si>
    <t>3528908</t>
  </si>
  <si>
    <t>3529005</t>
  </si>
  <si>
    <t>3529104</t>
  </si>
  <si>
    <t>3529203</t>
  </si>
  <si>
    <t>3529302</t>
  </si>
  <si>
    <t>3529401</t>
  </si>
  <si>
    <t>3529500</t>
  </si>
  <si>
    <t>3529609</t>
  </si>
  <si>
    <t>3529658</t>
  </si>
  <si>
    <t>3529708</t>
  </si>
  <si>
    <t>3529807</t>
  </si>
  <si>
    <t>3529906</t>
  </si>
  <si>
    <t>3530003</t>
  </si>
  <si>
    <t>3530102</t>
  </si>
  <si>
    <t>3530201</t>
  </si>
  <si>
    <t>3530300</t>
  </si>
  <si>
    <t>3530409</t>
  </si>
  <si>
    <t>3530508</t>
  </si>
  <si>
    <t>3530607</t>
  </si>
  <si>
    <t>3530706</t>
  </si>
  <si>
    <t>3530805</t>
  </si>
  <si>
    <t>3530904</t>
  </si>
  <si>
    <t>3531001</t>
  </si>
  <si>
    <t>3531100</t>
  </si>
  <si>
    <t>3531209</t>
  </si>
  <si>
    <t>3531308</t>
  </si>
  <si>
    <t>3531407</t>
  </si>
  <si>
    <t>3531506</t>
  </si>
  <si>
    <t>3531605</t>
  </si>
  <si>
    <t>3531704</t>
  </si>
  <si>
    <t>3531803</t>
  </si>
  <si>
    <t>3531902</t>
  </si>
  <si>
    <t>3532009</t>
  </si>
  <si>
    <t>3532058</t>
  </si>
  <si>
    <t>3532108</t>
  </si>
  <si>
    <t>3532157</t>
  </si>
  <si>
    <t>3532207</t>
  </si>
  <si>
    <t>3532306</t>
  </si>
  <si>
    <t>3532405</t>
  </si>
  <si>
    <t>3532504</t>
  </si>
  <si>
    <t>3532603</t>
  </si>
  <si>
    <t>3532702</t>
  </si>
  <si>
    <t>3532801</t>
  </si>
  <si>
    <t>3532827</t>
  </si>
  <si>
    <t>3532843</t>
  </si>
  <si>
    <t>3532868</t>
  </si>
  <si>
    <t>3532900</t>
  </si>
  <si>
    <t>3533007</t>
  </si>
  <si>
    <t>3533106</t>
  </si>
  <si>
    <t>3533205</t>
  </si>
  <si>
    <t>3533254</t>
  </si>
  <si>
    <t>3533304</t>
  </si>
  <si>
    <t>3533403</t>
  </si>
  <si>
    <t>3533502</t>
  </si>
  <si>
    <t>3533601</t>
  </si>
  <si>
    <t>3533700</t>
  </si>
  <si>
    <t>3533809</t>
  </si>
  <si>
    <t>3533908</t>
  </si>
  <si>
    <t>3534005</t>
  </si>
  <si>
    <t>3534104</t>
  </si>
  <si>
    <t>3534203</t>
  </si>
  <si>
    <t>3534302</t>
  </si>
  <si>
    <t>3534401</t>
  </si>
  <si>
    <t>3534500</t>
  </si>
  <si>
    <t>3534609</t>
  </si>
  <si>
    <t>3534708</t>
  </si>
  <si>
    <t>3534757</t>
  </si>
  <si>
    <t>3534807</t>
  </si>
  <si>
    <t>3534906</t>
  </si>
  <si>
    <t>3535002</t>
  </si>
  <si>
    <t>3535101</t>
  </si>
  <si>
    <t>3535200</t>
  </si>
  <si>
    <t>3535309</t>
  </si>
  <si>
    <t>3535408</t>
  </si>
  <si>
    <t>3535507</t>
  </si>
  <si>
    <t>3535606</t>
  </si>
  <si>
    <t>3535705</t>
  </si>
  <si>
    <t>3535804</t>
  </si>
  <si>
    <t>3535903</t>
  </si>
  <si>
    <t>3536000</t>
  </si>
  <si>
    <t>3536109</t>
  </si>
  <si>
    <t>3536208</t>
  </si>
  <si>
    <t>3536257</t>
  </si>
  <si>
    <t>3536307</t>
  </si>
  <si>
    <t>3536406</t>
  </si>
  <si>
    <t>3536505</t>
  </si>
  <si>
    <t>3536570</t>
  </si>
  <si>
    <t>3536604</t>
  </si>
  <si>
    <t>3536703</t>
  </si>
  <si>
    <t>3536802</t>
  </si>
  <si>
    <t>3536901</t>
  </si>
  <si>
    <t>3537008</t>
  </si>
  <si>
    <t>3537107</t>
  </si>
  <si>
    <t>3537156</t>
  </si>
  <si>
    <t>3537206</t>
  </si>
  <si>
    <t>3537305</t>
  </si>
  <si>
    <t>3537404</t>
  </si>
  <si>
    <t>3537503</t>
  </si>
  <si>
    <t>3537602</t>
  </si>
  <si>
    <t>3537701</t>
  </si>
  <si>
    <t>3537800</t>
  </si>
  <si>
    <t>3537909</t>
  </si>
  <si>
    <t>3538006</t>
  </si>
  <si>
    <t>3538105</t>
  </si>
  <si>
    <t>3538204</t>
  </si>
  <si>
    <t>3538303</t>
  </si>
  <si>
    <t>3538501</t>
  </si>
  <si>
    <t>3538600</t>
  </si>
  <si>
    <t>3538709</t>
  </si>
  <si>
    <t>3538808</t>
  </si>
  <si>
    <t>3538907</t>
  </si>
  <si>
    <t>3539004</t>
  </si>
  <si>
    <t>3539103</t>
  </si>
  <si>
    <t>3539202</t>
  </si>
  <si>
    <t>3539301</t>
  </si>
  <si>
    <t>3539400</t>
  </si>
  <si>
    <t>3539509</t>
  </si>
  <si>
    <t>3539608</t>
  </si>
  <si>
    <t>3539707</t>
  </si>
  <si>
    <t>3539806</t>
  </si>
  <si>
    <t>3539905</t>
  </si>
  <si>
    <t>3540002</t>
  </si>
  <si>
    <t>3540101</t>
  </si>
  <si>
    <t>3540200</t>
  </si>
  <si>
    <t>3540259</t>
  </si>
  <si>
    <t>3540309</t>
  </si>
  <si>
    <t>3540408</t>
  </si>
  <si>
    <t>3540507</t>
  </si>
  <si>
    <t>3540606</t>
  </si>
  <si>
    <t>3540705</t>
  </si>
  <si>
    <t>3540754</t>
  </si>
  <si>
    <t>3540804</t>
  </si>
  <si>
    <t>3540853</t>
  </si>
  <si>
    <t>3540903</t>
  </si>
  <si>
    <t>3541000</t>
  </si>
  <si>
    <t>3541059</t>
  </si>
  <si>
    <t>3541109</t>
  </si>
  <si>
    <t>3541208</t>
  </si>
  <si>
    <t>3541307</t>
  </si>
  <si>
    <t>3541406</t>
  </si>
  <si>
    <t>3541505</t>
  </si>
  <si>
    <t>3541604</t>
  </si>
  <si>
    <t>3541653</t>
  </si>
  <si>
    <t>3541703</t>
  </si>
  <si>
    <t>3541802</t>
  </si>
  <si>
    <t>3541901</t>
  </si>
  <si>
    <t>3542008</t>
  </si>
  <si>
    <t>3542107</t>
  </si>
  <si>
    <t>3542206</t>
  </si>
  <si>
    <t>3542305</t>
  </si>
  <si>
    <t>3542404</t>
  </si>
  <si>
    <t>3542503</t>
  </si>
  <si>
    <t>3542602</t>
  </si>
  <si>
    <t>3542701</t>
  </si>
  <si>
    <t>3542800</t>
  </si>
  <si>
    <t>3542909</t>
  </si>
  <si>
    <t>3543006</t>
  </si>
  <si>
    <t>3543105</t>
  </si>
  <si>
    <t>3543204</t>
  </si>
  <si>
    <t>3543238</t>
  </si>
  <si>
    <t>3543253</t>
  </si>
  <si>
    <t>3543303</t>
  </si>
  <si>
    <t>3543402</t>
  </si>
  <si>
    <t>3543501</t>
  </si>
  <si>
    <t>3543600</t>
  </si>
  <si>
    <t>3543709</t>
  </si>
  <si>
    <t>3543808</t>
  </si>
  <si>
    <t>3543907</t>
  </si>
  <si>
    <t>3544004</t>
  </si>
  <si>
    <t>3544103</t>
  </si>
  <si>
    <t>3544202</t>
  </si>
  <si>
    <t>3544251</t>
  </si>
  <si>
    <t>3544301</t>
  </si>
  <si>
    <t>3544400</t>
  </si>
  <si>
    <t>3544509</t>
  </si>
  <si>
    <t>3544608</t>
  </si>
  <si>
    <t>3544707</t>
  </si>
  <si>
    <t>3544806</t>
  </si>
  <si>
    <t>3544905</t>
  </si>
  <si>
    <t>3545001</t>
  </si>
  <si>
    <t>3545100</t>
  </si>
  <si>
    <t>3545159</t>
  </si>
  <si>
    <t>3545209</t>
  </si>
  <si>
    <t>3545308</t>
  </si>
  <si>
    <t>3545407</t>
  </si>
  <si>
    <t>3545506</t>
  </si>
  <si>
    <t>3545605</t>
  </si>
  <si>
    <t>3545704</t>
  </si>
  <si>
    <t>3545803</t>
  </si>
  <si>
    <t>3546009</t>
  </si>
  <si>
    <t>3546108</t>
  </si>
  <si>
    <t>3546207</t>
  </si>
  <si>
    <t>3546256</t>
  </si>
  <si>
    <t>3546306</t>
  </si>
  <si>
    <t>3546405</t>
  </si>
  <si>
    <t>3546504</t>
  </si>
  <si>
    <t>3546603</t>
  </si>
  <si>
    <t>3546702</t>
  </si>
  <si>
    <t>3546801</t>
  </si>
  <si>
    <t>3546900</t>
  </si>
  <si>
    <t>3547007</t>
  </si>
  <si>
    <t>3547106</t>
  </si>
  <si>
    <t>3547205</t>
  </si>
  <si>
    <t>3547304</t>
  </si>
  <si>
    <t>3547403</t>
  </si>
  <si>
    <t>3547502</t>
  </si>
  <si>
    <t>3547601</t>
  </si>
  <si>
    <t>3547650</t>
  </si>
  <si>
    <t>3547700</t>
  </si>
  <si>
    <t>3547809</t>
  </si>
  <si>
    <t>3547908</t>
  </si>
  <si>
    <t>3548005</t>
  </si>
  <si>
    <t>3548054</t>
  </si>
  <si>
    <t>3548104</t>
  </si>
  <si>
    <t>3548203</t>
  </si>
  <si>
    <t>3548302</t>
  </si>
  <si>
    <t>3548401</t>
  </si>
  <si>
    <t>3548500</t>
  </si>
  <si>
    <t>3548609</t>
  </si>
  <si>
    <t>3548708</t>
  </si>
  <si>
    <t>3548807</t>
  </si>
  <si>
    <t>3548906</t>
  </si>
  <si>
    <t>3549003</t>
  </si>
  <si>
    <t>3549102</t>
  </si>
  <si>
    <t>3549201</t>
  </si>
  <si>
    <t>3549250</t>
  </si>
  <si>
    <t>3549300</t>
  </si>
  <si>
    <t>3549409</t>
  </si>
  <si>
    <t>3549508</t>
  </si>
  <si>
    <t>3549607</t>
  </si>
  <si>
    <t>3549706</t>
  </si>
  <si>
    <t>3549805</t>
  </si>
  <si>
    <t>3549904</t>
  </si>
  <si>
    <t>3549953</t>
  </si>
  <si>
    <t>3550001</t>
  </si>
  <si>
    <t>3550100</t>
  </si>
  <si>
    <t>3550209</t>
  </si>
  <si>
    <t>3550308</t>
  </si>
  <si>
    <t>3550407</t>
  </si>
  <si>
    <t>3550506</t>
  </si>
  <si>
    <t>3550605</t>
  </si>
  <si>
    <t>3550704</t>
  </si>
  <si>
    <t>3550803</t>
  </si>
  <si>
    <t>3550902</t>
  </si>
  <si>
    <t>3551009</t>
  </si>
  <si>
    <t>3551108</t>
  </si>
  <si>
    <t>3551207</t>
  </si>
  <si>
    <t>3551306</t>
  </si>
  <si>
    <t>3551405</t>
  </si>
  <si>
    <t>3551504</t>
  </si>
  <si>
    <t>3551603</t>
  </si>
  <si>
    <t>3551702</t>
  </si>
  <si>
    <t>3551801</t>
  </si>
  <si>
    <t>3551900</t>
  </si>
  <si>
    <t>3552007</t>
  </si>
  <si>
    <t>3552106</t>
  </si>
  <si>
    <t>3552205</t>
  </si>
  <si>
    <t>3552304</t>
  </si>
  <si>
    <t>3552403</t>
  </si>
  <si>
    <t>3552502</t>
  </si>
  <si>
    <t>3552551</t>
  </si>
  <si>
    <t>3552601</t>
  </si>
  <si>
    <t>3552700</t>
  </si>
  <si>
    <t>3552809</t>
  </si>
  <si>
    <t>3552908</t>
  </si>
  <si>
    <t>3553005</t>
  </si>
  <si>
    <t>3553104</t>
  </si>
  <si>
    <t>3553203</t>
  </si>
  <si>
    <t>3553302</t>
  </si>
  <si>
    <t>3553401</t>
  </si>
  <si>
    <t>3553500</t>
  </si>
  <si>
    <t>3553609</t>
  </si>
  <si>
    <t>3553658</t>
  </si>
  <si>
    <t>3553708</t>
  </si>
  <si>
    <t>3553807</t>
  </si>
  <si>
    <t>3553856</t>
  </si>
  <si>
    <t>3553906</t>
  </si>
  <si>
    <t>3553955</t>
  </si>
  <si>
    <t>3554003</t>
  </si>
  <si>
    <t>3554102</t>
  </si>
  <si>
    <t>3554201</t>
  </si>
  <si>
    <t>3554300</t>
  </si>
  <si>
    <t>3554409</t>
  </si>
  <si>
    <t>3554508</t>
  </si>
  <si>
    <t>3554607</t>
  </si>
  <si>
    <t>3554656</t>
  </si>
  <si>
    <t>3554706</t>
  </si>
  <si>
    <t>3554755</t>
  </si>
  <si>
    <t>3554805</t>
  </si>
  <si>
    <t>3554904</t>
  </si>
  <si>
    <t>3554953</t>
  </si>
  <si>
    <t>3555000</t>
  </si>
  <si>
    <t>3555109</t>
  </si>
  <si>
    <t>3555208</t>
  </si>
  <si>
    <t>3555307</t>
  </si>
  <si>
    <t>3555356</t>
  </si>
  <si>
    <t>3555406</t>
  </si>
  <si>
    <t>3555505</t>
  </si>
  <si>
    <t>3555604</t>
  </si>
  <si>
    <t>3555703</t>
  </si>
  <si>
    <t>3555802</t>
  </si>
  <si>
    <t>3555901</t>
  </si>
  <si>
    <t>3556008</t>
  </si>
  <si>
    <t>3556107</t>
  </si>
  <si>
    <t>3556206</t>
  </si>
  <si>
    <t>3556305</t>
  </si>
  <si>
    <t>3556354</t>
  </si>
  <si>
    <t>3556404</t>
  </si>
  <si>
    <t>3556453</t>
  </si>
  <si>
    <t>3556503</t>
  </si>
  <si>
    <t>3556602</t>
  </si>
  <si>
    <t>3556701</t>
  </si>
  <si>
    <t>3556800</t>
  </si>
  <si>
    <t>3556909</t>
  </si>
  <si>
    <t>3556958</t>
  </si>
  <si>
    <t>3557006</t>
  </si>
  <si>
    <t>3557105</t>
  </si>
  <si>
    <t>3557154</t>
  </si>
  <si>
    <t>3557204</t>
  </si>
  <si>
    <t>3557303</t>
  </si>
  <si>
    <t>Paraná</t>
  </si>
  <si>
    <t>PR</t>
  </si>
  <si>
    <t>4100103</t>
  </si>
  <si>
    <t>4100202</t>
  </si>
  <si>
    <t>4100301</t>
  </si>
  <si>
    <t>4100400</t>
  </si>
  <si>
    <t>4100459</t>
  </si>
  <si>
    <t>4100509</t>
  </si>
  <si>
    <t>4100608</t>
  </si>
  <si>
    <t>4100707</t>
  </si>
  <si>
    <t>4100806</t>
  </si>
  <si>
    <t>4100905</t>
  </si>
  <si>
    <t>4101002</t>
  </si>
  <si>
    <t>4101051</t>
  </si>
  <si>
    <t>4101101</t>
  </si>
  <si>
    <t>4101150</t>
  </si>
  <si>
    <t>4101200</t>
  </si>
  <si>
    <t>4101309</t>
  </si>
  <si>
    <t>4101408</t>
  </si>
  <si>
    <t>4101507</t>
  </si>
  <si>
    <t>4101606</t>
  </si>
  <si>
    <t>4101655</t>
  </si>
  <si>
    <t>4101705</t>
  </si>
  <si>
    <t>4101804</t>
  </si>
  <si>
    <t>4101853</t>
  </si>
  <si>
    <t>4101903</t>
  </si>
  <si>
    <t>4102000</t>
  </si>
  <si>
    <t>4102109</t>
  </si>
  <si>
    <t>4102208</t>
  </si>
  <si>
    <t>4102307</t>
  </si>
  <si>
    <t>4102406</t>
  </si>
  <si>
    <t>4102505</t>
  </si>
  <si>
    <t>4102604</t>
  </si>
  <si>
    <t>4102703</t>
  </si>
  <si>
    <t>4102752</t>
  </si>
  <si>
    <t>4102802</t>
  </si>
  <si>
    <t>4102901</t>
  </si>
  <si>
    <t>4103008</t>
  </si>
  <si>
    <t>4103024</t>
  </si>
  <si>
    <t>4103040</t>
  </si>
  <si>
    <t>4103057</t>
  </si>
  <si>
    <t>4103107</t>
  </si>
  <si>
    <t>4103156</t>
  </si>
  <si>
    <t>4103206</t>
  </si>
  <si>
    <t>4103222</t>
  </si>
  <si>
    <t>4103305</t>
  </si>
  <si>
    <t>4103354</t>
  </si>
  <si>
    <t>4103370</t>
  </si>
  <si>
    <t>4103404</t>
  </si>
  <si>
    <t>4103453</t>
  </si>
  <si>
    <t>4103479</t>
  </si>
  <si>
    <t>4103503</t>
  </si>
  <si>
    <t>4103602</t>
  </si>
  <si>
    <t>4103701</t>
  </si>
  <si>
    <t>4103800</t>
  </si>
  <si>
    <t>4103909</t>
  </si>
  <si>
    <t>4103958</t>
  </si>
  <si>
    <t>4104006</t>
  </si>
  <si>
    <t>4104055</t>
  </si>
  <si>
    <t>4104105</t>
  </si>
  <si>
    <t>4104204</t>
  </si>
  <si>
    <t>4104253</t>
  </si>
  <si>
    <t>4104303</t>
  </si>
  <si>
    <t>4104402</t>
  </si>
  <si>
    <t>4104428</t>
  </si>
  <si>
    <t>4104451</t>
  </si>
  <si>
    <t>4104501</t>
  </si>
  <si>
    <t>4104600</t>
  </si>
  <si>
    <t>4104659</t>
  </si>
  <si>
    <t>4104709</t>
  </si>
  <si>
    <t>4104808</t>
  </si>
  <si>
    <t>4104907</t>
  </si>
  <si>
    <t>4105003</t>
  </si>
  <si>
    <t>4105102</t>
  </si>
  <si>
    <t>4105201</t>
  </si>
  <si>
    <t>4105300</t>
  </si>
  <si>
    <t>4105409</t>
  </si>
  <si>
    <t>4105508</t>
  </si>
  <si>
    <t>4105607</t>
  </si>
  <si>
    <t>4105706</t>
  </si>
  <si>
    <t>4105805</t>
  </si>
  <si>
    <t>4105904</t>
  </si>
  <si>
    <t>4106001</t>
  </si>
  <si>
    <t>4106100</t>
  </si>
  <si>
    <t>4106209</t>
  </si>
  <si>
    <t>4106308</t>
  </si>
  <si>
    <t>4106407</t>
  </si>
  <si>
    <t>4106456</t>
  </si>
  <si>
    <t>4106506</t>
  </si>
  <si>
    <t>4106555</t>
  </si>
  <si>
    <t>4106571</t>
  </si>
  <si>
    <t>4106605</t>
  </si>
  <si>
    <t>4106704</t>
  </si>
  <si>
    <t>4106803</t>
  </si>
  <si>
    <t>4106852</t>
  </si>
  <si>
    <t>4106902</t>
  </si>
  <si>
    <t>4107009</t>
  </si>
  <si>
    <t>4107108</t>
  </si>
  <si>
    <t>4107124</t>
  </si>
  <si>
    <t>4107157</t>
  </si>
  <si>
    <t>4107207</t>
  </si>
  <si>
    <t>4107256</t>
  </si>
  <si>
    <t>4107306</t>
  </si>
  <si>
    <t>4107405</t>
  </si>
  <si>
    <t>4107504</t>
  </si>
  <si>
    <t>4107520</t>
  </si>
  <si>
    <t>4107538</t>
  </si>
  <si>
    <t>4107546</t>
  </si>
  <si>
    <t>4107553</t>
  </si>
  <si>
    <t>4107603</t>
  </si>
  <si>
    <t>4107652</t>
  </si>
  <si>
    <t>4107702</t>
  </si>
  <si>
    <t>4107736</t>
  </si>
  <si>
    <t>4107751</t>
  </si>
  <si>
    <t>4107801</t>
  </si>
  <si>
    <t>4107850</t>
  </si>
  <si>
    <t>4107900</t>
  </si>
  <si>
    <t>4108007</t>
  </si>
  <si>
    <t>4108106</t>
  </si>
  <si>
    <t>4108205</t>
  </si>
  <si>
    <t>4108304</t>
  </si>
  <si>
    <t>4108320</t>
  </si>
  <si>
    <t>4108403</t>
  </si>
  <si>
    <t>4108452</t>
  </si>
  <si>
    <t>4108502</t>
  </si>
  <si>
    <t>4108551</t>
  </si>
  <si>
    <t>4108601</t>
  </si>
  <si>
    <t>4108650</t>
  </si>
  <si>
    <t>4108700</t>
  </si>
  <si>
    <t>4108809</t>
  </si>
  <si>
    <t>4108908</t>
  </si>
  <si>
    <t>4108957</t>
  </si>
  <si>
    <t>4109005</t>
  </si>
  <si>
    <t>4109104</t>
  </si>
  <si>
    <t>4109203</t>
  </si>
  <si>
    <t>4109302</t>
  </si>
  <si>
    <t>4109401</t>
  </si>
  <si>
    <t>4109500</t>
  </si>
  <si>
    <t>4109609</t>
  </si>
  <si>
    <t>4109658</t>
  </si>
  <si>
    <t>4109708</t>
  </si>
  <si>
    <t>4109757</t>
  </si>
  <si>
    <t>4109807</t>
  </si>
  <si>
    <t>4109906</t>
  </si>
  <si>
    <t>4110003</t>
  </si>
  <si>
    <t>4110052</t>
  </si>
  <si>
    <t>4110078</t>
  </si>
  <si>
    <t>4110102</t>
  </si>
  <si>
    <t>4110201</t>
  </si>
  <si>
    <t>4110300</t>
  </si>
  <si>
    <t>4110409</t>
  </si>
  <si>
    <t>4110508</t>
  </si>
  <si>
    <t>4110607</t>
  </si>
  <si>
    <t>4110656</t>
  </si>
  <si>
    <t>4110706</t>
  </si>
  <si>
    <t>4110805</t>
  </si>
  <si>
    <t>4110904</t>
  </si>
  <si>
    <t>4110953</t>
  </si>
  <si>
    <t>4111001</t>
  </si>
  <si>
    <t>4111100</t>
  </si>
  <si>
    <t>4111209</t>
  </si>
  <si>
    <t>4111258</t>
  </si>
  <si>
    <t>4111308</t>
  </si>
  <si>
    <t>4111407</t>
  </si>
  <si>
    <t>4111506</t>
  </si>
  <si>
    <t>4111555</t>
  </si>
  <si>
    <t>4111605</t>
  </si>
  <si>
    <t>4111704</t>
  </si>
  <si>
    <t>4111803</t>
  </si>
  <si>
    <t>4111902</t>
  </si>
  <si>
    <t>4112009</t>
  </si>
  <si>
    <t>4112108</t>
  </si>
  <si>
    <t>4112207</t>
  </si>
  <si>
    <t>4112306</t>
  </si>
  <si>
    <t>4112405</t>
  </si>
  <si>
    <t>4112504</t>
  </si>
  <si>
    <t>4112603</t>
  </si>
  <si>
    <t>4112702</t>
  </si>
  <si>
    <t>4112751</t>
  </si>
  <si>
    <t>4112801</t>
  </si>
  <si>
    <t>4112900</t>
  </si>
  <si>
    <t>4112959</t>
  </si>
  <si>
    <t>4113007</t>
  </si>
  <si>
    <t>4113106</t>
  </si>
  <si>
    <t>4113205</t>
  </si>
  <si>
    <t>4113254</t>
  </si>
  <si>
    <t>4113304</t>
  </si>
  <si>
    <t>4113403</t>
  </si>
  <si>
    <t>4113429</t>
  </si>
  <si>
    <t>4113452</t>
  </si>
  <si>
    <t>4113502</t>
  </si>
  <si>
    <t>4113601</t>
  </si>
  <si>
    <t>4113700</t>
  </si>
  <si>
    <t>4113734</t>
  </si>
  <si>
    <t>4113759</t>
  </si>
  <si>
    <t>4113809</t>
  </si>
  <si>
    <t>4113908</t>
  </si>
  <si>
    <t>4114005</t>
  </si>
  <si>
    <t>4114104</t>
  </si>
  <si>
    <t>4114203</t>
  </si>
  <si>
    <t>4114302</t>
  </si>
  <si>
    <t>4114351</t>
  </si>
  <si>
    <t>4114401</t>
  </si>
  <si>
    <t>4114500</t>
  </si>
  <si>
    <t>4114609</t>
  </si>
  <si>
    <t>4114708</t>
  </si>
  <si>
    <t>4114807</t>
  </si>
  <si>
    <t>4114906</t>
  </si>
  <si>
    <t>4115002</t>
  </si>
  <si>
    <t>4115101</t>
  </si>
  <si>
    <t>4115200</t>
  </si>
  <si>
    <t>4115309</t>
  </si>
  <si>
    <t>4115358</t>
  </si>
  <si>
    <t>4115408</t>
  </si>
  <si>
    <t>4115457</t>
  </si>
  <si>
    <t>4115507</t>
  </si>
  <si>
    <t>4115606</t>
  </si>
  <si>
    <t>4115705</t>
  </si>
  <si>
    <t>4115739</t>
  </si>
  <si>
    <t>4115754</t>
  </si>
  <si>
    <t>4115804</t>
  </si>
  <si>
    <t>4115853</t>
  </si>
  <si>
    <t>4115903</t>
  </si>
  <si>
    <t>4116000</t>
  </si>
  <si>
    <t>4116059</t>
  </si>
  <si>
    <t>4116109</t>
  </si>
  <si>
    <t>4116208</t>
  </si>
  <si>
    <t>4116307</t>
  </si>
  <si>
    <t>4116406</t>
  </si>
  <si>
    <t>4116505</t>
  </si>
  <si>
    <t>4116604</t>
  </si>
  <si>
    <t>4116703</t>
  </si>
  <si>
    <t>4116802</t>
  </si>
  <si>
    <t>4116901</t>
  </si>
  <si>
    <t>4116950</t>
  </si>
  <si>
    <t>4117008</t>
  </si>
  <si>
    <t>4117057</t>
  </si>
  <si>
    <t>4117107</t>
  </si>
  <si>
    <t>4117206</t>
  </si>
  <si>
    <t>4117214</t>
  </si>
  <si>
    <t>4117222</t>
  </si>
  <si>
    <t>4117255</t>
  </si>
  <si>
    <t>4117271</t>
  </si>
  <si>
    <t>4117297</t>
  </si>
  <si>
    <t>4117305</t>
  </si>
  <si>
    <t>4117404</t>
  </si>
  <si>
    <t>4117453</t>
  </si>
  <si>
    <t>4117503</t>
  </si>
  <si>
    <t>4117602</t>
  </si>
  <si>
    <t>4117701</t>
  </si>
  <si>
    <t>4117800</t>
  </si>
  <si>
    <t>4117909</t>
  </si>
  <si>
    <t>4118006</t>
  </si>
  <si>
    <t>4118105</t>
  </si>
  <si>
    <t>4118204</t>
  </si>
  <si>
    <t>4118303</t>
  </si>
  <si>
    <t>4118402</t>
  </si>
  <si>
    <t>4118451</t>
  </si>
  <si>
    <t>4118501</t>
  </si>
  <si>
    <t>4118600</t>
  </si>
  <si>
    <t>4118709</t>
  </si>
  <si>
    <t>4118808</t>
  </si>
  <si>
    <t>4118857</t>
  </si>
  <si>
    <t>4118907</t>
  </si>
  <si>
    <t>4119004</t>
  </si>
  <si>
    <t>4119103</t>
  </si>
  <si>
    <t>4119152</t>
  </si>
  <si>
    <t>4119202</t>
  </si>
  <si>
    <t>4119251</t>
  </si>
  <si>
    <t>4119301</t>
  </si>
  <si>
    <t>4119400</t>
  </si>
  <si>
    <t>4119509</t>
  </si>
  <si>
    <t>4119608</t>
  </si>
  <si>
    <t>4119657</t>
  </si>
  <si>
    <t>4119707</t>
  </si>
  <si>
    <t>4119806</t>
  </si>
  <si>
    <t>4119905</t>
  </si>
  <si>
    <t>4119954</t>
  </si>
  <si>
    <t>4120002</t>
  </si>
  <si>
    <t>4120101</t>
  </si>
  <si>
    <t>4120150</t>
  </si>
  <si>
    <t>4120200</t>
  </si>
  <si>
    <t>4120309</t>
  </si>
  <si>
    <t>4120333</t>
  </si>
  <si>
    <t>4120358</t>
  </si>
  <si>
    <t>4120408</t>
  </si>
  <si>
    <t>4120507</t>
  </si>
  <si>
    <t>4120606</t>
  </si>
  <si>
    <t>4120655</t>
  </si>
  <si>
    <t>4120705</t>
  </si>
  <si>
    <t>4120804</t>
  </si>
  <si>
    <t>4120853</t>
  </si>
  <si>
    <t>4120903</t>
  </si>
  <si>
    <t>4121000</t>
  </si>
  <si>
    <t>4121109</t>
  </si>
  <si>
    <t>4121208</t>
  </si>
  <si>
    <t>4121257</t>
  </si>
  <si>
    <t>4121307</t>
  </si>
  <si>
    <t>4121356</t>
  </si>
  <si>
    <t>4121406</t>
  </si>
  <si>
    <t>4121505</t>
  </si>
  <si>
    <t>4121604</t>
  </si>
  <si>
    <t>4121703</t>
  </si>
  <si>
    <t>4121752</t>
  </si>
  <si>
    <t>4121802</t>
  </si>
  <si>
    <t>4121901</t>
  </si>
  <si>
    <t>4122008</t>
  </si>
  <si>
    <t>4122107</t>
  </si>
  <si>
    <t>4122156</t>
  </si>
  <si>
    <t>4122172</t>
  </si>
  <si>
    <t>4122206</t>
  </si>
  <si>
    <t>4122305</t>
  </si>
  <si>
    <t>4122404</t>
  </si>
  <si>
    <t>4122503</t>
  </si>
  <si>
    <t>4122602</t>
  </si>
  <si>
    <t>4122651</t>
  </si>
  <si>
    <t>4122701</t>
  </si>
  <si>
    <t>4122800</t>
  </si>
  <si>
    <t>4122909</t>
  </si>
  <si>
    <t>4123006</t>
  </si>
  <si>
    <t>4123105</t>
  </si>
  <si>
    <t>4123204</t>
  </si>
  <si>
    <t>4123303</t>
  </si>
  <si>
    <t>4123402</t>
  </si>
  <si>
    <t>4123501</t>
  </si>
  <si>
    <t>4123600</t>
  </si>
  <si>
    <t>4123709</t>
  </si>
  <si>
    <t>4123808</t>
  </si>
  <si>
    <t>4123824</t>
  </si>
  <si>
    <t>4123857</t>
  </si>
  <si>
    <t>4123907</t>
  </si>
  <si>
    <t>4123956</t>
  </si>
  <si>
    <t>4124004</t>
  </si>
  <si>
    <t>4124020</t>
  </si>
  <si>
    <t>4124053</t>
  </si>
  <si>
    <t>4124103</t>
  </si>
  <si>
    <t>4124202</t>
  </si>
  <si>
    <t>4124301</t>
  </si>
  <si>
    <t>4124400</t>
  </si>
  <si>
    <t>4124509</t>
  </si>
  <si>
    <t>4124608</t>
  </si>
  <si>
    <t>4124707</t>
  </si>
  <si>
    <t>4124806</t>
  </si>
  <si>
    <t>4124905</t>
  </si>
  <si>
    <t>4125001</t>
  </si>
  <si>
    <t>4125100</t>
  </si>
  <si>
    <t>4125209</t>
  </si>
  <si>
    <t>4125308</t>
  </si>
  <si>
    <t>4125357</t>
  </si>
  <si>
    <t>4125407</t>
  </si>
  <si>
    <t>4125456</t>
  </si>
  <si>
    <t>4125506</t>
  </si>
  <si>
    <t>4125555</t>
  </si>
  <si>
    <t>4125605</t>
  </si>
  <si>
    <t>4125704</t>
  </si>
  <si>
    <t>4125753</t>
  </si>
  <si>
    <t>4125803</t>
  </si>
  <si>
    <t>4125902</t>
  </si>
  <si>
    <t>4126009</t>
  </si>
  <si>
    <t>4126108</t>
  </si>
  <si>
    <t>4126207</t>
  </si>
  <si>
    <t>4126256</t>
  </si>
  <si>
    <t>4126272</t>
  </si>
  <si>
    <t>4126306</t>
  </si>
  <si>
    <t>4126355</t>
  </si>
  <si>
    <t>4126405</t>
  </si>
  <si>
    <t>4126504</t>
  </si>
  <si>
    <t>4126603</t>
  </si>
  <si>
    <t>4126652</t>
  </si>
  <si>
    <t>4126678</t>
  </si>
  <si>
    <t>4126702</t>
  </si>
  <si>
    <t>4126801</t>
  </si>
  <si>
    <t>4126900</t>
  </si>
  <si>
    <t>4127007</t>
  </si>
  <si>
    <t>4127106</t>
  </si>
  <si>
    <t>4127205</t>
  </si>
  <si>
    <t>4127304</t>
  </si>
  <si>
    <t>4127403</t>
  </si>
  <si>
    <t>4127502</t>
  </si>
  <si>
    <t>4127601</t>
  </si>
  <si>
    <t>4127700</t>
  </si>
  <si>
    <t>4127809</t>
  </si>
  <si>
    <t>4127858</t>
  </si>
  <si>
    <t>4127882</t>
  </si>
  <si>
    <t>4127908</t>
  </si>
  <si>
    <t>4127957</t>
  </si>
  <si>
    <t>4127965</t>
  </si>
  <si>
    <t>4128005</t>
  </si>
  <si>
    <t>4128104</t>
  </si>
  <si>
    <t>4128203</t>
  </si>
  <si>
    <t>4128302</t>
  </si>
  <si>
    <t>4128401</t>
  </si>
  <si>
    <t>4128500</t>
  </si>
  <si>
    <t>4128534</t>
  </si>
  <si>
    <t>4128559</t>
  </si>
  <si>
    <t>4128609</t>
  </si>
  <si>
    <t>4128625</t>
  </si>
  <si>
    <t>4128633</t>
  </si>
  <si>
    <t>4128658</t>
  </si>
  <si>
    <t>4128708</t>
  </si>
  <si>
    <t>4128807</t>
  </si>
  <si>
    <t>Santa Catarina</t>
  </si>
  <si>
    <t>SC</t>
  </si>
  <si>
    <t>4200051</t>
  </si>
  <si>
    <t>4200101</t>
  </si>
  <si>
    <t>4200200</t>
  </si>
  <si>
    <t>4200309</t>
  </si>
  <si>
    <t>4200408</t>
  </si>
  <si>
    <t>4200507</t>
  </si>
  <si>
    <t>4200556</t>
  </si>
  <si>
    <t>4200606</t>
  </si>
  <si>
    <t>4200705</t>
  </si>
  <si>
    <t>4200754</t>
  </si>
  <si>
    <t>4200804</t>
  </si>
  <si>
    <t>4200903</t>
  </si>
  <si>
    <t>4201000</t>
  </si>
  <si>
    <t>4201109</t>
  </si>
  <si>
    <t>4201208</t>
  </si>
  <si>
    <t>4201257</t>
  </si>
  <si>
    <t>4201273</t>
  </si>
  <si>
    <t>4201307</t>
  </si>
  <si>
    <t>4201406</t>
  </si>
  <si>
    <t>4201505</t>
  </si>
  <si>
    <t>4201604</t>
  </si>
  <si>
    <t>4201653</t>
  </si>
  <si>
    <t>4201703</t>
  </si>
  <si>
    <t>4201802</t>
  </si>
  <si>
    <t>4201901</t>
  </si>
  <si>
    <t>4201950</t>
  </si>
  <si>
    <t>4202008</t>
  </si>
  <si>
    <t>4202057</t>
  </si>
  <si>
    <t>4202073</t>
  </si>
  <si>
    <t>4202081</t>
  </si>
  <si>
    <t>4202099</t>
  </si>
  <si>
    <t>4202107</t>
  </si>
  <si>
    <t>4202131</t>
  </si>
  <si>
    <t>4202156</t>
  </si>
  <si>
    <t>4202206</t>
  </si>
  <si>
    <t>4202305</t>
  </si>
  <si>
    <t>4202404</t>
  </si>
  <si>
    <t>4202438</t>
  </si>
  <si>
    <t>4202453</t>
  </si>
  <si>
    <t>4202503</t>
  </si>
  <si>
    <t>4202537</t>
  </si>
  <si>
    <t>4202578</t>
  </si>
  <si>
    <t>4202602</t>
  </si>
  <si>
    <t>4202701</t>
  </si>
  <si>
    <t>4202800</t>
  </si>
  <si>
    <t>4202859</t>
  </si>
  <si>
    <t>4202875</t>
  </si>
  <si>
    <t>4202909</t>
  </si>
  <si>
    <t>4203006</t>
  </si>
  <si>
    <t>4203105</t>
  </si>
  <si>
    <t>4203154</t>
  </si>
  <si>
    <t>4203204</t>
  </si>
  <si>
    <t>4203253</t>
  </si>
  <si>
    <t>4203303</t>
  </si>
  <si>
    <t>4203402</t>
  </si>
  <si>
    <t>4203501</t>
  </si>
  <si>
    <t>4203600</t>
  </si>
  <si>
    <t>4203709</t>
  </si>
  <si>
    <t>4203808</t>
  </si>
  <si>
    <t>4203907</t>
  </si>
  <si>
    <t>4203956</t>
  </si>
  <si>
    <t>4204004</t>
  </si>
  <si>
    <t>4204103</t>
  </si>
  <si>
    <t>4204152</t>
  </si>
  <si>
    <t>4204178</t>
  </si>
  <si>
    <t>4204194</t>
  </si>
  <si>
    <t>4204202</t>
  </si>
  <si>
    <t>4204251</t>
  </si>
  <si>
    <t>4204301</t>
  </si>
  <si>
    <t>4204350</t>
  </si>
  <si>
    <t>4204400</t>
  </si>
  <si>
    <t>4204459</t>
  </si>
  <si>
    <t>4204509</t>
  </si>
  <si>
    <t>4204558</t>
  </si>
  <si>
    <t>4204608</t>
  </si>
  <si>
    <t>4204707</t>
  </si>
  <si>
    <t>4204756</t>
  </si>
  <si>
    <t>4204806</t>
  </si>
  <si>
    <t>4204905</t>
  </si>
  <si>
    <t>4205001</t>
  </si>
  <si>
    <t>4205100</t>
  </si>
  <si>
    <t>4205159</t>
  </si>
  <si>
    <t>4205175</t>
  </si>
  <si>
    <t>4205191</t>
  </si>
  <si>
    <t>4205209</t>
  </si>
  <si>
    <t>4205308</t>
  </si>
  <si>
    <t>4205357</t>
  </si>
  <si>
    <t>4205407</t>
  </si>
  <si>
    <t>4205431</t>
  </si>
  <si>
    <t>4205456</t>
  </si>
  <si>
    <t>4205506</t>
  </si>
  <si>
    <t>4205555</t>
  </si>
  <si>
    <t>4205605</t>
  </si>
  <si>
    <t>4205704</t>
  </si>
  <si>
    <t>4205803</t>
  </si>
  <si>
    <t>4205902</t>
  </si>
  <si>
    <t>4206009</t>
  </si>
  <si>
    <t>4206108</t>
  </si>
  <si>
    <t>4206207</t>
  </si>
  <si>
    <t>4206306</t>
  </si>
  <si>
    <t>4206405</t>
  </si>
  <si>
    <t>4206504</t>
  </si>
  <si>
    <t>4206603</t>
  </si>
  <si>
    <t>4206652</t>
  </si>
  <si>
    <t>4206702</t>
  </si>
  <si>
    <t>4206751</t>
  </si>
  <si>
    <t>4206801</t>
  </si>
  <si>
    <t>4206900</t>
  </si>
  <si>
    <t>4207007</t>
  </si>
  <si>
    <t>4207106</t>
  </si>
  <si>
    <t>4207205</t>
  </si>
  <si>
    <t>4207304</t>
  </si>
  <si>
    <t>4207403</t>
  </si>
  <si>
    <t>4207502</t>
  </si>
  <si>
    <t>4207577</t>
  </si>
  <si>
    <t>4207601</t>
  </si>
  <si>
    <t>4207650</t>
  </si>
  <si>
    <t>4207684</t>
  </si>
  <si>
    <t>4207700</t>
  </si>
  <si>
    <t>4207759</t>
  </si>
  <si>
    <t>4207809</t>
  </si>
  <si>
    <t>4207858</t>
  </si>
  <si>
    <t>4207908</t>
  </si>
  <si>
    <t>4208005</t>
  </si>
  <si>
    <t>4208104</t>
  </si>
  <si>
    <t>4208203</t>
  </si>
  <si>
    <t>4208302</t>
  </si>
  <si>
    <t>4208401</t>
  </si>
  <si>
    <t>4208450</t>
  </si>
  <si>
    <t>4208500</t>
  </si>
  <si>
    <t>4208609</t>
  </si>
  <si>
    <t>4208708</t>
  </si>
  <si>
    <t>4208807</t>
  </si>
  <si>
    <t>4208906</t>
  </si>
  <si>
    <t>4208955</t>
  </si>
  <si>
    <t>4209003</t>
  </si>
  <si>
    <t>4209102</t>
  </si>
  <si>
    <t>4209151</t>
  </si>
  <si>
    <t>4209177</t>
  </si>
  <si>
    <t>4209201</t>
  </si>
  <si>
    <t>4209300</t>
  </si>
  <si>
    <t>4209409</t>
  </si>
  <si>
    <t>4209458</t>
  </si>
  <si>
    <t>4209508</t>
  </si>
  <si>
    <t>4209607</t>
  </si>
  <si>
    <t>4209706</t>
  </si>
  <si>
    <t>4209805</t>
  </si>
  <si>
    <t>4209854</t>
  </si>
  <si>
    <t>4209904</t>
  </si>
  <si>
    <t>4210001</t>
  </si>
  <si>
    <t>4210035</t>
  </si>
  <si>
    <t>4210050</t>
  </si>
  <si>
    <t>4210100</t>
  </si>
  <si>
    <t>4210209</t>
  </si>
  <si>
    <t>4210308</t>
  </si>
  <si>
    <t>4210407</t>
  </si>
  <si>
    <t>4210506</t>
  </si>
  <si>
    <t>4210555</t>
  </si>
  <si>
    <t>4210605</t>
  </si>
  <si>
    <t>4210704</t>
  </si>
  <si>
    <t>4210803</t>
  </si>
  <si>
    <t>4210852</t>
  </si>
  <si>
    <t>4210902</t>
  </si>
  <si>
    <t>4211009</t>
  </si>
  <si>
    <t>4211058</t>
  </si>
  <si>
    <t>4211108</t>
  </si>
  <si>
    <t>4211207</t>
  </si>
  <si>
    <t>4211256</t>
  </si>
  <si>
    <t>4211306</t>
  </si>
  <si>
    <t>4211405</t>
  </si>
  <si>
    <t>4211454</t>
  </si>
  <si>
    <t>4211504</t>
  </si>
  <si>
    <t>4211603</t>
  </si>
  <si>
    <t>4211652</t>
  </si>
  <si>
    <t>4211702</t>
  </si>
  <si>
    <t>4211751</t>
  </si>
  <si>
    <t>4211801</t>
  </si>
  <si>
    <t>4211850</t>
  </si>
  <si>
    <t>4211876</t>
  </si>
  <si>
    <t>4211892</t>
  </si>
  <si>
    <t>4211900</t>
  </si>
  <si>
    <t>4212007</t>
  </si>
  <si>
    <t>4212056</t>
  </si>
  <si>
    <t>4212106</t>
  </si>
  <si>
    <t>4212205</t>
  </si>
  <si>
    <t>4212239</t>
  </si>
  <si>
    <t>4212254</t>
  </si>
  <si>
    <t>4212270</t>
  </si>
  <si>
    <t>4212304</t>
  </si>
  <si>
    <t>4212403</t>
  </si>
  <si>
    <t>4212502</t>
  </si>
  <si>
    <t>4212601</t>
  </si>
  <si>
    <t>4212650</t>
  </si>
  <si>
    <t>4212700</t>
  </si>
  <si>
    <t>4212809</t>
  </si>
  <si>
    <t>4212908</t>
  </si>
  <si>
    <t>4213005</t>
  </si>
  <si>
    <t>4213104</t>
  </si>
  <si>
    <t>4213153</t>
  </si>
  <si>
    <t>4213203</t>
  </si>
  <si>
    <t>4213302</t>
  </si>
  <si>
    <t>4213351</t>
  </si>
  <si>
    <t>4213401</t>
  </si>
  <si>
    <t>4213500</t>
  </si>
  <si>
    <t>4213609</t>
  </si>
  <si>
    <t>4213708</t>
  </si>
  <si>
    <t>4213807</t>
  </si>
  <si>
    <t>4213906</t>
  </si>
  <si>
    <t>4214003</t>
  </si>
  <si>
    <t>4214102</t>
  </si>
  <si>
    <t>4214151</t>
  </si>
  <si>
    <t>4214201</t>
  </si>
  <si>
    <t>4214300</t>
  </si>
  <si>
    <t>4214409</t>
  </si>
  <si>
    <t>4214508</t>
  </si>
  <si>
    <t>4214607</t>
  </si>
  <si>
    <t>4214706</t>
  </si>
  <si>
    <t>4214805</t>
  </si>
  <si>
    <t>4214904</t>
  </si>
  <si>
    <t>4215000</t>
  </si>
  <si>
    <t>4215059</t>
  </si>
  <si>
    <t>4215075</t>
  </si>
  <si>
    <t>4215109</t>
  </si>
  <si>
    <t>4215208</t>
  </si>
  <si>
    <t>4215307</t>
  </si>
  <si>
    <t>4215356</t>
  </si>
  <si>
    <t>4215406</t>
  </si>
  <si>
    <t>4215455</t>
  </si>
  <si>
    <t>4215505</t>
  </si>
  <si>
    <t>4215554</t>
  </si>
  <si>
    <t>4215604</t>
  </si>
  <si>
    <t>4215653</t>
  </si>
  <si>
    <t>4215679</t>
  </si>
  <si>
    <t>4215687</t>
  </si>
  <si>
    <t>4215695</t>
  </si>
  <si>
    <t>4215703</t>
  </si>
  <si>
    <t>4215752</t>
  </si>
  <si>
    <t>4215802</t>
  </si>
  <si>
    <t>4215901</t>
  </si>
  <si>
    <t>4216008</t>
  </si>
  <si>
    <t>4216057</t>
  </si>
  <si>
    <t>4216107</t>
  </si>
  <si>
    <t>4216206</t>
  </si>
  <si>
    <t>4216255</t>
  </si>
  <si>
    <t>4216305</t>
  </si>
  <si>
    <t>4216354</t>
  </si>
  <si>
    <t>4216404</t>
  </si>
  <si>
    <t>4216503</t>
  </si>
  <si>
    <t>4216602</t>
  </si>
  <si>
    <t>4216701</t>
  </si>
  <si>
    <t>4216800</t>
  </si>
  <si>
    <t>4216909</t>
  </si>
  <si>
    <t>4217006</t>
  </si>
  <si>
    <t>4217105</t>
  </si>
  <si>
    <t>4217154</t>
  </si>
  <si>
    <t>4217204</t>
  </si>
  <si>
    <t>4217253</t>
  </si>
  <si>
    <t>4217303</t>
  </si>
  <si>
    <t>4217402</t>
  </si>
  <si>
    <t>4217501</t>
  </si>
  <si>
    <t>4217550</t>
  </si>
  <si>
    <t>4217600</t>
  </si>
  <si>
    <t>4217709</t>
  </si>
  <si>
    <t>4217758</t>
  </si>
  <si>
    <t>4217808</t>
  </si>
  <si>
    <t>4217907</t>
  </si>
  <si>
    <t>4217956</t>
  </si>
  <si>
    <t>4218004</t>
  </si>
  <si>
    <t>4218103</t>
  </si>
  <si>
    <t>4218202</t>
  </si>
  <si>
    <t>4218251</t>
  </si>
  <si>
    <t>4218301</t>
  </si>
  <si>
    <t>4218350</t>
  </si>
  <si>
    <t>4218400</t>
  </si>
  <si>
    <t>4218509</t>
  </si>
  <si>
    <t>4218608</t>
  </si>
  <si>
    <t>4218707</t>
  </si>
  <si>
    <t>4218756</t>
  </si>
  <si>
    <t>4218806</t>
  </si>
  <si>
    <t>4218855</t>
  </si>
  <si>
    <t>4218905</t>
  </si>
  <si>
    <t>4218954</t>
  </si>
  <si>
    <t>4219002</t>
  </si>
  <si>
    <t>4219101</t>
  </si>
  <si>
    <t>4219150</t>
  </si>
  <si>
    <t>4219176</t>
  </si>
  <si>
    <t>4219200</t>
  </si>
  <si>
    <t>4219309</t>
  </si>
  <si>
    <t>4219358</t>
  </si>
  <si>
    <t>4219408</t>
  </si>
  <si>
    <t>4219507</t>
  </si>
  <si>
    <t>4219606</t>
  </si>
  <si>
    <t>4219705</t>
  </si>
  <si>
    <t>4219853</t>
  </si>
  <si>
    <t>4220000</t>
  </si>
  <si>
    <t>Rio Grande do Sul</t>
  </si>
  <si>
    <t>RS</t>
  </si>
  <si>
    <t>4300001</t>
  </si>
  <si>
    <t>4300002</t>
  </si>
  <si>
    <t>4300034</t>
  </si>
  <si>
    <t>4300059</t>
  </si>
  <si>
    <t>4300109</t>
  </si>
  <si>
    <t>4300208</t>
  </si>
  <si>
    <t>4300307</t>
  </si>
  <si>
    <t>4300406</t>
  </si>
  <si>
    <t>4300455</t>
  </si>
  <si>
    <t>4300471</t>
  </si>
  <si>
    <t>4300505</t>
  </si>
  <si>
    <t>4300554</t>
  </si>
  <si>
    <t>4300570</t>
  </si>
  <si>
    <t>4300604</t>
  </si>
  <si>
    <t>4300638</t>
  </si>
  <si>
    <t>4300646</t>
  </si>
  <si>
    <t>4300661</t>
  </si>
  <si>
    <t>4300703</t>
  </si>
  <si>
    <t>4300802</t>
  </si>
  <si>
    <t>4300851</t>
  </si>
  <si>
    <t>4300877</t>
  </si>
  <si>
    <t>4300901</t>
  </si>
  <si>
    <t>4301008</t>
  </si>
  <si>
    <t>4301057</t>
  </si>
  <si>
    <t>4301073</t>
  </si>
  <si>
    <t>4301107</t>
  </si>
  <si>
    <t>4301206</t>
  </si>
  <si>
    <t>4301305</t>
  </si>
  <si>
    <t>4301404</t>
  </si>
  <si>
    <t>4301503</t>
  </si>
  <si>
    <t>4301552</t>
  </si>
  <si>
    <t>4301602</t>
  </si>
  <si>
    <t>4301636</t>
  </si>
  <si>
    <t>4301651</t>
  </si>
  <si>
    <t>4301701</t>
  </si>
  <si>
    <t>4301750</t>
  </si>
  <si>
    <t>4301800</t>
  </si>
  <si>
    <t>4301859</t>
  </si>
  <si>
    <t>4301875</t>
  </si>
  <si>
    <t>4301909</t>
  </si>
  <si>
    <t>4301925</t>
  </si>
  <si>
    <t>4301958</t>
  </si>
  <si>
    <t>4302006</t>
  </si>
  <si>
    <t>4302055</t>
  </si>
  <si>
    <t>4302105</t>
  </si>
  <si>
    <t>4302154</t>
  </si>
  <si>
    <t>4302204</t>
  </si>
  <si>
    <t>4302220</t>
  </si>
  <si>
    <t>4302238</t>
  </si>
  <si>
    <t>4302253</t>
  </si>
  <si>
    <t>4302303</t>
  </si>
  <si>
    <t>4302352</t>
  </si>
  <si>
    <t>4302378</t>
  </si>
  <si>
    <t>4302402</t>
  </si>
  <si>
    <t>4302451</t>
  </si>
  <si>
    <t>4302501</t>
  </si>
  <si>
    <t>4302584</t>
  </si>
  <si>
    <t>4302600</t>
  </si>
  <si>
    <t>4302659</t>
  </si>
  <si>
    <t>4302709</t>
  </si>
  <si>
    <t>4302808</t>
  </si>
  <si>
    <t>4302907</t>
  </si>
  <si>
    <t>4303004</t>
  </si>
  <si>
    <t>4303103</t>
  </si>
  <si>
    <t>4303202</t>
  </si>
  <si>
    <t>4303301</t>
  </si>
  <si>
    <t>4303400</t>
  </si>
  <si>
    <t>4303509</t>
  </si>
  <si>
    <t>4303558</t>
  </si>
  <si>
    <t>4303608</t>
  </si>
  <si>
    <t>4303673</t>
  </si>
  <si>
    <t>4303707</t>
  </si>
  <si>
    <t>4303806</t>
  </si>
  <si>
    <t>4303905</t>
  </si>
  <si>
    <t>4304002</t>
  </si>
  <si>
    <t>4304101</t>
  </si>
  <si>
    <t>4304200</t>
  </si>
  <si>
    <t>4304309</t>
  </si>
  <si>
    <t>4304358</t>
  </si>
  <si>
    <t>4304408</t>
  </si>
  <si>
    <t>4304507</t>
  </si>
  <si>
    <t>4304606</t>
  </si>
  <si>
    <t>4304614</t>
  </si>
  <si>
    <t>4304622</t>
  </si>
  <si>
    <t>4304630</t>
  </si>
  <si>
    <t>4304655</t>
  </si>
  <si>
    <t>4304663</t>
  </si>
  <si>
    <t>4304671</t>
  </si>
  <si>
    <t>4304689</t>
  </si>
  <si>
    <t>4304697</t>
  </si>
  <si>
    <t>4304705</t>
  </si>
  <si>
    <t>4304713</t>
  </si>
  <si>
    <t>4304804</t>
  </si>
  <si>
    <t>4304853</t>
  </si>
  <si>
    <t>4304903</t>
  </si>
  <si>
    <t>4304952</t>
  </si>
  <si>
    <t>4305009</t>
  </si>
  <si>
    <t>4305108</t>
  </si>
  <si>
    <t>4305116</t>
  </si>
  <si>
    <t>4305124</t>
  </si>
  <si>
    <t>4305132</t>
  </si>
  <si>
    <t>4305157</t>
  </si>
  <si>
    <t>4305173</t>
  </si>
  <si>
    <t>4305207</t>
  </si>
  <si>
    <t>4305306</t>
  </si>
  <si>
    <t>4305355</t>
  </si>
  <si>
    <t>4305371</t>
  </si>
  <si>
    <t>4305405</t>
  </si>
  <si>
    <t>4305439</t>
  </si>
  <si>
    <t>4305447</t>
  </si>
  <si>
    <t>4305454</t>
  </si>
  <si>
    <t>4305504</t>
  </si>
  <si>
    <t>4305587</t>
  </si>
  <si>
    <t>4305603</t>
  </si>
  <si>
    <t>4305702</t>
  </si>
  <si>
    <t>4305801</t>
  </si>
  <si>
    <t>4305835</t>
  </si>
  <si>
    <t>4305850</t>
  </si>
  <si>
    <t>4305871</t>
  </si>
  <si>
    <t>4305900</t>
  </si>
  <si>
    <t>4305934</t>
  </si>
  <si>
    <t>4305959</t>
  </si>
  <si>
    <t>4305975</t>
  </si>
  <si>
    <t>4306007</t>
  </si>
  <si>
    <t>4306056</t>
  </si>
  <si>
    <t>4306072</t>
  </si>
  <si>
    <t>4306106</t>
  </si>
  <si>
    <t>4306130</t>
  </si>
  <si>
    <t>4306205</t>
  </si>
  <si>
    <t>4306304</t>
  </si>
  <si>
    <t>4306320</t>
  </si>
  <si>
    <t>4306353</t>
  </si>
  <si>
    <t>4306379</t>
  </si>
  <si>
    <t>4306403</t>
  </si>
  <si>
    <t>4306429</t>
  </si>
  <si>
    <t>4306452</t>
  </si>
  <si>
    <t>4306502</t>
  </si>
  <si>
    <t>4306551</t>
  </si>
  <si>
    <t>4306601</t>
  </si>
  <si>
    <t>4306700</t>
  </si>
  <si>
    <t>4306734</t>
  </si>
  <si>
    <t>4306759</t>
  </si>
  <si>
    <t>4306767</t>
  </si>
  <si>
    <t>4306809</t>
  </si>
  <si>
    <t>4306908</t>
  </si>
  <si>
    <t>4306924</t>
  </si>
  <si>
    <t>4306932</t>
  </si>
  <si>
    <t>4306957</t>
  </si>
  <si>
    <t>4306973</t>
  </si>
  <si>
    <t>4307005</t>
  </si>
  <si>
    <t>4307054</t>
  </si>
  <si>
    <t>4307104</t>
  </si>
  <si>
    <t>4307203</t>
  </si>
  <si>
    <t>4307302</t>
  </si>
  <si>
    <t>4307401</t>
  </si>
  <si>
    <t>4307450</t>
  </si>
  <si>
    <t>4307500</t>
  </si>
  <si>
    <t>4307559</t>
  </si>
  <si>
    <t>4307609</t>
  </si>
  <si>
    <t>4307708</t>
  </si>
  <si>
    <t>4307807</t>
  </si>
  <si>
    <t>4307815</t>
  </si>
  <si>
    <t>4307831</t>
  </si>
  <si>
    <t>4307864</t>
  </si>
  <si>
    <t>4307906</t>
  </si>
  <si>
    <t>4308003</t>
  </si>
  <si>
    <t>4308052</t>
  </si>
  <si>
    <t>4308078</t>
  </si>
  <si>
    <t>4308102</t>
  </si>
  <si>
    <t>4308201</t>
  </si>
  <si>
    <t>4308250</t>
  </si>
  <si>
    <t>4308300</t>
  </si>
  <si>
    <t>4308409</t>
  </si>
  <si>
    <t>4308433</t>
  </si>
  <si>
    <t>4308458</t>
  </si>
  <si>
    <t>4308508</t>
  </si>
  <si>
    <t>4308607</t>
  </si>
  <si>
    <t>4308656</t>
  </si>
  <si>
    <t>4308706</t>
  </si>
  <si>
    <t>4308805</t>
  </si>
  <si>
    <t>4308854</t>
  </si>
  <si>
    <t>4308904</t>
  </si>
  <si>
    <t>4309001</t>
  </si>
  <si>
    <t>4309050</t>
  </si>
  <si>
    <t>4309100</t>
  </si>
  <si>
    <t>4309126</t>
  </si>
  <si>
    <t>4309159</t>
  </si>
  <si>
    <t>4309209</t>
  </si>
  <si>
    <t>4309258</t>
  </si>
  <si>
    <t>4309308</t>
  </si>
  <si>
    <t>4309407</t>
  </si>
  <si>
    <t>4309506</t>
  </si>
  <si>
    <t>4309555</t>
  </si>
  <si>
    <t>4309571</t>
  </si>
  <si>
    <t>4309605</t>
  </si>
  <si>
    <t>4309654</t>
  </si>
  <si>
    <t>4309704</t>
  </si>
  <si>
    <t>4309753</t>
  </si>
  <si>
    <t>4309803</t>
  </si>
  <si>
    <t>4309902</t>
  </si>
  <si>
    <t>4309951</t>
  </si>
  <si>
    <t>4310009</t>
  </si>
  <si>
    <t>4310108</t>
  </si>
  <si>
    <t>4310207</t>
  </si>
  <si>
    <t>4310306</t>
  </si>
  <si>
    <t>4310330</t>
  </si>
  <si>
    <t>4310363</t>
  </si>
  <si>
    <t>4310405</t>
  </si>
  <si>
    <t>4310413</t>
  </si>
  <si>
    <t>4310439</t>
  </si>
  <si>
    <t>4310462</t>
  </si>
  <si>
    <t>4310504</t>
  </si>
  <si>
    <t>4310538</t>
  </si>
  <si>
    <t>4310553</t>
  </si>
  <si>
    <t>4310579</t>
  </si>
  <si>
    <t>4310603</t>
  </si>
  <si>
    <t>4310652</t>
  </si>
  <si>
    <t>4310702</t>
  </si>
  <si>
    <t>4310751</t>
  </si>
  <si>
    <t>4310801</t>
  </si>
  <si>
    <t>4310850</t>
  </si>
  <si>
    <t>4310876</t>
  </si>
  <si>
    <t>4310900</t>
  </si>
  <si>
    <t>4311007</t>
  </si>
  <si>
    <t>4311106</t>
  </si>
  <si>
    <t>4311122</t>
  </si>
  <si>
    <t>4311130</t>
  </si>
  <si>
    <t>4311155</t>
  </si>
  <si>
    <t>4311205</t>
  </si>
  <si>
    <t>4311239</t>
  </si>
  <si>
    <t>4311254</t>
  </si>
  <si>
    <t>4311270</t>
  </si>
  <si>
    <t>4311304</t>
  </si>
  <si>
    <t>4311403</t>
  </si>
  <si>
    <t>4311429</t>
  </si>
  <si>
    <t>4311502</t>
  </si>
  <si>
    <t>4311601</t>
  </si>
  <si>
    <t>4311627</t>
  </si>
  <si>
    <t>4311643</t>
  </si>
  <si>
    <t>4311700</t>
  </si>
  <si>
    <t>4311718</t>
  </si>
  <si>
    <t>4311734</t>
  </si>
  <si>
    <t>4311759</t>
  </si>
  <si>
    <t>4311775</t>
  </si>
  <si>
    <t>4311791</t>
  </si>
  <si>
    <t>4311809</t>
  </si>
  <si>
    <t>4311908</t>
  </si>
  <si>
    <t>4311981</t>
  </si>
  <si>
    <t>4312005</t>
  </si>
  <si>
    <t>4312054</t>
  </si>
  <si>
    <t>4312104</t>
  </si>
  <si>
    <t>4312138</t>
  </si>
  <si>
    <t>4312153</t>
  </si>
  <si>
    <t>4312179</t>
  </si>
  <si>
    <t>4312203</t>
  </si>
  <si>
    <t>4312252</t>
  </si>
  <si>
    <t>4312302</t>
  </si>
  <si>
    <t>4312351</t>
  </si>
  <si>
    <t>4312377</t>
  </si>
  <si>
    <t>4312385</t>
  </si>
  <si>
    <t>4312401</t>
  </si>
  <si>
    <t>4312427</t>
  </si>
  <si>
    <t>4312443</t>
  </si>
  <si>
    <t>4312450</t>
  </si>
  <si>
    <t>4312476</t>
  </si>
  <si>
    <t>4312500</t>
  </si>
  <si>
    <t>4312609</t>
  </si>
  <si>
    <t>4312617</t>
  </si>
  <si>
    <t>4312625</t>
  </si>
  <si>
    <t>4312658</t>
  </si>
  <si>
    <t>4312674</t>
  </si>
  <si>
    <t>4312708</t>
  </si>
  <si>
    <t>4312757</t>
  </si>
  <si>
    <t>4312807</t>
  </si>
  <si>
    <t>4312906</t>
  </si>
  <si>
    <t>4312955</t>
  </si>
  <si>
    <t>4313003</t>
  </si>
  <si>
    <t>4313011</t>
  </si>
  <si>
    <t>4313037</t>
  </si>
  <si>
    <t>4313060</t>
  </si>
  <si>
    <t>4313086</t>
  </si>
  <si>
    <t>4313102</t>
  </si>
  <si>
    <t>4313201</t>
  </si>
  <si>
    <t>4313300</t>
  </si>
  <si>
    <t>4313334</t>
  </si>
  <si>
    <t>4313359</t>
  </si>
  <si>
    <t>4313375</t>
  </si>
  <si>
    <t>4313391</t>
  </si>
  <si>
    <t>4313409</t>
  </si>
  <si>
    <t>4313425</t>
  </si>
  <si>
    <t>4313441</t>
  </si>
  <si>
    <t>4313466</t>
  </si>
  <si>
    <t>4313490</t>
  </si>
  <si>
    <t>4313508</t>
  </si>
  <si>
    <t>4313607</t>
  </si>
  <si>
    <t>4313656</t>
  </si>
  <si>
    <t>4313706</t>
  </si>
  <si>
    <t>4313805</t>
  </si>
  <si>
    <t>4313904</t>
  </si>
  <si>
    <t>4313953</t>
  </si>
  <si>
    <t>4314001</t>
  </si>
  <si>
    <t>4314027</t>
  </si>
  <si>
    <t>4314035</t>
  </si>
  <si>
    <t>4314050</t>
  </si>
  <si>
    <t>4314068</t>
  </si>
  <si>
    <t>4314076</t>
  </si>
  <si>
    <t>4314100</t>
  </si>
  <si>
    <t>4314134</t>
  </si>
  <si>
    <t>4314159</t>
  </si>
  <si>
    <t>4314175</t>
  </si>
  <si>
    <t>4314209</t>
  </si>
  <si>
    <t>4314308</t>
  </si>
  <si>
    <t>4314407</t>
  </si>
  <si>
    <t>4314423</t>
  </si>
  <si>
    <t>4314456</t>
  </si>
  <si>
    <t>4314464</t>
  </si>
  <si>
    <t>4314472</t>
  </si>
  <si>
    <t>4314498</t>
  </si>
  <si>
    <t>4314506</t>
  </si>
  <si>
    <t>4314548</t>
  </si>
  <si>
    <t>4314555</t>
  </si>
  <si>
    <t>4314605</t>
  </si>
  <si>
    <t>4314704</t>
  </si>
  <si>
    <t>4314753</t>
  </si>
  <si>
    <t>4314779</t>
  </si>
  <si>
    <t>4314787</t>
  </si>
  <si>
    <t>4314803</t>
  </si>
  <si>
    <t>4314902</t>
  </si>
  <si>
    <t>4315008</t>
  </si>
  <si>
    <t>4315057</t>
  </si>
  <si>
    <t>4315073</t>
  </si>
  <si>
    <t>4315107</t>
  </si>
  <si>
    <t>4315131</t>
  </si>
  <si>
    <t>4315149</t>
  </si>
  <si>
    <t>4315156</t>
  </si>
  <si>
    <t>4315172</t>
  </si>
  <si>
    <t>4315206</t>
  </si>
  <si>
    <t>4315305</t>
  </si>
  <si>
    <t>4315313</t>
  </si>
  <si>
    <t>4315321</t>
  </si>
  <si>
    <t>4315354</t>
  </si>
  <si>
    <t>4315404</t>
  </si>
  <si>
    <t>4315453</t>
  </si>
  <si>
    <t>4315503</t>
  </si>
  <si>
    <t>4315552</t>
  </si>
  <si>
    <t>4315602</t>
  </si>
  <si>
    <t>4315701</t>
  </si>
  <si>
    <t>4315750</t>
  </si>
  <si>
    <t>4315800</t>
  </si>
  <si>
    <t>4315909</t>
  </si>
  <si>
    <t>4315958</t>
  </si>
  <si>
    <t>4316006</t>
  </si>
  <si>
    <t>4316105</t>
  </si>
  <si>
    <t>4316204</t>
  </si>
  <si>
    <t>4316303</t>
  </si>
  <si>
    <t>4316402</t>
  </si>
  <si>
    <t>4316428</t>
  </si>
  <si>
    <t>4316436</t>
  </si>
  <si>
    <t>4316451</t>
  </si>
  <si>
    <t>4316477</t>
  </si>
  <si>
    <t>4316501</t>
  </si>
  <si>
    <t>4316600</t>
  </si>
  <si>
    <t>4316709</t>
  </si>
  <si>
    <t>4316733</t>
  </si>
  <si>
    <t>4316758</t>
  </si>
  <si>
    <t>4316808</t>
  </si>
  <si>
    <t>4316907</t>
  </si>
  <si>
    <t>4316956</t>
  </si>
  <si>
    <t>4316972</t>
  </si>
  <si>
    <t>4317004</t>
  </si>
  <si>
    <t>4317103</t>
  </si>
  <si>
    <t>4317202</t>
  </si>
  <si>
    <t>4317251</t>
  </si>
  <si>
    <t>4317301</t>
  </si>
  <si>
    <t>4317400</t>
  </si>
  <si>
    <t>4317509</t>
  </si>
  <si>
    <t>4317558</t>
  </si>
  <si>
    <t>4317608</t>
  </si>
  <si>
    <t>4317707</t>
  </si>
  <si>
    <t>4317756</t>
  </si>
  <si>
    <t>4317806</t>
  </si>
  <si>
    <t>4317905</t>
  </si>
  <si>
    <t>4317954</t>
  </si>
  <si>
    <t>4318002</t>
  </si>
  <si>
    <t>4318051</t>
  </si>
  <si>
    <t>4318101</t>
  </si>
  <si>
    <t>4318200</t>
  </si>
  <si>
    <t>4318309</t>
  </si>
  <si>
    <t>4318408</t>
  </si>
  <si>
    <t>4318424</t>
  </si>
  <si>
    <t>4318432</t>
  </si>
  <si>
    <t>4318440</t>
  </si>
  <si>
    <t>4318457</t>
  </si>
  <si>
    <t>4318465</t>
  </si>
  <si>
    <t>4318481</t>
  </si>
  <si>
    <t>4318499</t>
  </si>
  <si>
    <t>4318507</t>
  </si>
  <si>
    <t>4318606</t>
  </si>
  <si>
    <t>4318614</t>
  </si>
  <si>
    <t>4318622</t>
  </si>
  <si>
    <t>4318705</t>
  </si>
  <si>
    <t>4318804</t>
  </si>
  <si>
    <t>4318903</t>
  </si>
  <si>
    <t>4319000</t>
  </si>
  <si>
    <t>4319109</t>
  </si>
  <si>
    <t>4319125</t>
  </si>
  <si>
    <t>4319158</t>
  </si>
  <si>
    <t>4319208</t>
  </si>
  <si>
    <t>4319307</t>
  </si>
  <si>
    <t>4319356</t>
  </si>
  <si>
    <t>4319364</t>
  </si>
  <si>
    <t>4319372</t>
  </si>
  <si>
    <t>4319406</t>
  </si>
  <si>
    <t>4319505</t>
  </si>
  <si>
    <t>4319604</t>
  </si>
  <si>
    <t>4319703</t>
  </si>
  <si>
    <t>4319711</t>
  </si>
  <si>
    <t>4319737</t>
  </si>
  <si>
    <t>4319752</t>
  </si>
  <si>
    <t>4319802</t>
  </si>
  <si>
    <t>4319901</t>
  </si>
  <si>
    <t>4320008</t>
  </si>
  <si>
    <t>4320107</t>
  </si>
  <si>
    <t>4320206</t>
  </si>
  <si>
    <t>4320230</t>
  </si>
  <si>
    <t>4320263</t>
  </si>
  <si>
    <t>4320305</t>
  </si>
  <si>
    <t>4320321</t>
  </si>
  <si>
    <t>4320354</t>
  </si>
  <si>
    <t>4320404</t>
  </si>
  <si>
    <t>4320453</t>
  </si>
  <si>
    <t>4320503</t>
  </si>
  <si>
    <t>4320552</t>
  </si>
  <si>
    <t>4320578</t>
  </si>
  <si>
    <t>4320602</t>
  </si>
  <si>
    <t>4320651</t>
  </si>
  <si>
    <t>4320677</t>
  </si>
  <si>
    <t>4320701</t>
  </si>
  <si>
    <t>4320800</t>
  </si>
  <si>
    <t>4320859</t>
  </si>
  <si>
    <t>4320909</t>
  </si>
  <si>
    <t>4321006</t>
  </si>
  <si>
    <t>4321105</t>
  </si>
  <si>
    <t>4321204</t>
  </si>
  <si>
    <t>4321303</t>
  </si>
  <si>
    <t>4321329</t>
  </si>
  <si>
    <t>4321352</t>
  </si>
  <si>
    <t>4321402</t>
  </si>
  <si>
    <t>4321436</t>
  </si>
  <si>
    <t>4321451</t>
  </si>
  <si>
    <t>4321469</t>
  </si>
  <si>
    <t>4321477</t>
  </si>
  <si>
    <t>4321493</t>
  </si>
  <si>
    <t>4321501</t>
  </si>
  <si>
    <t>4321600</t>
  </si>
  <si>
    <t>4321626</t>
  </si>
  <si>
    <t>4321634</t>
  </si>
  <si>
    <t>4321667</t>
  </si>
  <si>
    <t>4321709</t>
  </si>
  <si>
    <t>4321808</t>
  </si>
  <si>
    <t>4321832</t>
  </si>
  <si>
    <t>4321857</t>
  </si>
  <si>
    <t>4321907</t>
  </si>
  <si>
    <t>4321956</t>
  </si>
  <si>
    <t>4322004</t>
  </si>
  <si>
    <t>4322103</t>
  </si>
  <si>
    <t>4322152</t>
  </si>
  <si>
    <t>4322186</t>
  </si>
  <si>
    <t>4322202</t>
  </si>
  <si>
    <t>4322251</t>
  </si>
  <si>
    <t>4322301</t>
  </si>
  <si>
    <t>4322327</t>
  </si>
  <si>
    <t>4322343</t>
  </si>
  <si>
    <t>4322350</t>
  </si>
  <si>
    <t>4322376</t>
  </si>
  <si>
    <t>4322400</t>
  </si>
  <si>
    <t>4322509</t>
  </si>
  <si>
    <t>4322525</t>
  </si>
  <si>
    <t>4322533</t>
  </si>
  <si>
    <t>4322541</t>
  </si>
  <si>
    <t>4322558</t>
  </si>
  <si>
    <t>4322608</t>
  </si>
  <si>
    <t>4322707</t>
  </si>
  <si>
    <t>4322806</t>
  </si>
  <si>
    <t>4322855</t>
  </si>
  <si>
    <t>4322905</t>
  </si>
  <si>
    <t>4323002</t>
  </si>
  <si>
    <t>4323101</t>
  </si>
  <si>
    <t>4323200</t>
  </si>
  <si>
    <t>4323309</t>
  </si>
  <si>
    <t>4323358</t>
  </si>
  <si>
    <t>4323408</t>
  </si>
  <si>
    <t>4323457</t>
  </si>
  <si>
    <t>4323507</t>
  </si>
  <si>
    <t>4323606</t>
  </si>
  <si>
    <t>4323705</t>
  </si>
  <si>
    <t>4323754</t>
  </si>
  <si>
    <t>4323770</t>
  </si>
  <si>
    <t>4323804</t>
  </si>
  <si>
    <t>Mato Grosso do Sul</t>
  </si>
  <si>
    <t>MS</t>
  </si>
  <si>
    <t>5000203</t>
  </si>
  <si>
    <t>5000252</t>
  </si>
  <si>
    <t>5000609</t>
  </si>
  <si>
    <t>5000708</t>
  </si>
  <si>
    <t>5000807</t>
  </si>
  <si>
    <t>5000856</t>
  </si>
  <si>
    <t>5000906</t>
  </si>
  <si>
    <t>5001003</t>
  </si>
  <si>
    <t>5001102</t>
  </si>
  <si>
    <t>5001243</t>
  </si>
  <si>
    <t>5001508</t>
  </si>
  <si>
    <t>5001904</t>
  </si>
  <si>
    <t>5002001</t>
  </si>
  <si>
    <t>5002100</t>
  </si>
  <si>
    <t>5002159</t>
  </si>
  <si>
    <t>5002209</t>
  </si>
  <si>
    <t>5002308</t>
  </si>
  <si>
    <t>5002407</t>
  </si>
  <si>
    <t>5002605</t>
  </si>
  <si>
    <t>5002704</t>
  </si>
  <si>
    <t>5002803</t>
  </si>
  <si>
    <t>5002902</t>
  </si>
  <si>
    <t>5002951</t>
  </si>
  <si>
    <t>5003108</t>
  </si>
  <si>
    <t>5003157</t>
  </si>
  <si>
    <t>5003207</t>
  </si>
  <si>
    <t>5003256</t>
  </si>
  <si>
    <t>5003306</t>
  </si>
  <si>
    <t>5003454</t>
  </si>
  <si>
    <t>5003488</t>
  </si>
  <si>
    <t>5003504</t>
  </si>
  <si>
    <t>5003702</t>
  </si>
  <si>
    <t>5003751</t>
  </si>
  <si>
    <t>5003801</t>
  </si>
  <si>
    <t>5003900</t>
  </si>
  <si>
    <t>5004007</t>
  </si>
  <si>
    <t>5004106</t>
  </si>
  <si>
    <t>5004304</t>
  </si>
  <si>
    <t>5004403</t>
  </si>
  <si>
    <t>5004502</t>
  </si>
  <si>
    <t>5004601</t>
  </si>
  <si>
    <t>5004700</t>
  </si>
  <si>
    <t>5004809</t>
  </si>
  <si>
    <t>5004908</t>
  </si>
  <si>
    <t>5005004</t>
  </si>
  <si>
    <t>5005103</t>
  </si>
  <si>
    <t>5005152</t>
  </si>
  <si>
    <t>5005202</t>
  </si>
  <si>
    <t>5005251</t>
  </si>
  <si>
    <t>5005400</t>
  </si>
  <si>
    <t>5005608</t>
  </si>
  <si>
    <t>5005681</t>
  </si>
  <si>
    <t>5005707</t>
  </si>
  <si>
    <t>5005806</t>
  </si>
  <si>
    <t>5006002</t>
  </si>
  <si>
    <t>5006200</t>
  </si>
  <si>
    <t>5006259</t>
  </si>
  <si>
    <t>5006275</t>
  </si>
  <si>
    <t>5006309</t>
  </si>
  <si>
    <t>5006358</t>
  </si>
  <si>
    <t>5006408</t>
  </si>
  <si>
    <t>5006606</t>
  </si>
  <si>
    <t>5006903</t>
  </si>
  <si>
    <t>5007109</t>
  </si>
  <si>
    <t>5007208</t>
  </si>
  <si>
    <t>5007307</t>
  </si>
  <si>
    <t>5007406</t>
  </si>
  <si>
    <t>5007505</t>
  </si>
  <si>
    <t>5007554</t>
  </si>
  <si>
    <t>5007695</t>
  </si>
  <si>
    <t>5007703</t>
  </si>
  <si>
    <t>5007802</t>
  </si>
  <si>
    <t>5007901</t>
  </si>
  <si>
    <t>5007935</t>
  </si>
  <si>
    <t>5007950</t>
  </si>
  <si>
    <t>5007976</t>
  </si>
  <si>
    <t>5008008</t>
  </si>
  <si>
    <t>5008305</t>
  </si>
  <si>
    <t>5008404</t>
  </si>
  <si>
    <t>MT</t>
  </si>
  <si>
    <t>5100102</t>
  </si>
  <si>
    <t>5100201</t>
  </si>
  <si>
    <t>5100250</t>
  </si>
  <si>
    <t>5100300</t>
  </si>
  <si>
    <t>5100359</t>
  </si>
  <si>
    <t>5100409</t>
  </si>
  <si>
    <t>5100508</t>
  </si>
  <si>
    <t>5100607</t>
  </si>
  <si>
    <t>5100805</t>
  </si>
  <si>
    <t>5101001</t>
  </si>
  <si>
    <t>5101209</t>
  </si>
  <si>
    <t>5101258</t>
  </si>
  <si>
    <t>5101308</t>
  </si>
  <si>
    <t>5101407</t>
  </si>
  <si>
    <t>5101605</t>
  </si>
  <si>
    <t>5101704</t>
  </si>
  <si>
    <t>5101803</t>
  </si>
  <si>
    <t>5101852</t>
  </si>
  <si>
    <t>5101902</t>
  </si>
  <si>
    <t>5102504</t>
  </si>
  <si>
    <t>5102603</t>
  </si>
  <si>
    <t>5102637</t>
  </si>
  <si>
    <t>5102678</t>
  </si>
  <si>
    <t>5102686</t>
  </si>
  <si>
    <t>5102694</t>
  </si>
  <si>
    <t>5102702</t>
  </si>
  <si>
    <t>5102793</t>
  </si>
  <si>
    <t>5102850</t>
  </si>
  <si>
    <t>5103007</t>
  </si>
  <si>
    <t>5103056</t>
  </si>
  <si>
    <t>5103106</t>
  </si>
  <si>
    <t>5103205</t>
  </si>
  <si>
    <t>5103254</t>
  </si>
  <si>
    <t>5103304</t>
  </si>
  <si>
    <t>5103353</t>
  </si>
  <si>
    <t>5103361</t>
  </si>
  <si>
    <t>5103379</t>
  </si>
  <si>
    <t>5103403</t>
  </si>
  <si>
    <t>5103437</t>
  </si>
  <si>
    <t>5103452</t>
  </si>
  <si>
    <t>5103502</t>
  </si>
  <si>
    <t>5103601</t>
  </si>
  <si>
    <t>5103700</t>
  </si>
  <si>
    <t>5103809</t>
  </si>
  <si>
    <t>5103858</t>
  </si>
  <si>
    <t>5103908</t>
  </si>
  <si>
    <t>5103957</t>
  </si>
  <si>
    <t>5104104</t>
  </si>
  <si>
    <t>5104203</t>
  </si>
  <si>
    <t>5104500</t>
  </si>
  <si>
    <t>5104526</t>
  </si>
  <si>
    <t>5104542</t>
  </si>
  <si>
    <t>5104559</t>
  </si>
  <si>
    <t>5104609</t>
  </si>
  <si>
    <t>5104807</t>
  </si>
  <si>
    <t>5104906</t>
  </si>
  <si>
    <t>5105002</t>
  </si>
  <si>
    <t>5105101</t>
  </si>
  <si>
    <t>5105150</t>
  </si>
  <si>
    <t>5105176</t>
  </si>
  <si>
    <t>5105200</t>
  </si>
  <si>
    <t>5105234</t>
  </si>
  <si>
    <t>5105259</t>
  </si>
  <si>
    <t>5105309</t>
  </si>
  <si>
    <t>5105507</t>
  </si>
  <si>
    <t>5105580</t>
  </si>
  <si>
    <t>5105606</t>
  </si>
  <si>
    <t>5105622</t>
  </si>
  <si>
    <t>5105903</t>
  </si>
  <si>
    <t>5106000</t>
  </si>
  <si>
    <t>5106109</t>
  </si>
  <si>
    <t>5106158</t>
  </si>
  <si>
    <t>5106174</t>
  </si>
  <si>
    <t>5106182</t>
  </si>
  <si>
    <t>5106190</t>
  </si>
  <si>
    <t>5106208</t>
  </si>
  <si>
    <t>5106216</t>
  </si>
  <si>
    <t>5106224</t>
  </si>
  <si>
    <t>5106232</t>
  </si>
  <si>
    <t>5106240</t>
  </si>
  <si>
    <t>5106257</t>
  </si>
  <si>
    <t>5106265</t>
  </si>
  <si>
    <t>5106273</t>
  </si>
  <si>
    <t>5106281</t>
  </si>
  <si>
    <t>5106299</t>
  </si>
  <si>
    <t>5106307</t>
  </si>
  <si>
    <t>5106315</t>
  </si>
  <si>
    <t>5106372</t>
  </si>
  <si>
    <t>5106422</t>
  </si>
  <si>
    <t>5106455</t>
  </si>
  <si>
    <t>5106505</t>
  </si>
  <si>
    <t>5106653</t>
  </si>
  <si>
    <t>5106703</t>
  </si>
  <si>
    <t>5106752</t>
  </si>
  <si>
    <t>5106778</t>
  </si>
  <si>
    <t>5106802</t>
  </si>
  <si>
    <t>5106828</t>
  </si>
  <si>
    <t>5106851</t>
  </si>
  <si>
    <t>5107008</t>
  </si>
  <si>
    <t>5107040</t>
  </si>
  <si>
    <t>5107065</t>
  </si>
  <si>
    <t>5107107</t>
  </si>
  <si>
    <t>5107156</t>
  </si>
  <si>
    <t>5107180</t>
  </si>
  <si>
    <t>5107198</t>
  </si>
  <si>
    <t>5107206</t>
  </si>
  <si>
    <t>5107248</t>
  </si>
  <si>
    <t>5107263</t>
  </si>
  <si>
    <t>5107297</t>
  </si>
  <si>
    <t>5107305</t>
  </si>
  <si>
    <t>5107354</t>
  </si>
  <si>
    <t>5107404</t>
  </si>
  <si>
    <t>5107578</t>
  </si>
  <si>
    <t>5107602</t>
  </si>
  <si>
    <t>5107701</t>
  </si>
  <si>
    <t>5107743</t>
  </si>
  <si>
    <t>5107750</t>
  </si>
  <si>
    <t>5107768</t>
  </si>
  <si>
    <t>5107776</t>
  </si>
  <si>
    <t>5107792</t>
  </si>
  <si>
    <t>5107800</t>
  </si>
  <si>
    <t>5107859</t>
  </si>
  <si>
    <t>5107875</t>
  </si>
  <si>
    <t>5107883</t>
  </si>
  <si>
    <t>5107909</t>
  </si>
  <si>
    <t>5107925</t>
  </si>
  <si>
    <t>5107941</t>
  </si>
  <si>
    <t>5107958</t>
  </si>
  <si>
    <t>5108006</t>
  </si>
  <si>
    <t>5108055</t>
  </si>
  <si>
    <t>5108105</t>
  </si>
  <si>
    <t>5108204</t>
  </si>
  <si>
    <t>5108303</t>
  </si>
  <si>
    <t>5108352</t>
  </si>
  <si>
    <t>5108402</t>
  </si>
  <si>
    <t>5108501</t>
  </si>
  <si>
    <t>5108600</t>
  </si>
  <si>
    <t>5108808</t>
  </si>
  <si>
    <t>5108857</t>
  </si>
  <si>
    <t>5108907</t>
  </si>
  <si>
    <t>5108956</t>
  </si>
  <si>
    <t>Goiás</t>
  </si>
  <si>
    <t>GO</t>
  </si>
  <si>
    <t>5200050</t>
  </si>
  <si>
    <t>5200100</t>
  </si>
  <si>
    <t>5200134</t>
  </si>
  <si>
    <t>5200159</t>
  </si>
  <si>
    <t>5200175</t>
  </si>
  <si>
    <t>5200209</t>
  </si>
  <si>
    <t>5200258</t>
  </si>
  <si>
    <t>5200308</t>
  </si>
  <si>
    <t>5200506</t>
  </si>
  <si>
    <t>5200555</t>
  </si>
  <si>
    <t>5200605</t>
  </si>
  <si>
    <t>5200803</t>
  </si>
  <si>
    <t>5200829</t>
  </si>
  <si>
    <t>5200852</t>
  </si>
  <si>
    <t>5200902</t>
  </si>
  <si>
    <t>5201108</t>
  </si>
  <si>
    <t>5201207</t>
  </si>
  <si>
    <t>5201306</t>
  </si>
  <si>
    <t>5201405</t>
  </si>
  <si>
    <t>5201454</t>
  </si>
  <si>
    <t>5201504</t>
  </si>
  <si>
    <t>5201603</t>
  </si>
  <si>
    <t>5201702</t>
  </si>
  <si>
    <t>5201801</t>
  </si>
  <si>
    <t>5202155</t>
  </si>
  <si>
    <t>5202353</t>
  </si>
  <si>
    <t>5202502</t>
  </si>
  <si>
    <t>5202601</t>
  </si>
  <si>
    <t>5202809</t>
  </si>
  <si>
    <t>5203104</t>
  </si>
  <si>
    <t>5203203</t>
  </si>
  <si>
    <t>5203302</t>
  </si>
  <si>
    <t>5203401</t>
  </si>
  <si>
    <t>5203500</t>
  </si>
  <si>
    <t>5203559</t>
  </si>
  <si>
    <t>5203575</t>
  </si>
  <si>
    <t>5203609</t>
  </si>
  <si>
    <t>5203807</t>
  </si>
  <si>
    <t>5203906</t>
  </si>
  <si>
    <t>5203939</t>
  </si>
  <si>
    <t>5203962</t>
  </si>
  <si>
    <t>5204003</t>
  </si>
  <si>
    <t>5204102</t>
  </si>
  <si>
    <t>5204201</t>
  </si>
  <si>
    <t>5204250</t>
  </si>
  <si>
    <t>5204300</t>
  </si>
  <si>
    <t>5204409</t>
  </si>
  <si>
    <t>5204508</t>
  </si>
  <si>
    <t>5204557</t>
  </si>
  <si>
    <t>5204607</t>
  </si>
  <si>
    <t>5204656</t>
  </si>
  <si>
    <t>5204706</t>
  </si>
  <si>
    <t>5204805</t>
  </si>
  <si>
    <t>5204854</t>
  </si>
  <si>
    <t>5204904</t>
  </si>
  <si>
    <t>5204953</t>
  </si>
  <si>
    <t>5205000</t>
  </si>
  <si>
    <t>5205059</t>
  </si>
  <si>
    <t>5205109</t>
  </si>
  <si>
    <t>5205208</t>
  </si>
  <si>
    <t>5205307</t>
  </si>
  <si>
    <t>5205406</t>
  </si>
  <si>
    <t>5205455</t>
  </si>
  <si>
    <t>5205471</t>
  </si>
  <si>
    <t>5205497</t>
  </si>
  <si>
    <t>5205513</t>
  </si>
  <si>
    <t>5205521</t>
  </si>
  <si>
    <t>5205703</t>
  </si>
  <si>
    <t>5205802</t>
  </si>
  <si>
    <t>5205901</t>
  </si>
  <si>
    <t>5206206</t>
  </si>
  <si>
    <t>5206305</t>
  </si>
  <si>
    <t>5206404</t>
  </si>
  <si>
    <t>5206503</t>
  </si>
  <si>
    <t>5206602</t>
  </si>
  <si>
    <t>5206701</t>
  </si>
  <si>
    <t>5206800</t>
  </si>
  <si>
    <t>5206909</t>
  </si>
  <si>
    <t>5207105</t>
  </si>
  <si>
    <t>5207253</t>
  </si>
  <si>
    <t>5207352</t>
  </si>
  <si>
    <t>5207402</t>
  </si>
  <si>
    <t>5207501</t>
  </si>
  <si>
    <t>5207535</t>
  </si>
  <si>
    <t>5207600</t>
  </si>
  <si>
    <t>5207808</t>
  </si>
  <si>
    <t>5207907</t>
  </si>
  <si>
    <t>5208004</t>
  </si>
  <si>
    <t>5208103</t>
  </si>
  <si>
    <t>5208152</t>
  </si>
  <si>
    <t>5208301</t>
  </si>
  <si>
    <t>5208400</t>
  </si>
  <si>
    <t>5208509</t>
  </si>
  <si>
    <t>5208608</t>
  </si>
  <si>
    <t>5208707</t>
  </si>
  <si>
    <t>5208806</t>
  </si>
  <si>
    <t>5208905</t>
  </si>
  <si>
    <t>5209101</t>
  </si>
  <si>
    <t>5209150</t>
  </si>
  <si>
    <t>5209200</t>
  </si>
  <si>
    <t>5209291</t>
  </si>
  <si>
    <t>5209408</t>
  </si>
  <si>
    <t>5209457</t>
  </si>
  <si>
    <t>5209606</t>
  </si>
  <si>
    <t>5209705</t>
  </si>
  <si>
    <t>5209804</t>
  </si>
  <si>
    <t>5209903</t>
  </si>
  <si>
    <t>5209937</t>
  </si>
  <si>
    <t>5209952</t>
  </si>
  <si>
    <t>5210000</t>
  </si>
  <si>
    <t>5210109</t>
  </si>
  <si>
    <t>5210158</t>
  </si>
  <si>
    <t>5210208</t>
  </si>
  <si>
    <t>5210307</t>
  </si>
  <si>
    <t>5210406</t>
  </si>
  <si>
    <t>5210562</t>
  </si>
  <si>
    <t>5210604</t>
  </si>
  <si>
    <t>5210802</t>
  </si>
  <si>
    <t>5210901</t>
  </si>
  <si>
    <t>5211008</t>
  </si>
  <si>
    <t>5211206</t>
  </si>
  <si>
    <t>5211305</t>
  </si>
  <si>
    <t>5211404</t>
  </si>
  <si>
    <t>5211503</t>
  </si>
  <si>
    <t>5211602</t>
  </si>
  <si>
    <t>5211701</t>
  </si>
  <si>
    <t>5211800</t>
  </si>
  <si>
    <t>5211909</t>
  </si>
  <si>
    <t>5212006</t>
  </si>
  <si>
    <t>5212055</t>
  </si>
  <si>
    <t>5212105</t>
  </si>
  <si>
    <t>5212204</t>
  </si>
  <si>
    <t>5212253</t>
  </si>
  <si>
    <t>5212303</t>
  </si>
  <si>
    <t>5212501</t>
  </si>
  <si>
    <t>5212600</t>
  </si>
  <si>
    <t>5212709</t>
  </si>
  <si>
    <t>5212808</t>
  </si>
  <si>
    <t>5212907</t>
  </si>
  <si>
    <t>5212956</t>
  </si>
  <si>
    <t>5213004</t>
  </si>
  <si>
    <t>5213053</t>
  </si>
  <si>
    <t>5213087</t>
  </si>
  <si>
    <t>5213103</t>
  </si>
  <si>
    <t>5213400</t>
  </si>
  <si>
    <t>5213509</t>
  </si>
  <si>
    <t>5213707</t>
  </si>
  <si>
    <t>5213756</t>
  </si>
  <si>
    <t>5213772</t>
  </si>
  <si>
    <t>5213806</t>
  </si>
  <si>
    <t>5213855</t>
  </si>
  <si>
    <t>5213905</t>
  </si>
  <si>
    <t>5214002</t>
  </si>
  <si>
    <t>5214051</t>
  </si>
  <si>
    <t>5214101</t>
  </si>
  <si>
    <t>5214408</t>
  </si>
  <si>
    <t>5214507</t>
  </si>
  <si>
    <t>5214606</t>
  </si>
  <si>
    <t>5214705</t>
  </si>
  <si>
    <t>5214804</t>
  </si>
  <si>
    <t>5214838</t>
  </si>
  <si>
    <t>5214861</t>
  </si>
  <si>
    <t>5214879</t>
  </si>
  <si>
    <t>5214903</t>
  </si>
  <si>
    <t>5215009</t>
  </si>
  <si>
    <t>5215207</t>
  </si>
  <si>
    <t>5215231</t>
  </si>
  <si>
    <t>5215256</t>
  </si>
  <si>
    <t>5215306</t>
  </si>
  <si>
    <t>5215405</t>
  </si>
  <si>
    <t>5215504</t>
  </si>
  <si>
    <t>5215603</t>
  </si>
  <si>
    <t>5215652</t>
  </si>
  <si>
    <t>5215702</t>
  </si>
  <si>
    <t>5215801</t>
  </si>
  <si>
    <t>5215900</t>
  </si>
  <si>
    <t>5216007</t>
  </si>
  <si>
    <t>5216304</t>
  </si>
  <si>
    <t>5216403</t>
  </si>
  <si>
    <t>5216452</t>
  </si>
  <si>
    <t>5216809</t>
  </si>
  <si>
    <t>5216908</t>
  </si>
  <si>
    <t>5217104</t>
  </si>
  <si>
    <t>5217203</t>
  </si>
  <si>
    <t>5217302</t>
  </si>
  <si>
    <t>5217401</t>
  </si>
  <si>
    <t>5217609</t>
  </si>
  <si>
    <t>5217708</t>
  </si>
  <si>
    <t>5218003</t>
  </si>
  <si>
    <t>5218052</t>
  </si>
  <si>
    <t>5218102</t>
  </si>
  <si>
    <t>5218300</t>
  </si>
  <si>
    <t>5218391</t>
  </si>
  <si>
    <t>5218508</t>
  </si>
  <si>
    <t>5218607</t>
  </si>
  <si>
    <t>5218706</t>
  </si>
  <si>
    <t>5218789</t>
  </si>
  <si>
    <t>5218805</t>
  </si>
  <si>
    <t>5218904</t>
  </si>
  <si>
    <t>5219001</t>
  </si>
  <si>
    <t>5219100</t>
  </si>
  <si>
    <t>5219209</t>
  </si>
  <si>
    <t>5219258</t>
  </si>
  <si>
    <t>5219308</t>
  </si>
  <si>
    <t>5219357</t>
  </si>
  <si>
    <t>5219407</t>
  </si>
  <si>
    <t>5219456</t>
  </si>
  <si>
    <t>5219506</t>
  </si>
  <si>
    <t>5219605</t>
  </si>
  <si>
    <t>5219704</t>
  </si>
  <si>
    <t>5219712</t>
  </si>
  <si>
    <t>5219738</t>
  </si>
  <si>
    <t>5219753</t>
  </si>
  <si>
    <t>5219803</t>
  </si>
  <si>
    <t>5219902</t>
  </si>
  <si>
    <t>5220009</t>
  </si>
  <si>
    <t>5220058</t>
  </si>
  <si>
    <t>5220108</t>
  </si>
  <si>
    <t>5220157</t>
  </si>
  <si>
    <t>5220207</t>
  </si>
  <si>
    <t>5220264</t>
  </si>
  <si>
    <t>5220280</t>
  </si>
  <si>
    <t>5220405</t>
  </si>
  <si>
    <t>5220454</t>
  </si>
  <si>
    <t>5220504</t>
  </si>
  <si>
    <t>5220603</t>
  </si>
  <si>
    <t>5220686</t>
  </si>
  <si>
    <t>5220702</t>
  </si>
  <si>
    <t>5221007</t>
  </si>
  <si>
    <t>5221080</t>
  </si>
  <si>
    <t>5221197</t>
  </si>
  <si>
    <t>5221304</t>
  </si>
  <si>
    <t>5221403</t>
  </si>
  <si>
    <t>5221452</t>
  </si>
  <si>
    <t>5221502</t>
  </si>
  <si>
    <t>5221551</t>
  </si>
  <si>
    <t>5221577</t>
  </si>
  <si>
    <t>5221601</t>
  </si>
  <si>
    <t>5221700</t>
  </si>
  <si>
    <t>5221809</t>
  </si>
  <si>
    <t>5221858</t>
  </si>
  <si>
    <t>5221908</t>
  </si>
  <si>
    <t>5222005</t>
  </si>
  <si>
    <t>5222054</t>
  </si>
  <si>
    <t>5222203</t>
  </si>
  <si>
    <t>5222302</t>
  </si>
  <si>
    <t>Distrito Federal</t>
  </si>
  <si>
    <t>DF</t>
  </si>
  <si>
    <t>5300108</t>
  </si>
  <si>
    <t>Lista</t>
  </si>
  <si>
    <t>Assis Brasil</t>
  </si>
  <si>
    <t>Boa Vista</t>
  </si>
  <si>
    <t>Calama</t>
  </si>
  <si>
    <t>Campo Novo</t>
  </si>
  <si>
    <t>Costa Marques</t>
  </si>
  <si>
    <t>Cujubim</t>
  </si>
  <si>
    <t>Demarcação</t>
  </si>
  <si>
    <t>Eng.º Fernandes Rivero ( Buritis)</t>
  </si>
  <si>
    <t>Feijó</t>
  </si>
  <si>
    <t>Guariba</t>
  </si>
  <si>
    <t>Izidolândia</t>
  </si>
  <si>
    <t>Jordão</t>
  </si>
  <si>
    <t>Lourenço</t>
  </si>
  <si>
    <t>Maici</t>
  </si>
  <si>
    <t>Manoel Urbano</t>
  </si>
  <si>
    <t>Marechal Thaumaturgo</t>
  </si>
  <si>
    <t>Nazaré</t>
  </si>
  <si>
    <t>Nova Califórnia</t>
  </si>
  <si>
    <t>Oiapoque</t>
  </si>
  <si>
    <t>Pacaranã</t>
  </si>
  <si>
    <t>Paranorte</t>
  </si>
  <si>
    <t>Pedras Negras</t>
  </si>
  <si>
    <t>Porto Walter</t>
  </si>
  <si>
    <t>Rondolândia</t>
  </si>
  <si>
    <t>São Carlos</t>
  </si>
  <si>
    <t>São Francisco</t>
  </si>
  <si>
    <t>Surpresa</t>
  </si>
  <si>
    <t>Tarauacá</t>
  </si>
  <si>
    <t>Triunfo</t>
  </si>
  <si>
    <t>União Bandeirantes</t>
  </si>
  <si>
    <t>Urucumacuã</t>
  </si>
  <si>
    <t>Vila Extrema</t>
  </si>
  <si>
    <t>Vista Alegre</t>
  </si>
  <si>
    <t>UF:</t>
  </si>
  <si>
    <t>Código Localidade:</t>
  </si>
  <si>
    <t>Lista Localidades</t>
  </si>
  <si>
    <t>Dia</t>
  </si>
  <si>
    <t>Mês</t>
  </si>
  <si>
    <t>0 h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</si>
  <si>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</si>
  <si>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</si>
  <si>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</si>
  <si>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</si>
  <si>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</si>
  <si>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</si>
  <si>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</si>
  <si>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</si>
  <si>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</si>
  <si>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</si>
  <si>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11 h</t>
  </si>
  <si>
    <t>12 h</t>
  </si>
  <si>
    <t>13 h</t>
  </si>
  <si>
    <t>14 h</t>
  </si>
  <si>
    <t>15 h</t>
  </si>
  <si>
    <t>16 h</t>
  </si>
  <si>
    <t>17 h</t>
  </si>
  <si>
    <t>18 h</t>
  </si>
  <si>
    <t>19 h</t>
  </si>
  <si>
    <t>20 h</t>
  </si>
  <si>
    <t>21 h</t>
  </si>
  <si>
    <t>22 h</t>
  </si>
  <si>
    <t>JANEIRO</t>
  </si>
  <si>
    <t>FEVEREIRO</t>
  </si>
  <si>
    <t>MARÇO</t>
  </si>
  <si>
    <t>ABRIL</t>
  </si>
  <si>
    <t>JUNHO</t>
  </si>
  <si>
    <t>JULHO</t>
  </si>
  <si>
    <t>AGOSTO</t>
  </si>
  <si>
    <t>SETEMBRO</t>
  </si>
  <si>
    <t>OUTUBRO</t>
  </si>
  <si>
    <t>NOVEMBRO</t>
  </si>
  <si>
    <t>DEZEMBRO</t>
  </si>
  <si>
    <t>23h</t>
  </si>
  <si>
    <t>Curva de Carga Verificada</t>
  </si>
  <si>
    <t>Estado:</t>
  </si>
  <si>
    <t>2020</t>
  </si>
  <si>
    <t>2021</t>
  </si>
  <si>
    <t>2022</t>
  </si>
  <si>
    <t>2023</t>
  </si>
  <si>
    <t>2024</t>
  </si>
  <si>
    <t>2025</t>
  </si>
  <si>
    <t>2026</t>
  </si>
  <si>
    <t>2027</t>
  </si>
  <si>
    <t>CONTABILIZAÇÃO DOS RECURSOS</t>
  </si>
  <si>
    <t>Geração máxima (MWh)</t>
  </si>
  <si>
    <t>UTE</t>
  </si>
  <si>
    <t>UHE</t>
  </si>
  <si>
    <t>UEE</t>
  </si>
  <si>
    <t>UFV</t>
  </si>
  <si>
    <t>Recurso Bruto</t>
  </si>
  <si>
    <t>Recurso Líquido</t>
  </si>
  <si>
    <t>dias/mês</t>
  </si>
  <si>
    <t>5.3 Nome da Usina</t>
  </si>
  <si>
    <t>5.4 Tipo</t>
  </si>
  <si>
    <t>5.5 Combustível/ Rio</t>
  </si>
  <si>
    <t>5.6 Máquina</t>
  </si>
  <si>
    <t>5.7 Potência Nominal (kW)</t>
  </si>
  <si>
    <t>5.8 Potência Efetiva (kW)</t>
  </si>
  <si>
    <t>5.9 Situação / Autorização - Aneel</t>
  </si>
  <si>
    <t>5.10 Alugada,
Própria ou PIE?</t>
  </si>
  <si>
    <t>5.11 Data Início Contrato
(dd/mm/aaaa)</t>
  </si>
  <si>
    <t>5.12 Data Final Contrato
(dd/mm/aaaa)</t>
  </si>
  <si>
    <t>5.14 Outras Informações Técnicas da Máquina</t>
  </si>
  <si>
    <t>5.3 a 5.14</t>
  </si>
  <si>
    <t>5.13 Data prevista de desativação (dd/mm/aaaa)</t>
  </si>
  <si>
    <t>Calculadora</t>
  </si>
  <si>
    <t xml:space="preserve">Previsão de Interligação: </t>
  </si>
  <si>
    <t>Eletrobras Amazonas Energia</t>
  </si>
  <si>
    <t>Previsão de Interligação SIN:</t>
  </si>
  <si>
    <t>2.6</t>
  </si>
  <si>
    <t>2.7</t>
  </si>
  <si>
    <t>2028</t>
  </si>
  <si>
    <t xml:space="preserve">       Residencial (MWh)</t>
  </si>
  <si>
    <t xml:space="preserve">  Industrial (MWh)</t>
  </si>
  <si>
    <t xml:space="preserve">  Comercial, serviços e outras atividades (MWh)</t>
  </si>
  <si>
    <t xml:space="preserve">  Rural (MWh)</t>
  </si>
  <si>
    <t xml:space="preserve">  Outros consumos (MWh)</t>
  </si>
  <si>
    <t xml:space="preserve">       Residencial</t>
  </si>
  <si>
    <t xml:space="preserve"> Demais Consumidores</t>
  </si>
  <si>
    <t>Carga total de energia requerida (MWMédio)</t>
  </si>
  <si>
    <t>Demanda de mercado próprio (kW)</t>
  </si>
  <si>
    <t>Suprimento de demanda (kW)</t>
  </si>
  <si>
    <t>Demanda total de energia requerida (kW)</t>
  </si>
  <si>
    <t>3.4</t>
  </si>
  <si>
    <t>3.5</t>
  </si>
  <si>
    <t xml:space="preserve">        Residencial (MWh)</t>
  </si>
  <si>
    <t xml:space="preserve">        Residencial</t>
  </si>
  <si>
    <t xml:space="preserve">        Demais consumidores</t>
  </si>
  <si>
    <t>4.4</t>
  </si>
  <si>
    <t>4.5</t>
  </si>
  <si>
    <t>Média</t>
  </si>
  <si>
    <t>EVENTUAL SUBSTITUIÇÃO DA OFERTA EXISTENTE</t>
  </si>
  <si>
    <t>7.6 a 7.12</t>
  </si>
  <si>
    <t>7.6 Nome da usina que deseja substituir a oferta existente (informar mesmo que seja somente troca de máquina)</t>
  </si>
  <si>
    <t>7.7 Máquina</t>
  </si>
  <si>
    <t>7.8 Potência Nominal (kW)</t>
  </si>
  <si>
    <t>7.9 Data Final Contrato
(dd/mm/aaaa)</t>
  </si>
  <si>
    <t>7.10 Data prevista de desativação (dd/mm/aaaa)</t>
  </si>
  <si>
    <t>7.12 Motivo</t>
  </si>
  <si>
    <t>CONTRATAÇÃO DE RESERVA DE CAPACIDADE DE GERAÇÃO</t>
  </si>
  <si>
    <t>7.13 a 7.16</t>
  </si>
  <si>
    <t>7.13 Nome da usina em que há necessidade de contratação de reserva de geração</t>
  </si>
  <si>
    <t>7.14 Potência a contratar</t>
  </si>
  <si>
    <t>7.16 Motivo</t>
  </si>
  <si>
    <t>Rede de Distribuição</t>
  </si>
  <si>
    <t>Breve descrição das condições da rede de distribuição:</t>
  </si>
  <si>
    <t>Cronograma de obras previstas:</t>
  </si>
  <si>
    <t>8.7</t>
  </si>
  <si>
    <t>Inviabilidades técnica, econômica ou ambiental para a interligação ao SIN:</t>
  </si>
  <si>
    <t>Eficiência Energética</t>
  </si>
  <si>
    <t>9.5</t>
  </si>
  <si>
    <t>Programas de eficiência energética que poderiam ser implantados na localidade:</t>
  </si>
  <si>
    <t>9.6</t>
  </si>
  <si>
    <t>Previsão de economia de energia com a implantação desses programas:</t>
  </si>
  <si>
    <t>MWh/ano</t>
  </si>
  <si>
    <t>Eletrobras Distribuição Acre</t>
  </si>
  <si>
    <t>Eletrobras Distribuição Rondônia</t>
  </si>
  <si>
    <t>Eletrobras Distribuição Roraima</t>
  </si>
  <si>
    <t>5.15</t>
  </si>
  <si>
    <t>6.4 GT</t>
  </si>
  <si>
    <t>6.5 GH</t>
  </si>
  <si>
    <t>6.6 Geol</t>
  </si>
  <si>
    <t>6.7 Gsol</t>
  </si>
  <si>
    <t>6.8 Importação</t>
  </si>
  <si>
    <t>6.10 Total</t>
  </si>
  <si>
    <t>6.11 MWh</t>
  </si>
  <si>
    <t>6.12 MWmed</t>
  </si>
  <si>
    <t>6.3 a 6.12</t>
  </si>
  <si>
    <t>6.14 GT</t>
  </si>
  <si>
    <t>6.15 GH</t>
  </si>
  <si>
    <t>6.16 Geol</t>
  </si>
  <si>
    <t>6.17 Gsol</t>
  </si>
  <si>
    <t>6.18 Importação</t>
  </si>
  <si>
    <t>6.20 Total</t>
  </si>
  <si>
    <t>6.21 Perda por Depl.</t>
  </si>
  <si>
    <t>6.22 Reserva de Regulação</t>
  </si>
  <si>
    <t>6.23 Manut. Hidroelétrica</t>
  </si>
  <si>
    <t>6.24 Manut. Térmica</t>
  </si>
  <si>
    <t xml:space="preserve">6.25 Restrição Geração Hidrelétrica </t>
  </si>
  <si>
    <t>6.26 Restrição Geração Térmica</t>
  </si>
  <si>
    <t>6.27 Total</t>
  </si>
  <si>
    <t>6.30 - com reserva (kW)</t>
  </si>
  <si>
    <t>6.3 Carga (MWh)</t>
  </si>
  <si>
    <t>6.13 Demanda (kW)</t>
  </si>
  <si>
    <t>APRESENTAÇÃO</t>
  </si>
  <si>
    <t>Projeções de Mercado - Anual</t>
  </si>
  <si>
    <t>Valores Históricos do Mercado Realizado (dados verificados nos últimos TRÊS ANOS)</t>
  </si>
  <si>
    <t>4.6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</si>
  <si>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</si>
  <si>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</si>
  <si>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</si>
  <si>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</si>
  <si>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</si>
  <si>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</si>
  <si>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</si>
  <si>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</si>
  <si>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</si>
  <si>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</si>
  <si>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</si>
  <si>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</si>
  <si>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VERIFICAÇÃO DE DEMANDA MÁXIMA</t>
  </si>
  <si>
    <t>Demanda de mercado próprio (kw)</t>
  </si>
  <si>
    <t>Suprimento de demanda (kw)</t>
  </si>
  <si>
    <t>Demanda total de energia requerida (kw)</t>
  </si>
  <si>
    <r>
      <t xml:space="preserve">   
   Deverá ser preenchida uma planilha para cada localidade.
   Cada arquivo deverá ser nomeado com o código da Localidade, conforme descrito na aba "1_Aspectos Geográficos".
   Cada aba contém instruções específicas para o seu preenchimento.
   Devem ser preenchidas somente as células indicadas e que estão disponíveis para edição.
</t>
    </r>
    <r>
      <rPr>
        <sz val="12"/>
        <color rgb="FFFF0000"/>
        <rFont val="Calibri"/>
        <family val="2"/>
        <scheme val="minor"/>
      </rPr>
      <t xml:space="preserve">
   A FORMATAÇÃO, O POSICIONAMENTO E AS FÓRMULAS DAS CÉLULAS NÃO DEVEM SER ALTERADOS.</t>
    </r>
  </si>
  <si>
    <t>6.29 (kW)</t>
  </si>
  <si>
    <t>6.28 (kW)</t>
  </si>
  <si>
    <t>Oferta Atual de Geração</t>
  </si>
  <si>
    <t>Balanço Energético e de Demanda</t>
  </si>
  <si>
    <t/>
  </si>
  <si>
    <t>Esta planilha foi elaborada com o objetivo de atender ao disposto no § 2° do Art. 3°da Portaria MME nº 67/2018, de forma a organizar o envio das informações de planejamento pelos Agentes de Distribuição com Sistemas Isolados.</t>
  </si>
  <si>
    <t>Previsão de Interconexão com outra Localidade:</t>
  </si>
  <si>
    <t>Coordenadas da Subestação da Localidade:</t>
  </si>
  <si>
    <t>Leste/Oeste</t>
  </si>
  <si>
    <t>6.19 Origem da importação (país, distribuidora ou localidade)</t>
  </si>
  <si>
    <t>6.9 Origem da importação (país, distribuidora ou localidade)</t>
  </si>
  <si>
    <t>7.11 Prazo limite para substituição
(dd/mm/aaaa)</t>
  </si>
  <si>
    <t>7.15 Ano da entrada em operação</t>
  </si>
  <si>
    <t>Agua Branca Do Cajari</t>
  </si>
  <si>
    <t>Carnot</t>
  </si>
  <si>
    <t>Cassiporé</t>
  </si>
  <si>
    <t>Conceição Do Muriacá</t>
  </si>
  <si>
    <t>Franco Grande</t>
  </si>
  <si>
    <t>Freguesia Do Bailique</t>
  </si>
  <si>
    <t>Jangadinha Do Curuá</t>
  </si>
  <si>
    <t>Jarilândia</t>
  </si>
  <si>
    <t>Kumarumã</t>
  </si>
  <si>
    <t>Kumenê</t>
  </si>
  <si>
    <t>Kunanã</t>
  </si>
  <si>
    <t>Limão Do Curuá L</t>
  </si>
  <si>
    <t>Livramento</t>
  </si>
  <si>
    <t xml:space="preserve">Maranata </t>
  </si>
  <si>
    <t>Padaria</t>
  </si>
  <si>
    <t xml:space="preserve">Ponta Da Esperança </t>
  </si>
  <si>
    <t>Samaúma</t>
  </si>
  <si>
    <t>Santa Izabel</t>
  </si>
  <si>
    <t>Santo Antonio Da Cachoeira</t>
  </si>
  <si>
    <t>São Francisco Do Iratapuru</t>
  </si>
  <si>
    <t>São João Do Rio Cajari</t>
  </si>
  <si>
    <t>Sucuriju</t>
  </si>
  <si>
    <t>Vila Do Rio Preto Do Maracá</t>
  </si>
  <si>
    <t>Vila Maracá</t>
  </si>
  <si>
    <t>Vila Velha</t>
  </si>
  <si>
    <t>Bonfim</t>
  </si>
  <si>
    <t>Cantá</t>
  </si>
  <si>
    <t>Caroebe</t>
  </si>
  <si>
    <t>Iracema</t>
  </si>
  <si>
    <t>São Luiz</t>
  </si>
  <si>
    <t>Cruzeiro Do Sul</t>
  </si>
  <si>
    <t>Santa Rosa Do Purus</t>
  </si>
  <si>
    <t>Alterosa</t>
  </si>
  <si>
    <t>Alvarães</t>
  </si>
  <si>
    <t>Amaturá</t>
  </si>
  <si>
    <t>Anamã</t>
  </si>
  <si>
    <t>Anori</t>
  </si>
  <si>
    <t>Apuí</t>
  </si>
  <si>
    <t>Araras</t>
  </si>
  <si>
    <t>Atalaia Do Norte</t>
  </si>
  <si>
    <t>Augusto Montenegro</t>
  </si>
  <si>
    <t>Autazes</t>
  </si>
  <si>
    <t>Auxiliadora</t>
  </si>
  <si>
    <t>Axinim</t>
  </si>
  <si>
    <t>Barcelos</t>
  </si>
  <si>
    <t>Barreirinha</t>
  </si>
  <si>
    <t>Belém Do Solimões</t>
  </si>
  <si>
    <t>Belo Monte</t>
  </si>
  <si>
    <t>Benjamin Constant</t>
  </si>
  <si>
    <t>Beruri</t>
  </si>
  <si>
    <t>Betânia</t>
  </si>
  <si>
    <t>Boca Do Acre</t>
  </si>
  <si>
    <t>Borba</t>
  </si>
  <si>
    <t>Caapiranga</t>
  </si>
  <si>
    <t>Caiambé</t>
  </si>
  <si>
    <t>Camaruã</t>
  </si>
  <si>
    <t>Cameta</t>
  </si>
  <si>
    <t>Campinas</t>
  </si>
  <si>
    <t>Canutama</t>
  </si>
  <si>
    <t>Carauari</t>
  </si>
  <si>
    <t>Careiro</t>
  </si>
  <si>
    <t>Carvoeiro</t>
  </si>
  <si>
    <t>Castanho</t>
  </si>
  <si>
    <t>Caviana</t>
  </si>
  <si>
    <t>Coari</t>
  </si>
  <si>
    <t>Codajas</t>
  </si>
  <si>
    <t>Cucuí</t>
  </si>
  <si>
    <t>Eirunepe</t>
  </si>
  <si>
    <t>Envira</t>
  </si>
  <si>
    <t>Estirao Do Equador</t>
  </si>
  <si>
    <t>Feijoal</t>
  </si>
  <si>
    <t>Guajara</t>
  </si>
  <si>
    <t>Humaita</t>
  </si>
  <si>
    <t>Iauarete</t>
  </si>
  <si>
    <t>Ipiranga</t>
  </si>
  <si>
    <t>Ipixuna</t>
  </si>
  <si>
    <t>Itacoatiara</t>
  </si>
  <si>
    <t>Itamarati</t>
  </si>
  <si>
    <t>Itapiranga</t>
  </si>
  <si>
    <t>Itapuru</t>
  </si>
  <si>
    <t>Japura</t>
  </si>
  <si>
    <t>Jurua</t>
  </si>
  <si>
    <t>Jutai</t>
  </si>
  <si>
    <t>Labrea</t>
  </si>
  <si>
    <t>Limoeiro</t>
  </si>
  <si>
    <t>Lindoia</t>
  </si>
  <si>
    <t>Manaquiri</t>
  </si>
  <si>
    <t>Manicore</t>
  </si>
  <si>
    <t>Maraa</t>
  </si>
  <si>
    <t>Matupi</t>
  </si>
  <si>
    <t>Maues</t>
  </si>
  <si>
    <t>Moura</t>
  </si>
  <si>
    <t>Murituba</t>
  </si>
  <si>
    <t>Nhamunda</t>
  </si>
  <si>
    <t>Nova Olinda Do Norte</t>
  </si>
  <si>
    <t>Novo Airão</t>
  </si>
  <si>
    <t>Novo Aripuanã</t>
  </si>
  <si>
    <t>Novo Céu</t>
  </si>
  <si>
    <t>Novo Remanso</t>
  </si>
  <si>
    <t>Palmeiras</t>
  </si>
  <si>
    <t>Parauá</t>
  </si>
  <si>
    <t>Parintins</t>
  </si>
  <si>
    <t>Pauini</t>
  </si>
  <si>
    <t>Pedras</t>
  </si>
  <si>
    <t>Rio Preto Da Eva</t>
  </si>
  <si>
    <t>Sacambu</t>
  </si>
  <si>
    <t>Santa Isabel Do Rio Negro</t>
  </si>
  <si>
    <t>Santa Rita Do Well</t>
  </si>
  <si>
    <t>Santana Do Uatumã</t>
  </si>
  <si>
    <t>Santo Antônio Do Içá</t>
  </si>
  <si>
    <t>São Gabriel Da Cachoeira</t>
  </si>
  <si>
    <t>São Paulo De Olivença</t>
  </si>
  <si>
    <t>São Sebastião Do Uatumã</t>
  </si>
  <si>
    <t>Silves</t>
  </si>
  <si>
    <t>Sucunduri</t>
  </si>
  <si>
    <t>Tabatinga</t>
  </si>
  <si>
    <t>Tefé</t>
  </si>
  <si>
    <t>Tonantins</t>
  </si>
  <si>
    <t>Tuiué</t>
  </si>
  <si>
    <t>Uarini</t>
  </si>
  <si>
    <t>Urucará</t>
  </si>
  <si>
    <t>Vila Bitencourt</t>
  </si>
  <si>
    <t>Vila Urucurituba</t>
  </si>
  <si>
    <t>Afua</t>
  </si>
  <si>
    <t>Água Branca</t>
  </si>
  <si>
    <t>Alenquer</t>
  </si>
  <si>
    <t>Almeirim</t>
  </si>
  <si>
    <t>Anajas</t>
  </si>
  <si>
    <t>Aveiro</t>
  </si>
  <si>
    <t>Cachoeira Do Arari</t>
  </si>
  <si>
    <t>Chaves</t>
  </si>
  <si>
    <t>Cotijuba</t>
  </si>
  <si>
    <t>Crepurizão</t>
  </si>
  <si>
    <t>Curua</t>
  </si>
  <si>
    <t>Faro</t>
  </si>
  <si>
    <t>Gurupa</t>
  </si>
  <si>
    <t>Jacareacanga</t>
  </si>
  <si>
    <t>Juruti</t>
  </si>
  <si>
    <t>Monte Alegre</t>
  </si>
  <si>
    <t>Monte Dourado</t>
  </si>
  <si>
    <t>Muana</t>
  </si>
  <si>
    <t>Oeiras Do Para</t>
  </si>
  <si>
    <t>Ponta De Pedras</t>
  </si>
  <si>
    <t>Porto De Moz</t>
  </si>
  <si>
    <t>Prainha</t>
  </si>
  <si>
    <t>Salvaterra</t>
  </si>
  <si>
    <t>Santa Cruz Do Arari</t>
  </si>
  <si>
    <t>Santa Maria Das Barreiras</t>
  </si>
  <si>
    <t>Santana Do Araguaia</t>
  </si>
  <si>
    <t>Sao Sebastiao Da Boa Vista</t>
  </si>
  <si>
    <t>Soure</t>
  </si>
  <si>
    <t>Terra Santa</t>
  </si>
  <si>
    <t>Ute Alcoa Beneficiamento</t>
  </si>
  <si>
    <t>Ute Alcoa Porto</t>
  </si>
  <si>
    <t>Fernando De Noronha</t>
  </si>
  <si>
    <t>Alvorada D'Oeste</t>
  </si>
  <si>
    <t>Conceição Da Galera</t>
  </si>
  <si>
    <t>Machadinho D'Oeste</t>
  </si>
  <si>
    <t>Rolim De Moura Do Guaporé</t>
  </si>
  <si>
    <t>Vale Do Anari</t>
  </si>
  <si>
    <t>Água Fria</t>
  </si>
  <si>
    <t>Alto Alegre</t>
  </si>
  <si>
    <t>Amajarí</t>
  </si>
  <si>
    <t>Boca Da Mata</t>
  </si>
  <si>
    <t>Caracaraí</t>
  </si>
  <si>
    <t xml:space="preserve">Com. Ind. Araçá De Normandia </t>
  </si>
  <si>
    <t xml:space="preserve">Com. Ind. Bananal </t>
  </si>
  <si>
    <t>Com. Ind. Caraparú Iii</t>
  </si>
  <si>
    <t>Com. Ind. Caraparu Iv</t>
  </si>
  <si>
    <t>Com. Ind. Catual</t>
  </si>
  <si>
    <t xml:space="preserve">Com. Ind. Cobra </t>
  </si>
  <si>
    <t xml:space="preserve">Com. Ind. Congresso </t>
  </si>
  <si>
    <t>Com. Ind. Darora</t>
  </si>
  <si>
    <t>Com. Ind. Do Cajú</t>
  </si>
  <si>
    <t xml:space="preserve">Com. Ind. Do Canavial </t>
  </si>
  <si>
    <t xml:space="preserve">Com. Ind. Do Flexal </t>
  </si>
  <si>
    <t xml:space="preserve">Com. Ind. Do Gavião  </t>
  </si>
  <si>
    <t xml:space="preserve">Com. Ind. Do Jatapuzinho </t>
  </si>
  <si>
    <t xml:space="preserve">Com. Ind. Do Patativa </t>
  </si>
  <si>
    <t xml:space="preserve">Com. Ind. Do Perdiz </t>
  </si>
  <si>
    <t xml:space="preserve">Com. Ind. Do Ticoça </t>
  </si>
  <si>
    <t xml:space="preserve">Com. Ind. Enseada </t>
  </si>
  <si>
    <t xml:space="preserve">Com. Ind. Entrocamento </t>
  </si>
  <si>
    <t xml:space="preserve">Com. Ind. Guariba </t>
  </si>
  <si>
    <t>Com. Ind. Ingarumã</t>
  </si>
  <si>
    <t>Com. Ind. Maracá</t>
  </si>
  <si>
    <t>Com. Ind. Maracanã</t>
  </si>
  <si>
    <t>Com. Ind. Marupá</t>
  </si>
  <si>
    <t>Com. Ind. Maruwai</t>
  </si>
  <si>
    <t>Com. Ind. Maturuca</t>
  </si>
  <si>
    <t>Com. Ind. Monte Muriá I</t>
  </si>
  <si>
    <t>Com. Ind. Monte Muriá Ii</t>
  </si>
  <si>
    <t xml:space="preserve">Com. Ind. Napoleão </t>
  </si>
  <si>
    <t xml:space="preserve">Com. Ind. Nova Aliança </t>
  </si>
  <si>
    <t>Com. Ind. Nova Jerusalem</t>
  </si>
  <si>
    <t xml:space="preserve">Com. Ind. Olho D'Água </t>
  </si>
  <si>
    <t>Com. Ind. Pacú</t>
  </si>
  <si>
    <t xml:space="preserve">Com. Ind. Pedra Branca </t>
  </si>
  <si>
    <t xml:space="preserve">Com. Ind. Pedra Preta </t>
  </si>
  <si>
    <t>Com. Ind. Santa Creuza</t>
  </si>
  <si>
    <t>Com. Ind. Santa Cruz</t>
  </si>
  <si>
    <t>Com. Ind. Santa Inez</t>
  </si>
  <si>
    <t>Com. Ind. Santa Rosa</t>
  </si>
  <si>
    <t xml:space="preserve">Com. Ind. São Marcos </t>
  </si>
  <si>
    <t xml:space="preserve">Com. Ind. Serra Do Sol </t>
  </si>
  <si>
    <t xml:space="preserve">Com. Ind. Soma </t>
  </si>
  <si>
    <t>Com. Ind. Sorocaima</t>
  </si>
  <si>
    <t>Com. Ind. Sorocaima Ii</t>
  </si>
  <si>
    <t>Com. Ind. Vizeu</t>
  </si>
  <si>
    <t>Com. Ind. Xixuaú</t>
  </si>
  <si>
    <t xml:space="preserve">Com. Ind. Xumina </t>
  </si>
  <si>
    <t xml:space="preserve">Lago Grande </t>
  </si>
  <si>
    <t>Lago Grande Ii</t>
  </si>
  <si>
    <t>Mucajaí</t>
  </si>
  <si>
    <t>Normandia</t>
  </si>
  <si>
    <t>Pacaraima</t>
  </si>
  <si>
    <t xml:space="preserve">Panacarica </t>
  </si>
  <si>
    <t>Rorainópolis</t>
  </si>
  <si>
    <t>Sabiá</t>
  </si>
  <si>
    <t xml:space="preserve">Sacaí </t>
  </si>
  <si>
    <t xml:space="preserve">Samaúma </t>
  </si>
  <si>
    <t>Santa Maria Do Boiaçú</t>
  </si>
  <si>
    <t>Santa Maria Do Xeruinim</t>
  </si>
  <si>
    <t xml:space="preserve">Santa Maria Velha </t>
  </si>
  <si>
    <t xml:space="preserve">São Francisco Do Baixo Rio Branco </t>
  </si>
  <si>
    <t>São João Da Baliza</t>
  </si>
  <si>
    <t xml:space="preserve">São Pedro </t>
  </si>
  <si>
    <t>Socó</t>
  </si>
  <si>
    <t>Surumú</t>
  </si>
  <si>
    <t>Tepequém</t>
  </si>
  <si>
    <t>Uiramutã</t>
  </si>
  <si>
    <t xml:space="preserve">Vila Bela Vista </t>
  </si>
  <si>
    <t>Vila Cachoeirinha</t>
  </si>
  <si>
    <t xml:space="preserve">Vila Caicubi </t>
  </si>
  <si>
    <t xml:space="preserve">Vila Dona Cota </t>
  </si>
  <si>
    <t xml:space="preserve">Vila Floresta </t>
  </si>
  <si>
    <t>Vila Itaquera</t>
  </si>
  <si>
    <t xml:space="preserve">Vila Milagre </t>
  </si>
  <si>
    <t xml:space="preserve">Vila Mutum </t>
  </si>
  <si>
    <t xml:space="preserve">Vila Remanso </t>
  </si>
  <si>
    <t>Vila Tanauaú</t>
  </si>
  <si>
    <t xml:space="preserve">Vila Terra Preta </t>
  </si>
  <si>
    <t xml:space="preserve">Way Way Samaúma </t>
  </si>
  <si>
    <t>Boa Vista Do Ramos (inclui Cametá)</t>
  </si>
  <si>
    <t>Caborí (inclui Mocambo)</t>
  </si>
  <si>
    <t>Fonte Boa (inclui Tamaniquá)</t>
  </si>
  <si>
    <t>Tapauá (inclui Camaruã)</t>
  </si>
  <si>
    <t>Urucurituba (inclui Itapeaçu)</t>
  </si>
  <si>
    <t>Vila Amazônia (inclui Zé Açú)</t>
  </si>
  <si>
    <t>Acrelândia</t>
  </si>
  <si>
    <t>Brasiléia</t>
  </si>
  <si>
    <t>Bujari</t>
  </si>
  <si>
    <t>Capixaba</t>
  </si>
  <si>
    <t>Epitaciolândia</t>
  </si>
  <si>
    <t>Mâncio Lima</t>
  </si>
  <si>
    <t>Plácido De Castro</t>
  </si>
  <si>
    <t>Rio Branco</t>
  </si>
  <si>
    <t>Rodrigues Alves</t>
  </si>
  <si>
    <t>Senador Guiomard</t>
  </si>
  <si>
    <t>Sena Madureira</t>
  </si>
  <si>
    <t>Xapuri</t>
  </si>
  <si>
    <t>Porto Acre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</si>
  <si>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</si>
  <si>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</si>
  <si>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</si>
  <si>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</si>
  <si>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</si>
  <si>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</si>
  <si>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</si>
  <si>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</si>
  <si>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</si>
  <si>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</si>
  <si>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</si>
  <si>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</si>
  <si>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</si>
  <si>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</si>
  <si>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</si>
  <si>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</si>
  <si>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</si>
  <si>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</si>
  <si>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</si>
  <si>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</si>
  <si>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</si>
  <si>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</si>
  <si>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</si>
  <si>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</si>
  <si>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</si>
  <si>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</si>
  <si>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</si>
  <si>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</si>
  <si>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</si>
  <si>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</si>
  <si>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</si>
  <si>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</si>
  <si>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</si>
  <si>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</si>
  <si>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</si>
  <si>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</si>
  <si>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</si>
  <si>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</si>
  <si>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</si>
  <si>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</si>
  <si>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</si>
  <si>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</si>
  <si>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</si>
  <si>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</si>
  <si>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</si>
  <si>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</si>
  <si>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</si>
  <si>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</si>
  <si>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</si>
  <si>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</si>
  <si>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</si>
  <si>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</si>
  <si>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</si>
  <si>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</si>
  <si>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</si>
  <si>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</si>
  <si>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</si>
  <si>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</si>
  <si>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</si>
  <si>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</si>
  <si>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</si>
  <si>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</si>
  <si>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</si>
  <si>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</si>
  <si>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</si>
  <si>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</si>
  <si>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</si>
  <si>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</si>
  <si>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</si>
  <si>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</si>
  <si>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</si>
  <si>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</si>
  <si>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</si>
  <si>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</si>
  <si>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</si>
  <si>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</si>
  <si>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</si>
  <si>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</si>
  <si>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</si>
  <si>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</si>
  <si>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</si>
  <si>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</si>
  <si>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</si>
  <si>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</si>
  <si>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</si>
  <si>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</si>
  <si>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</si>
  <si>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</si>
  <si>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</si>
  <si>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</si>
  <si>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</si>
  <si>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</si>
  <si>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</si>
  <si>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</si>
  <si>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</si>
  <si>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</si>
  <si>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</si>
  <si>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</si>
  <si>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</si>
  <si>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</si>
  <si>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</si>
  <si>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</si>
  <si>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</si>
  <si>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</si>
  <si>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</si>
  <si>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</si>
  <si>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</si>
  <si>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</si>
  <si>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Porto Grande</t>
  </si>
  <si>
    <t>Pracuúba</t>
  </si>
  <si>
    <t>Santana</t>
  </si>
  <si>
    <t>Tartarugalzinho</t>
  </si>
  <si>
    <t>Vitória Do Jari</t>
  </si>
  <si>
    <t>Boa Vista Do Ramos</t>
  </si>
  <si>
    <t>Careiro Da Várzea</t>
  </si>
  <si>
    <t>Codajás</t>
  </si>
  <si>
    <t>Eirunepé</t>
  </si>
  <si>
    <t>Fonte Boa</t>
  </si>
  <si>
    <t>Guajará</t>
  </si>
  <si>
    <t>Humaitá</t>
  </si>
  <si>
    <t>Iranduba</t>
  </si>
  <si>
    <t>Japurá</t>
  </si>
  <si>
    <t>Juruá</t>
  </si>
  <si>
    <t>Jutaí</t>
  </si>
  <si>
    <t>Lábrea</t>
  </si>
  <si>
    <t>Manacapuru</t>
  </si>
  <si>
    <t>Manaus</t>
  </si>
  <si>
    <t>Manicoré</t>
  </si>
  <si>
    <t>Maraã</t>
  </si>
  <si>
    <t>Maués</t>
  </si>
  <si>
    <t>Nhamundá</t>
  </si>
  <si>
    <t>Presidente Figueiredo</t>
  </si>
  <si>
    <t>Tapauá</t>
  </si>
  <si>
    <t>Urucurituba</t>
  </si>
  <si>
    <t>Abaíra</t>
  </si>
  <si>
    <t>Abaré</t>
  </si>
  <si>
    <t>Acajutiba</t>
  </si>
  <si>
    <t>Adustina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</si>
  <si>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</si>
  <si>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</si>
  <si>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</si>
  <si>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</si>
  <si>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</si>
  <si>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</si>
  <si>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</si>
  <si>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</si>
  <si>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</si>
  <si>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</si>
  <si>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</si>
  <si>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</si>
  <si>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</si>
  <si>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</si>
  <si>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</si>
  <si>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</si>
  <si>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</si>
  <si>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</si>
  <si>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</si>
  <si>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</si>
  <si>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</si>
  <si>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</si>
  <si>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</si>
  <si>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</si>
  <si>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</si>
  <si>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</si>
  <si>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</si>
  <si>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</si>
  <si>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</si>
  <si>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</si>
  <si>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</si>
  <si>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</si>
  <si>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</si>
  <si>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</si>
  <si>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</si>
  <si>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</si>
  <si>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</si>
  <si>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</si>
  <si>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</si>
  <si>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</si>
  <si>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</si>
  <si>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</si>
  <si>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</si>
  <si>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</si>
  <si>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</si>
  <si>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</si>
  <si>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</si>
  <si>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</si>
  <si>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</si>
  <si>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</si>
  <si>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</si>
  <si>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</si>
  <si>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</si>
  <si>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</si>
  <si>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</si>
  <si>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</si>
  <si>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</si>
  <si>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</si>
  <si>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</si>
  <si>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</si>
  <si>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</si>
  <si>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</si>
  <si>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</si>
  <si>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</si>
  <si>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</si>
  <si>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</si>
  <si>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</si>
  <si>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</si>
  <si>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</si>
  <si>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</si>
  <si>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</si>
  <si>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</si>
  <si>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</si>
  <si>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</si>
  <si>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</si>
  <si>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</si>
  <si>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</si>
  <si>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</si>
  <si>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</si>
  <si>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</si>
  <si>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</si>
  <si>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</si>
  <si>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</si>
  <si>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</si>
  <si>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</si>
  <si>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</si>
  <si>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</si>
  <si>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</si>
  <si>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</si>
  <si>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</si>
  <si>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</si>
  <si>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</si>
  <si>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</si>
  <si>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</si>
  <si>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</si>
  <si>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</si>
  <si>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</si>
  <si>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</si>
  <si>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</si>
  <si>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</si>
  <si>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</si>
  <si>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</si>
  <si>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</si>
  <si>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</si>
  <si>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</si>
  <si>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</si>
  <si>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</si>
  <si>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</si>
  <si>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</si>
  <si>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</si>
  <si>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</si>
  <si>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</si>
  <si>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</si>
  <si>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</si>
  <si>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</si>
  <si>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</si>
  <si>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</si>
  <si>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</si>
  <si>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</si>
  <si>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</si>
  <si>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</si>
  <si>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</si>
  <si>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</si>
  <si>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</si>
  <si>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</si>
  <si>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</si>
  <si>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</si>
  <si>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</si>
  <si>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</si>
  <si>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</si>
  <si>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</si>
  <si>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</si>
  <si>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</si>
  <si>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</si>
  <si>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</si>
  <si>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</si>
  <si>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</si>
  <si>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</si>
  <si>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</si>
  <si>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</si>
  <si>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</si>
  <si>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</si>
  <si>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</si>
  <si>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</si>
  <si>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</si>
  <si>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</si>
  <si>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</si>
  <si>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</si>
  <si>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</si>
  <si>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</si>
  <si>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</si>
  <si>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</si>
  <si>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</si>
  <si>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</si>
  <si>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</si>
  <si>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</si>
  <si>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</si>
  <si>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</si>
  <si>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</si>
  <si>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</si>
  <si>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</si>
  <si>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</si>
  <si>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</si>
  <si>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</si>
  <si>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</si>
  <si>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</si>
  <si>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</si>
  <si>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</si>
  <si>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</si>
  <si>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</si>
  <si>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</si>
  <si>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</si>
  <si>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</si>
  <si>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</si>
  <si>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</si>
  <si>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</si>
  <si>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</si>
  <si>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</si>
  <si>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</si>
  <si>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</si>
  <si>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</si>
  <si>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</si>
  <si>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</si>
  <si>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</si>
  <si>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</si>
  <si>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</si>
  <si>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</si>
  <si>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</si>
  <si>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</si>
  <si>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</si>
  <si>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</si>
  <si>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</si>
  <si>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</si>
  <si>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</si>
  <si>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</si>
  <si>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</si>
  <si>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</si>
  <si>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</si>
  <si>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</si>
  <si>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</si>
  <si>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</si>
  <si>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</si>
  <si>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</si>
  <si>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</si>
  <si>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</si>
  <si>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</si>
  <si>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</si>
  <si>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</si>
  <si>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</si>
  <si>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</si>
  <si>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</si>
  <si>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</si>
  <si>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</si>
  <si>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</si>
  <si>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</si>
  <si>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</si>
  <si>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</si>
  <si>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</si>
  <si>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</si>
  <si>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</si>
  <si>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</si>
  <si>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</si>
  <si>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</si>
  <si>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</si>
  <si>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</si>
  <si>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</si>
  <si>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</si>
  <si>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</si>
  <si>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</si>
  <si>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</si>
  <si>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</si>
  <si>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</si>
  <si>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</si>
  <si>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</si>
  <si>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</si>
  <si>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</si>
  <si>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</si>
  <si>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</si>
  <si>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</si>
  <si>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</si>
  <si>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</si>
  <si>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</si>
  <si>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</si>
  <si>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</si>
  <si>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</si>
  <si>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</si>
  <si>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</si>
  <si>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</si>
  <si>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</si>
  <si>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</si>
  <si>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</si>
  <si>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</si>
  <si>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</si>
  <si>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</si>
  <si>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</si>
  <si>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</si>
  <si>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</si>
  <si>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</si>
  <si>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</si>
  <si>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</si>
  <si>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</si>
  <si>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</si>
  <si>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</si>
  <si>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</si>
  <si>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</si>
  <si>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</si>
  <si>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</si>
  <si>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</si>
  <si>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</si>
  <si>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</si>
  <si>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</si>
  <si>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</si>
  <si>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</si>
  <si>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</si>
  <si>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</si>
  <si>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</si>
  <si>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</si>
  <si>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</si>
  <si>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</si>
  <si>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</si>
  <si>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</si>
  <si>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</si>
  <si>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</si>
  <si>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</si>
  <si>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</si>
  <si>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</si>
  <si>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</si>
  <si>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</si>
  <si>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</si>
  <si>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</si>
  <si>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</si>
  <si>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</si>
  <si>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</si>
  <si>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</si>
  <si>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</si>
  <si>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</si>
  <si>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</si>
  <si>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</si>
  <si>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</si>
  <si>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</si>
  <si>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</si>
  <si>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</si>
  <si>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</si>
  <si>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</si>
  <si>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</si>
  <si>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</si>
  <si>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</si>
  <si>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</si>
  <si>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</si>
  <si>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</si>
  <si>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</si>
  <si>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</si>
  <si>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</si>
  <si>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</si>
  <si>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</si>
  <si>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</si>
  <si>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</si>
  <si>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</si>
  <si>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</si>
  <si>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</si>
  <si>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</si>
  <si>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</si>
  <si>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</si>
  <si>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</si>
  <si>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</si>
  <si>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</si>
  <si>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</si>
  <si>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</si>
  <si>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</si>
  <si>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</si>
  <si>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</si>
  <si>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</si>
  <si>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</si>
  <si>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</si>
  <si>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</si>
  <si>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</si>
  <si>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</si>
  <si>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</si>
  <si>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</si>
  <si>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</si>
  <si>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</si>
  <si>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</si>
  <si>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</si>
  <si>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</si>
  <si>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</si>
  <si>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</si>
  <si>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</si>
  <si>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</si>
  <si>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</si>
  <si>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</si>
  <si>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</si>
  <si>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</si>
  <si>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</si>
  <si>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</si>
  <si>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</si>
  <si>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</si>
  <si>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</si>
  <si>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</si>
  <si>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</si>
  <si>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</si>
  <si>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</si>
  <si>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</si>
  <si>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</si>
  <si>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</si>
  <si>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</si>
  <si>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</si>
  <si>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</si>
  <si>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</si>
  <si>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</si>
  <si>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</si>
  <si>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</si>
  <si>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</si>
  <si>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</si>
  <si>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</si>
  <si>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</si>
  <si>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</si>
  <si>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</si>
  <si>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</si>
  <si>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</si>
  <si>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</si>
  <si>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</si>
  <si>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</si>
  <si>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</si>
  <si>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</si>
  <si>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</si>
  <si>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</si>
  <si>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</si>
  <si>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</si>
  <si>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</si>
  <si>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</si>
  <si>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</si>
  <si>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</si>
  <si>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</si>
  <si>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</si>
  <si>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</si>
  <si>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</si>
  <si>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</si>
  <si>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</si>
  <si>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</si>
  <si>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</si>
  <si>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</si>
  <si>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</si>
  <si>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</si>
  <si>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</si>
  <si>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</si>
  <si>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</si>
  <si>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</si>
  <si>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</si>
  <si>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</si>
  <si>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</si>
  <si>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</si>
  <si>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</si>
  <si>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</si>
  <si>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</si>
  <si>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</si>
  <si>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</si>
  <si>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</si>
  <si>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</si>
  <si>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</si>
  <si>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</si>
  <si>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</si>
  <si>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</si>
  <si>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</si>
  <si>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</si>
  <si>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</si>
  <si>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</si>
  <si>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</si>
  <si>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</si>
  <si>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</si>
  <si>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</si>
  <si>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</si>
  <si>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</si>
  <si>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</si>
  <si>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</si>
  <si>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</si>
  <si>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</si>
  <si>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</si>
  <si>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</si>
  <si>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</si>
  <si>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</si>
  <si>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</si>
  <si>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</si>
  <si>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</si>
  <si>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</si>
  <si>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</si>
  <si>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</si>
  <si>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</si>
  <si>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</si>
  <si>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</si>
  <si>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</si>
  <si>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</si>
  <si>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</si>
  <si>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</si>
  <si>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</si>
  <si>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</si>
  <si>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</si>
  <si>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</si>
  <si>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</si>
  <si>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</si>
  <si>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</si>
  <si>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</si>
  <si>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</si>
  <si>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</si>
  <si>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</si>
  <si>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</si>
  <si>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</si>
  <si>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</si>
  <si>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</si>
  <si>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</si>
  <si>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</si>
  <si>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</si>
  <si>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</si>
  <si>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</si>
  <si>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</si>
  <si>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</si>
  <si>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</si>
  <si>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</si>
  <si>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</si>
  <si>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</si>
  <si>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</si>
  <si>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</si>
  <si>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</si>
  <si>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</si>
  <si>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</si>
  <si>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</si>
  <si>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</si>
  <si>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</si>
  <si>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</si>
  <si>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</si>
  <si>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</si>
  <si>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</si>
  <si>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</si>
  <si>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</si>
  <si>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</si>
  <si>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</si>
  <si>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</si>
  <si>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</si>
  <si>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</si>
  <si>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</si>
  <si>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</si>
  <si>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</si>
  <si>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</si>
  <si>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</si>
  <si>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</si>
  <si>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</si>
  <si>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</si>
  <si>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</si>
  <si>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</si>
  <si>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</si>
  <si>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</si>
  <si>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</si>
  <si>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</si>
  <si>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</si>
  <si>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</si>
  <si>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</si>
  <si>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</si>
  <si>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</si>
  <si>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</si>
  <si>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</si>
  <si>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</si>
  <si>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</si>
  <si>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</si>
  <si>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</si>
  <si>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</si>
  <si>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</si>
  <si>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</si>
  <si>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</si>
  <si>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</si>
  <si>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</si>
  <si>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</si>
  <si>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</si>
  <si>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</si>
  <si>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</si>
  <si>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</si>
  <si>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</si>
  <si>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</si>
  <si>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</si>
  <si>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</si>
  <si>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</si>
  <si>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</si>
  <si>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</si>
  <si>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</si>
  <si>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</si>
  <si>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</si>
  <si>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</si>
  <si>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</si>
  <si>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</si>
  <si>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</si>
  <si>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</si>
  <si>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</si>
  <si>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</si>
  <si>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</si>
  <si>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</si>
  <si>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</si>
  <si>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</si>
  <si>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</si>
  <si>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</si>
  <si>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</si>
  <si>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</si>
  <si>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</si>
  <si>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</si>
  <si>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</si>
  <si>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</si>
  <si>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</si>
  <si>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</si>
  <si>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</si>
  <si>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</si>
  <si>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</si>
  <si>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</si>
  <si>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</si>
  <si>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</si>
  <si>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</si>
  <si>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</si>
  <si>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</si>
  <si>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</si>
  <si>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</si>
  <si>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</si>
  <si>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</si>
  <si>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</si>
  <si>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</si>
  <si>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</si>
  <si>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</si>
  <si>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</si>
  <si>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</si>
  <si>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</si>
  <si>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</si>
  <si>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</si>
  <si>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</si>
  <si>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</si>
  <si>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</si>
  <si>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</si>
  <si>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Brasília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</si>
  <si>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</si>
  <si>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</si>
  <si>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</si>
  <si>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</si>
  <si>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</si>
  <si>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</si>
  <si>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</si>
  <si>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</si>
  <si>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</si>
  <si>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</si>
  <si>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</si>
  <si>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</si>
  <si>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</si>
  <si>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</si>
  <si>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</si>
  <si>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</si>
  <si>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</si>
  <si>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</si>
  <si>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</si>
  <si>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</si>
  <si>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</si>
  <si>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</si>
  <si>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</si>
  <si>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</si>
  <si>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</si>
  <si>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</si>
  <si>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</si>
  <si>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</si>
  <si>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</si>
  <si>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</si>
  <si>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</si>
  <si>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</si>
  <si>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</si>
  <si>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</si>
  <si>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</si>
  <si>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</si>
  <si>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</si>
  <si>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</si>
  <si>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</si>
  <si>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</si>
  <si>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</si>
  <si>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</si>
  <si>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</si>
  <si>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</si>
  <si>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</si>
  <si>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</si>
  <si>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</si>
  <si>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</si>
  <si>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</si>
  <si>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</si>
  <si>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</si>
  <si>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</si>
  <si>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</si>
  <si>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</si>
  <si>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</si>
  <si>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</si>
  <si>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</si>
  <si>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</si>
  <si>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</si>
  <si>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</si>
  <si>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</si>
  <si>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</si>
  <si>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</si>
  <si>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</si>
  <si>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</si>
  <si>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</si>
  <si>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</si>
  <si>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</si>
  <si>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</si>
  <si>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</si>
  <si>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</si>
  <si>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</si>
  <si>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</si>
  <si>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</si>
  <si>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</si>
  <si>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</si>
  <si>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Vitória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</si>
  <si>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</si>
  <si>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</si>
  <si>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</si>
  <si>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</si>
  <si>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</si>
  <si>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</si>
  <si>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</si>
  <si>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</si>
  <si>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</si>
  <si>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</si>
  <si>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</si>
  <si>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</si>
  <si>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</si>
  <si>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</si>
  <si>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</si>
  <si>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</si>
  <si>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</si>
  <si>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</si>
  <si>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</si>
  <si>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</si>
  <si>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</si>
  <si>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</si>
  <si>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</si>
  <si>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</si>
  <si>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</si>
  <si>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</si>
  <si>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</si>
  <si>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</si>
  <si>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</si>
  <si>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</si>
  <si>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</si>
  <si>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</si>
  <si>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</si>
  <si>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</si>
  <si>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</si>
  <si>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</si>
  <si>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</si>
  <si>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</si>
  <si>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</si>
  <si>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</si>
  <si>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</si>
  <si>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</si>
  <si>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</si>
  <si>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</si>
  <si>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</si>
  <si>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</si>
  <si>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</si>
  <si>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</si>
  <si>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</si>
  <si>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</si>
  <si>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</si>
  <si>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</si>
  <si>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</si>
  <si>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</si>
  <si>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</si>
  <si>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</si>
  <si>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</si>
  <si>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</si>
  <si>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</si>
  <si>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</si>
  <si>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</si>
  <si>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</si>
  <si>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</si>
  <si>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</si>
  <si>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</si>
  <si>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</si>
  <si>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</si>
  <si>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</si>
  <si>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</si>
  <si>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</si>
  <si>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</si>
  <si>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</si>
  <si>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</si>
  <si>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</si>
  <si>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</si>
  <si>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</si>
  <si>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</si>
  <si>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</si>
  <si>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</si>
  <si>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</si>
  <si>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</si>
  <si>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</si>
  <si>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</si>
  <si>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</si>
  <si>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</si>
  <si>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</si>
  <si>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</si>
  <si>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</si>
  <si>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</si>
  <si>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</si>
  <si>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</si>
  <si>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</si>
  <si>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</si>
  <si>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</si>
  <si>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</si>
  <si>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</si>
  <si>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</si>
  <si>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</si>
  <si>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</si>
  <si>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</si>
  <si>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</si>
  <si>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</si>
  <si>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</si>
  <si>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</si>
  <si>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</si>
  <si>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</si>
  <si>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</si>
  <si>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</si>
  <si>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</si>
  <si>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</si>
  <si>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</si>
  <si>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</si>
  <si>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</si>
  <si>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</si>
  <si>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</si>
  <si>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</si>
  <si>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</si>
  <si>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</si>
  <si>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</si>
  <si>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</si>
  <si>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</si>
  <si>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</si>
  <si>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</si>
  <si>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</si>
  <si>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</si>
  <si>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</si>
  <si>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</si>
  <si>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</si>
  <si>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</si>
  <si>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</si>
  <si>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</si>
  <si>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</si>
  <si>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</si>
  <si>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</si>
  <si>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</si>
  <si>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</si>
  <si>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</si>
  <si>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</si>
  <si>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</si>
  <si>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</si>
  <si>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</si>
  <si>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</si>
  <si>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</si>
  <si>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</si>
  <si>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</si>
  <si>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</si>
  <si>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</si>
  <si>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</si>
  <si>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</si>
  <si>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</si>
  <si>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</si>
  <si>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</si>
  <si>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</si>
  <si>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</si>
  <si>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</si>
  <si>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</si>
  <si>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</si>
  <si>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</si>
  <si>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</si>
  <si>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</si>
  <si>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</si>
  <si>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</si>
  <si>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</si>
  <si>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</si>
  <si>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</si>
  <si>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</si>
  <si>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</si>
  <si>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</si>
  <si>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</si>
  <si>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</si>
  <si>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</si>
  <si>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</si>
  <si>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</si>
  <si>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</si>
  <si>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</si>
  <si>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</si>
  <si>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</si>
  <si>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</si>
  <si>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</si>
  <si>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</si>
  <si>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</si>
  <si>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</si>
  <si>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</si>
  <si>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</si>
  <si>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</si>
  <si>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</si>
  <si>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</si>
  <si>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</si>
  <si>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</si>
  <si>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</si>
  <si>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</si>
  <si>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</si>
  <si>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</si>
  <si>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</si>
  <si>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</si>
  <si>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</si>
  <si>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</si>
  <si>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</si>
  <si>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</si>
  <si>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</si>
  <si>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</si>
  <si>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</si>
  <si>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</si>
  <si>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</si>
  <si>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</si>
  <si>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</si>
  <si>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</si>
  <si>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</si>
  <si>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</si>
  <si>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</si>
  <si>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</si>
  <si>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</si>
  <si>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</si>
  <si>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</si>
  <si>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</si>
  <si>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</si>
  <si>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</si>
  <si>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</si>
  <si>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</si>
  <si>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</si>
  <si>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</si>
  <si>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</si>
  <si>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</si>
  <si>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</si>
  <si>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</si>
  <si>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</si>
  <si>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</si>
  <si>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</si>
  <si>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</si>
  <si>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</si>
  <si>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</si>
  <si>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</si>
  <si>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</si>
  <si>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</si>
  <si>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</si>
  <si>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</si>
  <si>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</si>
  <si>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</si>
  <si>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</si>
  <si>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</si>
  <si>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</si>
  <si>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</si>
  <si>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</si>
  <si>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</si>
  <si>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</si>
  <si>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</si>
  <si>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</si>
  <si>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</si>
  <si>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</si>
  <si>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</si>
  <si>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</si>
  <si>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</si>
  <si>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</si>
  <si>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</si>
  <si>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</si>
  <si>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</si>
  <si>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</si>
  <si>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</si>
  <si>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</si>
  <si>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</si>
  <si>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</si>
  <si>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</si>
  <si>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</si>
  <si>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</si>
  <si>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</si>
  <si>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</si>
  <si>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</si>
  <si>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</si>
  <si>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</si>
  <si>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</si>
  <si>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</si>
  <si>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</si>
  <si>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</si>
  <si>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</si>
  <si>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</si>
  <si>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</si>
  <si>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</si>
  <si>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</si>
  <si>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</si>
  <si>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</si>
  <si>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</si>
  <si>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</si>
  <si>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</si>
  <si>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</si>
  <si>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</si>
  <si>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</si>
  <si>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</si>
  <si>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</si>
  <si>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</si>
  <si>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</si>
  <si>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</si>
  <si>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</si>
  <si>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</si>
  <si>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</si>
  <si>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</si>
  <si>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</si>
  <si>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</si>
  <si>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</si>
  <si>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</si>
  <si>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</si>
  <si>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</si>
  <si>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</si>
  <si>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</si>
  <si>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</si>
  <si>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</si>
  <si>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</si>
  <si>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</si>
  <si>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</si>
  <si>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</si>
  <si>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</si>
  <si>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</si>
  <si>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</si>
  <si>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</si>
  <si>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</si>
  <si>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</si>
  <si>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</si>
  <si>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</si>
  <si>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</si>
  <si>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</si>
  <si>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</si>
  <si>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</si>
  <si>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</si>
  <si>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</si>
  <si>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</si>
  <si>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</si>
  <si>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</si>
  <si>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</si>
  <si>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</si>
  <si>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</si>
  <si>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</si>
  <si>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</si>
  <si>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</si>
  <si>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</si>
  <si>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</si>
  <si>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</si>
  <si>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</si>
  <si>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</si>
  <si>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</si>
  <si>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</si>
  <si>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</si>
  <si>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</si>
  <si>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</si>
  <si>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</si>
  <si>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</si>
  <si>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</si>
  <si>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</si>
  <si>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</si>
  <si>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</si>
  <si>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</si>
  <si>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</si>
  <si>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</si>
  <si>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</si>
  <si>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</si>
  <si>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</si>
  <si>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</si>
  <si>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</si>
  <si>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</si>
  <si>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</si>
  <si>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</si>
  <si>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</si>
  <si>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</si>
  <si>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</si>
  <si>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</si>
  <si>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</si>
  <si>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</si>
  <si>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</si>
  <si>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</si>
  <si>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</si>
  <si>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</si>
  <si>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</si>
  <si>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</si>
  <si>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</si>
  <si>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</si>
  <si>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</si>
  <si>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</si>
  <si>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</si>
  <si>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</si>
  <si>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</si>
  <si>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</si>
  <si>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</si>
  <si>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</si>
  <si>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</si>
  <si>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</si>
  <si>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</si>
  <si>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</si>
  <si>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</si>
  <si>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</si>
  <si>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</si>
  <si>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</si>
  <si>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</si>
  <si>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</si>
  <si>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</si>
  <si>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</si>
  <si>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</si>
  <si>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</si>
  <si>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</si>
  <si>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</si>
  <si>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</si>
  <si>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</si>
  <si>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</si>
  <si>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</si>
  <si>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</si>
  <si>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</si>
  <si>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</si>
  <si>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</si>
  <si>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</si>
  <si>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</si>
  <si>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</si>
  <si>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</si>
  <si>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</si>
  <si>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</si>
  <si>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</si>
  <si>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</si>
  <si>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</si>
  <si>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</si>
  <si>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</si>
  <si>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</si>
  <si>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</si>
  <si>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</si>
  <si>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</si>
  <si>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</si>
  <si>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</si>
  <si>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</si>
  <si>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</si>
  <si>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</si>
  <si>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</si>
  <si>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</si>
  <si>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</si>
  <si>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</si>
  <si>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</si>
  <si>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</si>
  <si>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</si>
  <si>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</si>
  <si>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</si>
  <si>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</si>
  <si>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</si>
  <si>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</si>
  <si>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</si>
  <si>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</si>
  <si>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</si>
  <si>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</si>
  <si>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</si>
  <si>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</si>
  <si>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</si>
  <si>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</si>
  <si>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</si>
  <si>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</si>
  <si>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</si>
  <si>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</si>
  <si>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</si>
  <si>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Acorizal</t>
  </si>
  <si>
    <t>Água Boa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</si>
  <si>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</si>
  <si>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</si>
  <si>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</si>
  <si>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</si>
  <si>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</si>
  <si>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</si>
  <si>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</si>
  <si>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</si>
  <si>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</si>
  <si>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</si>
  <si>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</si>
  <si>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</si>
  <si>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</si>
  <si>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</si>
  <si>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</si>
  <si>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</si>
  <si>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</si>
  <si>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</si>
  <si>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</si>
  <si>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</si>
  <si>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</si>
  <si>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</si>
  <si>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</si>
  <si>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</si>
  <si>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</si>
  <si>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</si>
  <si>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</si>
  <si>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</si>
  <si>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</si>
  <si>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</si>
  <si>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</si>
  <si>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</si>
  <si>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</si>
  <si>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</si>
  <si>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</si>
  <si>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</si>
  <si>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</si>
  <si>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</si>
  <si>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</si>
  <si>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</si>
  <si>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</si>
  <si>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</si>
  <si>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</si>
  <si>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</si>
  <si>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</si>
  <si>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</si>
  <si>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</si>
  <si>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</si>
  <si>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</si>
  <si>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</si>
  <si>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</si>
  <si>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</si>
  <si>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</si>
  <si>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</si>
  <si>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</si>
  <si>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</si>
  <si>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</si>
  <si>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</si>
  <si>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</si>
  <si>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</si>
  <si>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</si>
  <si>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</si>
  <si>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</si>
  <si>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</si>
  <si>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</si>
  <si>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</si>
  <si>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</si>
  <si>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</si>
  <si>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</si>
  <si>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</si>
  <si>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</si>
  <si>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</si>
  <si>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</si>
  <si>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</si>
  <si>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</si>
  <si>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Olímpia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</si>
  <si>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</si>
  <si>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</si>
  <si>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</si>
  <si>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</si>
  <si>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</si>
  <si>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</si>
  <si>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</si>
  <si>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</si>
  <si>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</si>
  <si>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</si>
  <si>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</si>
  <si>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</si>
  <si>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</si>
  <si>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</si>
  <si>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</si>
  <si>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</si>
  <si>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</si>
  <si>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</si>
  <si>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</si>
  <si>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</si>
  <si>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</si>
  <si>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</si>
  <si>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</si>
  <si>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</si>
  <si>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</si>
  <si>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</si>
  <si>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</si>
  <si>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</si>
  <si>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</si>
  <si>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</si>
  <si>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</si>
  <si>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</si>
  <si>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Rondonópolis</t>
  </si>
  <si>
    <t>Rosário Oeste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</si>
  <si>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</si>
  <si>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</si>
  <si>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</si>
  <si>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</si>
  <si>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</si>
  <si>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</si>
  <si>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</si>
  <si>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</si>
  <si>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</si>
  <si>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</si>
  <si>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</si>
  <si>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</si>
  <si>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</si>
  <si>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</si>
  <si>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</si>
  <si>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</si>
  <si>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</si>
  <si>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</si>
  <si>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</si>
  <si>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</si>
  <si>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</si>
  <si>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Rica</t>
  </si>
  <si>
    <t>Nova Guarita</t>
  </si>
  <si>
    <t>Nova Marilândia</t>
  </si>
  <si>
    <t>Nova Maringá</t>
  </si>
  <si>
    <t>Nova Monte Verde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</si>
  <si>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</si>
  <si>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</si>
  <si>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</si>
  <si>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</si>
  <si>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</si>
  <si>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</si>
  <si>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</si>
  <si>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</si>
  <si>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</si>
  <si>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</si>
  <si>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</si>
  <si>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</si>
  <si>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</si>
  <si>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</si>
  <si>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</si>
  <si>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</si>
  <si>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</si>
  <si>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</si>
  <si>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</si>
  <si>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</si>
  <si>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</si>
  <si>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</si>
  <si>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</si>
  <si>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</si>
  <si>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</si>
  <si>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</si>
  <si>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</si>
  <si>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</si>
  <si>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</si>
  <si>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</si>
  <si>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</si>
  <si>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</si>
  <si>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</si>
  <si>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</si>
  <si>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</si>
  <si>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</si>
  <si>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</si>
  <si>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</si>
  <si>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</si>
  <si>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</si>
  <si>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</si>
  <si>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</si>
  <si>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</si>
  <si>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</si>
  <si>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</si>
  <si>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</si>
  <si>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</si>
  <si>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</si>
  <si>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</si>
  <si>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</si>
  <si>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</si>
  <si>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</si>
  <si>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</si>
  <si>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</si>
  <si>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</si>
  <si>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</si>
  <si>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</si>
  <si>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</si>
  <si>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</si>
  <si>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</si>
  <si>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</si>
  <si>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</si>
  <si>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</si>
  <si>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</si>
  <si>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</si>
  <si>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</si>
  <si>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</si>
  <si>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</si>
  <si>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</si>
  <si>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</si>
  <si>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</si>
  <si>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</si>
  <si>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</si>
  <si>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</si>
  <si>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</si>
  <si>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Abadia Dos Dourados</t>
  </si>
  <si>
    <t>Abaeté</t>
  </si>
  <si>
    <t>Abre Campo</t>
  </si>
  <si>
    <t>Acaiaca</t>
  </si>
  <si>
    <t>Açucena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</si>
  <si>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</si>
  <si>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</si>
  <si>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</si>
  <si>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</si>
  <si>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</si>
  <si>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</si>
  <si>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</si>
  <si>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</si>
  <si>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</si>
  <si>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</si>
  <si>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</si>
  <si>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</si>
  <si>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</si>
  <si>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</si>
  <si>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</si>
  <si>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</si>
  <si>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</si>
  <si>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</si>
  <si>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</si>
  <si>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</si>
  <si>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</si>
  <si>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</si>
  <si>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</si>
  <si>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</si>
  <si>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</si>
  <si>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</si>
  <si>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</si>
  <si>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</si>
  <si>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</si>
  <si>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</si>
  <si>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</si>
  <si>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</si>
  <si>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</si>
  <si>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</si>
  <si>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</si>
  <si>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</si>
  <si>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</si>
  <si>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</si>
  <si>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</si>
  <si>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</si>
  <si>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</si>
  <si>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</si>
  <si>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</si>
  <si>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</si>
  <si>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</si>
  <si>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</si>
  <si>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</si>
  <si>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</si>
  <si>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</si>
  <si>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</si>
  <si>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</si>
  <si>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</si>
  <si>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</si>
  <si>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</si>
  <si>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</si>
  <si>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</si>
  <si>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</si>
  <si>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</si>
  <si>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</si>
  <si>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</si>
  <si>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</si>
  <si>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</si>
  <si>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</si>
  <si>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</si>
  <si>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</si>
  <si>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</si>
  <si>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</si>
  <si>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</si>
  <si>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</si>
  <si>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</si>
  <si>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</si>
  <si>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</si>
  <si>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</si>
  <si>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</si>
  <si>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</si>
  <si>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</si>
  <si>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</si>
  <si>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</si>
  <si>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</si>
  <si>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</si>
  <si>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</si>
  <si>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</si>
  <si>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</si>
  <si>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</si>
  <si>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</si>
  <si>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</si>
  <si>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</si>
  <si>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</si>
  <si>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</si>
  <si>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</si>
  <si>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</si>
  <si>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</si>
  <si>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</si>
  <si>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</si>
  <si>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</si>
  <si>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</si>
  <si>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</si>
  <si>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</si>
  <si>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</si>
  <si>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</si>
  <si>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</si>
  <si>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</si>
  <si>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</si>
  <si>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</si>
  <si>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</si>
  <si>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</si>
  <si>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</si>
  <si>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</si>
  <si>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</si>
  <si>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</si>
  <si>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</si>
  <si>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</si>
  <si>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</si>
  <si>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</si>
  <si>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</si>
  <si>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</si>
  <si>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</si>
  <si>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</si>
  <si>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</si>
  <si>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</si>
  <si>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</si>
  <si>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</si>
  <si>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</si>
  <si>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</si>
  <si>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</si>
  <si>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</si>
  <si>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</si>
  <si>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</si>
  <si>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</si>
  <si>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</si>
  <si>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</si>
  <si>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</si>
  <si>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</si>
  <si>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</si>
  <si>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</si>
  <si>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</si>
  <si>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</si>
  <si>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</si>
  <si>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</si>
  <si>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</si>
  <si>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</si>
  <si>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</si>
  <si>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</si>
  <si>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</si>
  <si>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</si>
  <si>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</si>
  <si>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</si>
  <si>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</si>
  <si>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</si>
  <si>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</si>
  <si>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</si>
  <si>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</si>
  <si>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</si>
  <si>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</si>
  <si>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</si>
  <si>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</si>
  <si>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</si>
  <si>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</si>
  <si>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</si>
  <si>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</si>
  <si>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</si>
  <si>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</si>
  <si>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</si>
  <si>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</si>
  <si>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</si>
  <si>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</si>
  <si>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</si>
  <si>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</si>
  <si>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</si>
  <si>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</si>
  <si>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</si>
  <si>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</si>
  <si>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</si>
  <si>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</si>
  <si>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</si>
  <si>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</si>
  <si>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</si>
  <si>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</si>
  <si>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</si>
  <si>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</si>
  <si>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</si>
  <si>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</si>
  <si>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</si>
  <si>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</si>
  <si>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</si>
  <si>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</si>
  <si>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</si>
  <si>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</si>
  <si>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</si>
  <si>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</si>
  <si>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</si>
  <si>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</si>
  <si>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</si>
  <si>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</si>
  <si>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</si>
  <si>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</si>
  <si>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</si>
  <si>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</si>
  <si>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</si>
  <si>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</si>
  <si>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</si>
  <si>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</si>
  <si>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</si>
  <si>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</si>
  <si>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</si>
  <si>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</si>
  <si>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</si>
  <si>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</si>
  <si>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</si>
  <si>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</si>
  <si>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</si>
  <si>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</si>
  <si>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</si>
  <si>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</si>
  <si>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</si>
  <si>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</si>
  <si>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</si>
  <si>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</si>
  <si>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</si>
  <si>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</si>
  <si>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</si>
  <si>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</si>
  <si>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</si>
  <si>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</si>
  <si>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</si>
  <si>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</si>
  <si>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</si>
  <si>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</si>
  <si>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</si>
  <si>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</si>
  <si>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</si>
  <si>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</si>
  <si>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</si>
  <si>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</si>
  <si>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</si>
  <si>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</si>
  <si>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</si>
  <si>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</si>
  <si>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</si>
  <si>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</si>
  <si>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</si>
  <si>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</si>
  <si>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</si>
  <si>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</si>
  <si>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</si>
  <si>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</si>
  <si>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</si>
  <si>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</si>
  <si>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</si>
  <si>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</si>
  <si>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</si>
  <si>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</si>
  <si>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</si>
  <si>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</si>
  <si>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</si>
  <si>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</si>
  <si>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</si>
  <si>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</si>
  <si>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</si>
  <si>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</si>
  <si>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</si>
  <si>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</si>
  <si>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</si>
  <si>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</si>
  <si>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</si>
  <si>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</si>
  <si>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</si>
  <si>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</si>
  <si>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</si>
  <si>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</si>
  <si>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</si>
  <si>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</si>
  <si>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</si>
  <si>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</si>
  <si>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</si>
  <si>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</si>
  <si>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</si>
  <si>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</si>
  <si>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</si>
  <si>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</si>
  <si>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</si>
  <si>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</si>
  <si>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</si>
  <si>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</si>
  <si>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</si>
  <si>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</si>
  <si>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</si>
  <si>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</si>
  <si>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</si>
  <si>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</si>
  <si>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</si>
  <si>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</si>
  <si>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</si>
  <si>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</si>
  <si>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</si>
  <si>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</si>
  <si>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</si>
  <si>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</si>
  <si>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</si>
  <si>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</si>
  <si>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</si>
  <si>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</si>
  <si>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</si>
  <si>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</si>
  <si>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</si>
  <si>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</si>
  <si>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</si>
  <si>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</si>
  <si>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</si>
  <si>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</si>
  <si>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</si>
  <si>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</si>
  <si>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</si>
  <si>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</si>
  <si>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</si>
  <si>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</si>
  <si>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</si>
  <si>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</si>
  <si>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</si>
  <si>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</si>
  <si>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</si>
  <si>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</si>
  <si>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</si>
  <si>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</si>
  <si>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</si>
  <si>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</si>
  <si>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</si>
  <si>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</si>
  <si>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</si>
  <si>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</si>
  <si>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</si>
  <si>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</si>
  <si>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</si>
  <si>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</si>
  <si>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</si>
  <si>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</si>
  <si>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</si>
  <si>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</si>
  <si>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</si>
  <si>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</si>
  <si>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</si>
  <si>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</si>
  <si>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</si>
  <si>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</si>
  <si>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</si>
  <si>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</si>
  <si>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</si>
  <si>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</si>
  <si>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</si>
  <si>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</si>
  <si>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</si>
  <si>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</si>
  <si>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</si>
  <si>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</si>
  <si>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</si>
  <si>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</si>
  <si>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</si>
  <si>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</si>
  <si>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</si>
  <si>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</si>
  <si>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</si>
  <si>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</si>
  <si>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</si>
  <si>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</si>
  <si>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</si>
  <si>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</si>
  <si>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</si>
  <si>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</si>
  <si>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</si>
  <si>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</si>
  <si>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</si>
  <si>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</si>
  <si>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</si>
  <si>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</si>
  <si>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</si>
  <si>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</si>
  <si>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</si>
  <si>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</si>
  <si>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</si>
  <si>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</si>
  <si>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</si>
  <si>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</si>
  <si>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</si>
  <si>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</si>
  <si>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</si>
  <si>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</si>
  <si>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</si>
  <si>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</si>
  <si>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</si>
  <si>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</si>
  <si>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</si>
  <si>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</si>
  <si>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</si>
  <si>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</si>
  <si>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</si>
  <si>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</si>
  <si>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</si>
  <si>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</si>
  <si>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</si>
  <si>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</si>
  <si>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</si>
  <si>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</si>
  <si>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</si>
  <si>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</si>
  <si>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</si>
  <si>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</si>
  <si>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</si>
  <si>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</si>
  <si>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</si>
  <si>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</si>
  <si>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</si>
  <si>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</si>
  <si>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</si>
  <si>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</si>
  <si>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</si>
  <si>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</si>
  <si>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</si>
  <si>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</si>
  <si>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</si>
  <si>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</si>
  <si>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</si>
  <si>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</si>
  <si>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</si>
  <si>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</si>
  <si>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</si>
  <si>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</si>
  <si>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</si>
  <si>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</si>
  <si>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</si>
  <si>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</si>
  <si>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</si>
  <si>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</si>
  <si>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</si>
  <si>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</si>
  <si>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</si>
  <si>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</si>
  <si>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</si>
  <si>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</si>
  <si>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</si>
  <si>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</si>
  <si>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</si>
  <si>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</si>
  <si>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</si>
  <si>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</si>
  <si>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</si>
  <si>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</si>
  <si>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</si>
  <si>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</si>
  <si>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</si>
  <si>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</si>
  <si>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</si>
  <si>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</si>
  <si>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</si>
  <si>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</si>
  <si>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</si>
  <si>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</si>
  <si>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</si>
  <si>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</si>
  <si>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</si>
  <si>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</si>
  <si>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</si>
  <si>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</si>
  <si>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</si>
  <si>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</si>
  <si>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</si>
  <si>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</si>
  <si>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</si>
  <si>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</si>
  <si>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</si>
  <si>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</si>
  <si>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</si>
  <si>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</si>
  <si>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</si>
  <si>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</si>
  <si>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</si>
  <si>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</si>
  <si>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</si>
  <si>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</si>
  <si>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</si>
  <si>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</si>
  <si>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</si>
  <si>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</si>
  <si>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</si>
  <si>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</si>
  <si>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</si>
  <si>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</si>
  <si>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</si>
  <si>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</si>
  <si>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</si>
  <si>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</si>
  <si>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</si>
  <si>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</si>
  <si>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</si>
  <si>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</si>
  <si>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</si>
  <si>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</si>
  <si>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</si>
  <si>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</si>
  <si>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</si>
  <si>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</si>
  <si>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</si>
  <si>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</si>
  <si>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</si>
  <si>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</si>
  <si>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</si>
  <si>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</si>
  <si>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</si>
  <si>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</si>
  <si>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</si>
  <si>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</si>
  <si>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</si>
  <si>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</si>
  <si>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</si>
  <si>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</si>
  <si>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</si>
  <si>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</si>
  <si>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</si>
  <si>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</si>
  <si>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</si>
  <si>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</si>
  <si>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</si>
  <si>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</si>
  <si>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</si>
  <si>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</si>
  <si>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</si>
  <si>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</si>
  <si>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</si>
  <si>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</si>
  <si>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</si>
  <si>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</si>
  <si>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</si>
  <si>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</si>
  <si>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</si>
  <si>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</si>
  <si>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</si>
  <si>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</si>
  <si>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</si>
  <si>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</si>
  <si>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</si>
  <si>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</si>
  <si>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</si>
  <si>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</si>
  <si>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</si>
  <si>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</si>
  <si>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</si>
  <si>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</si>
  <si>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</si>
  <si>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</si>
  <si>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</si>
  <si>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</si>
  <si>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</si>
  <si>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</si>
  <si>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</si>
  <si>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</si>
  <si>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</si>
  <si>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</si>
  <si>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</si>
  <si>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</si>
  <si>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</si>
  <si>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</si>
  <si>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</si>
  <si>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</si>
  <si>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</si>
  <si>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</si>
  <si>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</si>
  <si>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</si>
  <si>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</si>
  <si>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</si>
  <si>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</si>
  <si>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</si>
  <si>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</si>
  <si>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</si>
  <si>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</si>
  <si>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</si>
  <si>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</si>
  <si>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</si>
  <si>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</si>
  <si>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</si>
  <si>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</si>
  <si>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</si>
  <si>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</si>
  <si>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</si>
  <si>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</si>
  <si>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</si>
  <si>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</si>
  <si>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</si>
  <si>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</si>
  <si>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</si>
  <si>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</si>
  <si>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</si>
  <si>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</si>
  <si>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</si>
  <si>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</si>
  <si>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</si>
  <si>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</si>
  <si>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</si>
  <si>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</si>
  <si>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</si>
  <si>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</si>
  <si>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</si>
  <si>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</si>
  <si>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</si>
  <si>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</si>
  <si>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</si>
  <si>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</si>
  <si>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</si>
  <si>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</si>
  <si>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</si>
  <si>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</si>
  <si>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</si>
  <si>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</si>
  <si>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</si>
  <si>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</si>
  <si>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</si>
  <si>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</si>
  <si>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</si>
  <si>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</si>
  <si>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</si>
  <si>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</si>
  <si>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</si>
  <si>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</si>
  <si>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</si>
  <si>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</si>
  <si>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</si>
  <si>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</si>
  <si>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</si>
  <si>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</si>
  <si>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</si>
  <si>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</si>
  <si>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</si>
  <si>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</si>
  <si>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</si>
  <si>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</si>
  <si>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</si>
  <si>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</si>
  <si>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</si>
  <si>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</si>
  <si>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</si>
  <si>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</si>
  <si>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</si>
  <si>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</si>
  <si>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</si>
  <si>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</si>
  <si>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</si>
  <si>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</si>
  <si>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</si>
  <si>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</si>
  <si>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</si>
  <si>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</si>
  <si>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</si>
  <si>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</si>
  <si>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</si>
  <si>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</si>
  <si>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</si>
  <si>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</si>
  <si>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</si>
  <si>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</si>
  <si>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</si>
  <si>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</si>
  <si>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</si>
  <si>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</si>
  <si>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</si>
  <si>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</si>
  <si>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</si>
  <si>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</si>
  <si>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</si>
  <si>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</si>
  <si>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</si>
  <si>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</si>
  <si>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</si>
  <si>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</si>
  <si>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</si>
  <si>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</si>
  <si>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</si>
  <si>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</si>
  <si>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</si>
  <si>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</si>
  <si>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</si>
  <si>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</si>
  <si>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</si>
  <si>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</si>
  <si>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</si>
  <si>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</si>
  <si>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</si>
  <si>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</si>
  <si>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</si>
  <si>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</si>
  <si>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</si>
  <si>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</si>
  <si>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</si>
  <si>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</si>
  <si>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</si>
  <si>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</si>
  <si>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</si>
  <si>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</si>
  <si>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</si>
  <si>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</si>
  <si>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</si>
  <si>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</si>
  <si>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</si>
  <si>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</si>
  <si>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</si>
  <si>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</si>
  <si>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</si>
  <si>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</si>
  <si>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</si>
  <si>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</si>
  <si>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</si>
  <si>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</si>
  <si>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</si>
  <si>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</si>
  <si>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</si>
  <si>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</si>
  <si>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</si>
  <si>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</si>
  <si>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</si>
  <si>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</si>
  <si>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</si>
  <si>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</si>
  <si>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</si>
  <si>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</si>
  <si>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</si>
  <si>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</si>
  <si>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</si>
  <si>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</si>
  <si>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</si>
  <si>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</si>
  <si>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</si>
  <si>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</si>
  <si>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</si>
  <si>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</si>
  <si>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</si>
  <si>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</si>
  <si>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</si>
  <si>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</si>
  <si>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</si>
  <si>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</si>
  <si>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</si>
  <si>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</si>
  <si>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</si>
  <si>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</si>
  <si>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</si>
  <si>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</si>
  <si>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</si>
  <si>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</si>
  <si>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</si>
  <si>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</si>
  <si>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</si>
  <si>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</si>
  <si>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</si>
  <si>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</si>
  <si>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</si>
  <si>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</si>
  <si>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</si>
  <si>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</si>
  <si>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</si>
  <si>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</si>
  <si>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</si>
  <si>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</si>
  <si>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</si>
  <si>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</si>
  <si>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</si>
  <si>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</si>
  <si>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</si>
  <si>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</si>
  <si>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</si>
  <si>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</si>
  <si>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</si>
  <si>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</si>
  <si>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</si>
  <si>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</si>
  <si>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</si>
  <si>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</si>
  <si>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</si>
  <si>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</si>
  <si>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</si>
  <si>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</si>
  <si>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</si>
  <si>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</si>
  <si>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</si>
  <si>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</si>
  <si>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</si>
  <si>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</si>
  <si>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</si>
  <si>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</si>
  <si>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</si>
  <si>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</si>
  <si>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</si>
  <si>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</si>
  <si>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</si>
  <si>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</si>
  <si>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</si>
  <si>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</si>
  <si>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</si>
  <si>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</si>
  <si>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</si>
  <si>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</si>
  <si>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</si>
  <si>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</si>
  <si>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</si>
  <si>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</si>
  <si>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</si>
  <si>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</si>
  <si>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</si>
  <si>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</si>
  <si>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</si>
  <si>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</si>
  <si>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</si>
  <si>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</si>
  <si>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</si>
  <si>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</si>
  <si>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</si>
  <si>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</si>
  <si>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</si>
  <si>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</si>
  <si>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</si>
  <si>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</si>
  <si>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</si>
  <si>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</si>
  <si>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</si>
  <si>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</si>
  <si>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</si>
  <si>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</si>
  <si>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</si>
  <si>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</si>
  <si>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</si>
  <si>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</si>
  <si>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</si>
  <si>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</si>
  <si>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</si>
  <si>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Abaetetuba</t>
  </si>
  <si>
    <t>Abel Figueiredo</t>
  </si>
  <si>
    <t>Acará</t>
  </si>
  <si>
    <t>Afuá</t>
  </si>
  <si>
    <t>Água Azul Do Norte</t>
  </si>
  <si>
    <t>Altamira</t>
  </si>
  <si>
    <t>Anajás</t>
  </si>
  <si>
    <t>Ananindeua</t>
  </si>
  <si>
    <t>Anapu</t>
  </si>
  <si>
    <t>Augusto Corrêa</t>
  </si>
  <si>
    <t>Aurora Do Pará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</si>
  <si>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</si>
  <si>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</si>
  <si>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</si>
  <si>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</si>
  <si>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</si>
  <si>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</si>
  <si>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</si>
  <si>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</si>
  <si>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</si>
  <si>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</si>
  <si>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</si>
  <si>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</si>
  <si>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</si>
  <si>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</si>
  <si>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</si>
  <si>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</si>
  <si>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</si>
  <si>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</si>
  <si>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</si>
  <si>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</si>
  <si>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</si>
  <si>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</si>
  <si>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</si>
  <si>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</si>
  <si>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</si>
  <si>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</si>
  <si>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</si>
  <si>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</si>
  <si>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</si>
  <si>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</si>
  <si>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</si>
  <si>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</si>
  <si>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</si>
  <si>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</si>
  <si>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</si>
  <si>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</si>
  <si>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</si>
  <si>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</si>
  <si>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</si>
  <si>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</si>
  <si>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Jacundá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</si>
  <si>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</si>
  <si>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</si>
  <si>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</si>
  <si>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</si>
  <si>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</si>
  <si>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</si>
  <si>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</si>
  <si>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</si>
  <si>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</si>
  <si>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</si>
  <si>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</si>
  <si>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</si>
  <si>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</si>
  <si>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</si>
  <si>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</si>
  <si>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</si>
  <si>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</si>
  <si>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</si>
  <si>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</si>
  <si>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</si>
  <si>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</si>
  <si>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</si>
  <si>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</si>
  <si>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</si>
  <si>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</si>
  <si>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</si>
  <si>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</si>
  <si>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</si>
  <si>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</si>
  <si>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</si>
  <si>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</si>
  <si>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Portel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</si>
  <si>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</si>
  <si>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</si>
  <si>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</si>
  <si>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</si>
  <si>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</si>
  <si>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</si>
  <si>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</si>
  <si>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Izabel Do Pará</t>
  </si>
  <si>
    <t>Santa Luzia Do Pará</t>
  </si>
  <si>
    <t>Santa Maria Do Pará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</si>
  <si>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</si>
  <si>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</si>
  <si>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</si>
  <si>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</si>
  <si>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</si>
  <si>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</si>
  <si>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</si>
  <si>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</si>
  <si>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</si>
  <si>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</si>
  <si>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</si>
  <si>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</si>
  <si>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</si>
  <si>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</si>
  <si>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</si>
  <si>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</si>
  <si>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Tailândia</t>
  </si>
  <si>
    <t>Terra Alta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</si>
  <si>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</si>
  <si>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</si>
  <si>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</si>
  <si>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</si>
  <si>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</si>
  <si>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</si>
  <si>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</si>
  <si>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</si>
  <si>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</si>
  <si>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</si>
  <si>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</si>
  <si>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</si>
  <si>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</si>
  <si>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</si>
  <si>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</si>
  <si>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</si>
  <si>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</si>
  <si>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</si>
  <si>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</si>
  <si>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</si>
  <si>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</si>
  <si>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</si>
  <si>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</si>
  <si>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</si>
  <si>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</si>
  <si>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</si>
  <si>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</si>
  <si>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</si>
  <si>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</si>
  <si>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</si>
  <si>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</si>
  <si>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</si>
  <si>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</si>
  <si>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</si>
  <si>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</si>
  <si>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</si>
  <si>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</si>
  <si>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</si>
  <si>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</si>
  <si>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</si>
  <si>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</si>
  <si>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</si>
  <si>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</si>
  <si>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</si>
  <si>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</si>
  <si>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</si>
  <si>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</si>
  <si>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</si>
  <si>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</si>
  <si>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</si>
  <si>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</si>
  <si>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</si>
  <si>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</si>
  <si>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</si>
  <si>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</si>
  <si>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</si>
  <si>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</si>
  <si>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</si>
  <si>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</si>
  <si>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</si>
  <si>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</si>
  <si>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</si>
  <si>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</si>
  <si>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</si>
  <si>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</si>
  <si>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</si>
  <si>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</si>
  <si>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</si>
  <si>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</si>
  <si>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</si>
  <si>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</si>
  <si>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</si>
  <si>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</si>
  <si>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</si>
  <si>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</si>
  <si>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</si>
  <si>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</si>
  <si>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</si>
  <si>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</si>
  <si>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</si>
  <si>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</si>
  <si>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</si>
  <si>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</si>
  <si>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</si>
  <si>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</si>
  <si>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</si>
  <si>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</si>
  <si>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</si>
  <si>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</si>
  <si>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</si>
  <si>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</si>
  <si>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</si>
  <si>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</si>
  <si>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</si>
  <si>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</si>
  <si>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</si>
  <si>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</si>
  <si>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</si>
  <si>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</si>
  <si>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</si>
  <si>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</si>
  <si>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</si>
  <si>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</si>
  <si>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</si>
  <si>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</si>
  <si>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</si>
  <si>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</si>
  <si>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</si>
  <si>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</si>
  <si>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</si>
  <si>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</si>
  <si>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</si>
  <si>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</si>
  <si>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</si>
  <si>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</si>
  <si>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</si>
  <si>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</si>
  <si>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</si>
  <si>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</si>
  <si>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</si>
  <si>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</si>
  <si>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</si>
  <si>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</si>
  <si>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</si>
  <si>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</si>
  <si>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</si>
  <si>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</si>
  <si>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</si>
  <si>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</si>
  <si>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</si>
  <si>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</si>
  <si>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</si>
  <si>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</si>
  <si>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</si>
  <si>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</si>
  <si>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</si>
  <si>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</si>
  <si>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</si>
  <si>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</si>
  <si>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</si>
  <si>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</si>
  <si>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</si>
  <si>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</si>
  <si>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</si>
  <si>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</si>
  <si>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</si>
  <si>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</si>
  <si>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</si>
  <si>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</si>
  <si>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</si>
  <si>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</si>
  <si>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</si>
  <si>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</si>
  <si>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</si>
  <si>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</si>
  <si>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</si>
  <si>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</si>
  <si>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</si>
  <si>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</si>
  <si>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</si>
  <si>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</si>
  <si>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</si>
  <si>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</si>
  <si>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</si>
  <si>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</si>
  <si>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</si>
  <si>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</si>
  <si>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</si>
  <si>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</si>
  <si>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</si>
  <si>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</si>
  <si>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</si>
  <si>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</si>
  <si>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</si>
  <si>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</si>
  <si>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</si>
  <si>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</si>
  <si>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</si>
  <si>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</si>
  <si>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</si>
  <si>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</si>
  <si>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</si>
  <si>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</si>
  <si>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</si>
  <si>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</si>
  <si>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</si>
  <si>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</si>
  <si>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</si>
  <si>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</si>
  <si>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</si>
  <si>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</si>
  <si>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</si>
  <si>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</si>
  <si>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</si>
  <si>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</si>
  <si>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</si>
  <si>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</si>
  <si>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</si>
  <si>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</si>
  <si>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</si>
  <si>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</si>
  <si>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</si>
  <si>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</si>
  <si>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</si>
  <si>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Uiraúna</t>
  </si>
  <si>
    <t>Umbuzeiro</t>
  </si>
  <si>
    <t>Várzea</t>
  </si>
  <si>
    <t>Vieirópolis</t>
  </si>
  <si>
    <t>Zabelê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</si>
  <si>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</si>
  <si>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</si>
  <si>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</si>
  <si>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</si>
  <si>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</si>
  <si>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</si>
  <si>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</si>
  <si>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</si>
  <si>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</si>
  <si>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</si>
  <si>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</si>
  <si>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</si>
  <si>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</si>
  <si>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</si>
  <si>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</si>
  <si>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</si>
  <si>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</si>
  <si>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</si>
  <si>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</si>
  <si>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</si>
  <si>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</si>
  <si>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</si>
  <si>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</si>
  <si>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</si>
  <si>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</si>
  <si>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</si>
  <si>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</si>
  <si>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</si>
  <si>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</si>
  <si>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</si>
  <si>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</si>
  <si>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</si>
  <si>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</si>
  <si>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</si>
  <si>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</si>
  <si>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</si>
  <si>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</si>
  <si>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</si>
  <si>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</si>
  <si>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</si>
  <si>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</si>
  <si>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</si>
  <si>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</si>
  <si>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</si>
  <si>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</si>
  <si>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</si>
  <si>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</si>
  <si>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</si>
  <si>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</si>
  <si>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</si>
  <si>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</si>
  <si>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</si>
  <si>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</si>
  <si>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</si>
  <si>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</si>
  <si>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</si>
  <si>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</si>
  <si>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</si>
  <si>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</si>
  <si>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</si>
  <si>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</si>
  <si>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</si>
  <si>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</si>
  <si>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</si>
  <si>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</si>
  <si>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</si>
  <si>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</si>
  <si>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</si>
  <si>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</si>
  <si>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</si>
  <si>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</si>
  <si>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</si>
  <si>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</si>
  <si>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</si>
  <si>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</si>
  <si>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</si>
  <si>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</si>
  <si>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</si>
  <si>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</si>
  <si>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</si>
  <si>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</si>
  <si>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</si>
  <si>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</si>
  <si>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</si>
  <si>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</si>
  <si>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</si>
  <si>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</si>
  <si>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</si>
  <si>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</si>
  <si>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</si>
  <si>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</si>
  <si>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</si>
  <si>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</si>
  <si>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</si>
  <si>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</si>
  <si>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</si>
  <si>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</si>
  <si>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</si>
  <si>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</si>
  <si>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</si>
  <si>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</si>
  <si>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</si>
  <si>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</si>
  <si>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</si>
  <si>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Floresta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</si>
  <si>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</si>
  <si>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</si>
  <si>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</si>
  <si>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</si>
  <si>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</si>
  <si>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</si>
  <si>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</si>
  <si>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</si>
  <si>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</si>
  <si>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</si>
  <si>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</si>
  <si>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</si>
  <si>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</si>
  <si>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</si>
  <si>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</si>
  <si>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</si>
  <si>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</si>
  <si>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</si>
  <si>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</si>
  <si>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</si>
  <si>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</si>
  <si>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</si>
  <si>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</si>
  <si>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</si>
  <si>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</si>
  <si>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</si>
  <si>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</si>
  <si>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</si>
  <si>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</si>
  <si>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</si>
  <si>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Inajá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</si>
  <si>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</si>
  <si>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</si>
  <si>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</si>
  <si>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</si>
  <si>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</si>
  <si>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</si>
  <si>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</si>
  <si>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</si>
  <si>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</si>
  <si>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</si>
  <si>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</si>
  <si>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</si>
  <si>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</si>
  <si>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</si>
  <si>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</si>
  <si>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</si>
  <si>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</si>
  <si>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</si>
  <si>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</si>
  <si>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</si>
  <si>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</si>
  <si>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</si>
  <si>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</si>
  <si>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</si>
  <si>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</si>
  <si>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</si>
  <si>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</si>
  <si>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</si>
  <si>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</si>
  <si>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</si>
  <si>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</si>
  <si>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</si>
  <si>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</si>
  <si>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</si>
  <si>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</si>
  <si>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</si>
  <si>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</si>
  <si>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</si>
  <si>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</si>
  <si>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</si>
  <si>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</si>
  <si>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</si>
  <si>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</si>
  <si>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</si>
  <si>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</si>
  <si>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</si>
  <si>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</si>
  <si>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</si>
  <si>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</si>
  <si>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</si>
  <si>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</si>
  <si>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</si>
  <si>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</si>
  <si>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</si>
  <si>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</si>
  <si>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</si>
  <si>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</si>
  <si>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</si>
  <si>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</si>
  <si>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</si>
  <si>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</si>
  <si>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</si>
  <si>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</si>
  <si>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</si>
  <si>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</si>
  <si>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</si>
  <si>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</si>
  <si>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</si>
  <si>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</si>
  <si>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</si>
  <si>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</si>
  <si>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</si>
  <si>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</si>
  <si>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</si>
  <si>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</si>
  <si>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</si>
  <si>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</si>
  <si>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</si>
  <si>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</si>
  <si>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</si>
  <si>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</si>
  <si>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</si>
  <si>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</si>
  <si>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</si>
  <si>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</si>
  <si>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</si>
  <si>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</si>
  <si>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</si>
  <si>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</si>
  <si>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</si>
  <si>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</si>
  <si>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</si>
  <si>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</si>
  <si>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</si>
  <si>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</si>
  <si>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</si>
  <si>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</si>
  <si>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</si>
  <si>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</si>
  <si>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</si>
  <si>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</si>
  <si>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</si>
  <si>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</si>
  <si>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</si>
  <si>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</si>
  <si>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</si>
  <si>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</si>
  <si>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</si>
  <si>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</si>
  <si>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</si>
  <si>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</si>
  <si>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</si>
  <si>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</si>
  <si>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</si>
  <si>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</si>
  <si>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</si>
  <si>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</si>
  <si>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</si>
  <si>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</si>
  <si>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</si>
  <si>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</si>
  <si>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</si>
  <si>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</si>
  <si>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</si>
  <si>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</si>
  <si>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</si>
  <si>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</si>
  <si>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</si>
  <si>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</si>
  <si>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</si>
  <si>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</si>
  <si>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</si>
  <si>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</si>
  <si>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</si>
  <si>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</si>
  <si>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</si>
  <si>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</si>
  <si>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</si>
  <si>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</si>
  <si>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</si>
  <si>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</si>
  <si>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</si>
  <si>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</si>
  <si>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</si>
  <si>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</si>
  <si>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</si>
  <si>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</si>
  <si>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</si>
  <si>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</si>
  <si>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</si>
  <si>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</si>
  <si>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</si>
  <si>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</si>
  <si>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</si>
  <si>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</si>
  <si>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</si>
  <si>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</si>
  <si>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</si>
  <si>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</si>
  <si>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</si>
  <si>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</si>
  <si>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</si>
  <si>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</si>
  <si>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</si>
  <si>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</si>
  <si>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</si>
  <si>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</si>
  <si>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</si>
  <si>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</si>
  <si>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</si>
  <si>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</si>
  <si>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</si>
  <si>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</si>
  <si>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</si>
  <si>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</si>
  <si>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</si>
  <si>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</si>
  <si>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</si>
  <si>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</si>
  <si>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</si>
  <si>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</si>
  <si>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</si>
  <si>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</si>
  <si>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</si>
  <si>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</si>
  <si>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</si>
  <si>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</si>
  <si>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</si>
  <si>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</si>
  <si>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</si>
  <si>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</si>
  <si>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</si>
  <si>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</si>
  <si>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</si>
  <si>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</si>
  <si>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</si>
  <si>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</si>
  <si>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</si>
  <si>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</si>
  <si>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</si>
  <si>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</si>
  <si>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</si>
  <si>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</si>
  <si>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</si>
  <si>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</si>
  <si>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</si>
  <si>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</si>
  <si>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</si>
  <si>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</si>
  <si>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</si>
  <si>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</si>
  <si>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</si>
  <si>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</si>
  <si>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</si>
  <si>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</si>
  <si>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</si>
  <si>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</si>
  <si>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</si>
  <si>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</si>
  <si>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</si>
  <si>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</si>
  <si>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</si>
  <si>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</si>
  <si>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</si>
  <si>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</si>
  <si>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</si>
  <si>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</si>
  <si>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</si>
  <si>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</si>
  <si>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</si>
  <si>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</si>
  <si>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</si>
  <si>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</si>
  <si>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</si>
  <si>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</si>
  <si>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</si>
  <si>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</si>
  <si>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</si>
  <si>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</si>
  <si>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</si>
  <si>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</si>
  <si>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</si>
  <si>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</si>
  <si>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</si>
  <si>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</si>
  <si>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</si>
  <si>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</si>
  <si>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</si>
  <si>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</si>
  <si>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</si>
  <si>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</si>
  <si>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</si>
  <si>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</si>
  <si>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</si>
  <si>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</si>
  <si>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</si>
  <si>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</si>
  <si>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</si>
  <si>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</si>
  <si>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</si>
  <si>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</si>
  <si>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</si>
  <si>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</si>
  <si>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</si>
  <si>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</si>
  <si>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</si>
  <si>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</si>
  <si>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</si>
  <si>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</si>
  <si>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</si>
  <si>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</si>
  <si>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</si>
  <si>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</si>
  <si>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</si>
  <si>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</si>
  <si>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</si>
  <si>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</si>
  <si>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</si>
  <si>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</si>
  <si>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</si>
  <si>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</si>
  <si>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</si>
  <si>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</si>
  <si>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</si>
  <si>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</si>
  <si>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</si>
  <si>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</si>
  <si>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</si>
  <si>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</si>
  <si>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</si>
  <si>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</si>
  <si>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</si>
  <si>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</si>
  <si>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</si>
  <si>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</si>
  <si>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</si>
  <si>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</si>
  <si>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</si>
  <si>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</si>
  <si>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</si>
  <si>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</si>
  <si>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</si>
  <si>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</si>
  <si>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</si>
  <si>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</si>
  <si>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</si>
  <si>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</si>
  <si>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</si>
  <si>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</si>
  <si>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</si>
  <si>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</si>
  <si>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</si>
  <si>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</si>
  <si>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</si>
  <si>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</si>
  <si>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</si>
  <si>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</si>
  <si>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</si>
  <si>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</si>
  <si>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</si>
  <si>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</si>
  <si>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</si>
  <si>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</si>
  <si>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</si>
  <si>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</si>
  <si>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</si>
  <si>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</si>
  <si>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</si>
  <si>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</si>
  <si>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</si>
  <si>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</si>
  <si>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</si>
  <si>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</si>
  <si>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</si>
  <si>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</si>
  <si>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</si>
  <si>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</si>
  <si>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</si>
  <si>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</si>
  <si>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</si>
  <si>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</si>
  <si>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</si>
  <si>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</si>
  <si>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</si>
  <si>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</si>
  <si>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</si>
  <si>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</si>
  <si>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</si>
  <si>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</si>
  <si>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</si>
  <si>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</si>
  <si>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</si>
  <si>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</si>
  <si>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</si>
  <si>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</si>
  <si>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</si>
  <si>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</si>
  <si>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</si>
  <si>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</si>
  <si>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</si>
  <si>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</si>
  <si>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</si>
  <si>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</si>
  <si>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</si>
  <si>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</si>
  <si>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</si>
  <si>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</si>
  <si>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</si>
  <si>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</si>
  <si>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</si>
  <si>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</si>
  <si>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</si>
  <si>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</si>
  <si>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</si>
  <si>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</si>
  <si>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</si>
  <si>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</si>
  <si>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</si>
  <si>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</si>
  <si>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</si>
  <si>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</si>
  <si>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</si>
  <si>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</si>
  <si>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</si>
  <si>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</si>
  <si>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</si>
  <si>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</si>
  <si>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</si>
  <si>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</si>
  <si>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</si>
  <si>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</si>
  <si>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</si>
  <si>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</si>
  <si>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</si>
  <si>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</si>
  <si>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</si>
  <si>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</si>
  <si>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</si>
  <si>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</si>
  <si>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</si>
  <si>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</si>
  <si>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</si>
  <si>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</si>
  <si>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</si>
  <si>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</si>
  <si>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</si>
  <si>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</si>
  <si>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</si>
  <si>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</si>
  <si>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</si>
  <si>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</si>
  <si>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</si>
  <si>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</si>
  <si>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</si>
  <si>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</si>
  <si>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</si>
  <si>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</si>
  <si>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</si>
  <si>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</si>
  <si>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</si>
  <si>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</si>
  <si>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</si>
  <si>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</si>
  <si>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</si>
  <si>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</si>
  <si>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</si>
  <si>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</si>
  <si>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</si>
  <si>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</si>
  <si>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</si>
  <si>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</si>
  <si>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</si>
  <si>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</si>
  <si>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</si>
  <si>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</si>
  <si>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</si>
  <si>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</si>
  <si>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</si>
  <si>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</si>
  <si>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</si>
  <si>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</si>
  <si>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</si>
  <si>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</si>
  <si>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</si>
  <si>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</si>
  <si>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</si>
  <si>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</si>
  <si>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</si>
  <si>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</si>
  <si>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</si>
  <si>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</si>
  <si>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</si>
  <si>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</si>
  <si>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</si>
  <si>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</si>
  <si>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</si>
  <si>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</si>
  <si>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</si>
  <si>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</si>
  <si>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</si>
  <si>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</si>
  <si>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</si>
  <si>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</si>
  <si>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</si>
  <si>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</si>
  <si>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</si>
  <si>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</si>
  <si>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</si>
  <si>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</si>
  <si>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</si>
  <si>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</si>
  <si>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</si>
  <si>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</si>
  <si>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</si>
  <si>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</si>
  <si>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</si>
  <si>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</si>
  <si>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</si>
  <si>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</si>
  <si>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</si>
  <si>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</si>
  <si>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</si>
  <si>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</si>
  <si>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</si>
  <si>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</si>
  <si>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</si>
  <si>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</si>
  <si>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</si>
  <si>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</si>
  <si>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</si>
  <si>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</si>
  <si>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</si>
  <si>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</si>
  <si>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</si>
  <si>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</si>
  <si>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</si>
  <si>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</si>
  <si>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</si>
  <si>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</si>
  <si>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</si>
  <si>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</si>
  <si>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</si>
  <si>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</si>
  <si>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</si>
  <si>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</si>
  <si>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</si>
  <si>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</si>
  <si>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</si>
  <si>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</si>
  <si>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</si>
  <si>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</si>
  <si>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</si>
  <si>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</si>
  <si>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</si>
  <si>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</si>
  <si>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</si>
  <si>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</si>
  <si>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</si>
  <si>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</si>
  <si>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</si>
  <si>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</si>
  <si>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</si>
  <si>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</si>
  <si>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</si>
  <si>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</si>
  <si>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</si>
  <si>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</si>
  <si>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</si>
  <si>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</si>
  <si>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</si>
  <si>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</si>
  <si>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</si>
  <si>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</si>
  <si>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</si>
  <si>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</si>
  <si>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</si>
  <si>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</si>
  <si>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</si>
  <si>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</si>
  <si>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</si>
  <si>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</si>
  <si>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</si>
  <si>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</si>
  <si>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</si>
  <si>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</si>
  <si>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</si>
  <si>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</si>
  <si>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</si>
  <si>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</si>
  <si>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</si>
  <si>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</si>
  <si>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</si>
  <si>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</si>
  <si>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</si>
  <si>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</si>
  <si>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</si>
  <si>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</si>
  <si>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</si>
  <si>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</si>
  <si>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</si>
  <si>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</si>
  <si>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</si>
  <si>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</si>
  <si>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</si>
  <si>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</si>
  <si>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</si>
  <si>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</si>
  <si>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</si>
  <si>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</si>
  <si>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</si>
  <si>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</si>
  <si>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</si>
  <si>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</si>
  <si>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</si>
  <si>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</si>
  <si>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</si>
  <si>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</si>
  <si>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</si>
  <si>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</si>
  <si>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</si>
  <si>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</si>
  <si>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</si>
  <si>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</si>
  <si>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</si>
  <si>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</si>
  <si>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</si>
  <si>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</si>
  <si>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</si>
  <si>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</si>
  <si>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</si>
  <si>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</si>
  <si>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</si>
  <si>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</si>
  <si>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</si>
  <si>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</si>
  <si>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</si>
  <si>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</si>
  <si>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</si>
  <si>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</si>
  <si>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</si>
  <si>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</si>
  <si>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</si>
  <si>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</si>
  <si>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</si>
  <si>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</si>
  <si>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</si>
  <si>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</si>
  <si>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</si>
  <si>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</si>
  <si>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</si>
  <si>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</si>
  <si>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</si>
  <si>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</si>
  <si>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</si>
  <si>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</si>
  <si>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</si>
  <si>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</si>
  <si>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</si>
  <si>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</si>
  <si>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</si>
  <si>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</si>
  <si>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</si>
  <si>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</si>
  <si>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</si>
  <si>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</si>
  <si>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</si>
  <si>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</si>
  <si>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</si>
  <si>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</si>
  <si>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</si>
  <si>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</si>
  <si>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</si>
  <si>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</si>
  <si>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</si>
  <si>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</si>
  <si>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</si>
  <si>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</si>
  <si>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</si>
  <si>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</si>
  <si>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</si>
  <si>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</si>
  <si>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</si>
  <si>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</si>
  <si>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</si>
  <si>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</si>
  <si>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</si>
  <si>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</si>
  <si>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</si>
  <si>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</si>
  <si>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</si>
  <si>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</si>
  <si>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</si>
  <si>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</si>
  <si>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</si>
  <si>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</si>
  <si>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</si>
  <si>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</si>
  <si>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</si>
  <si>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</si>
  <si>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</si>
  <si>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</si>
  <si>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</si>
  <si>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</si>
  <si>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</si>
  <si>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</si>
  <si>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</si>
  <si>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</si>
  <si>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</si>
  <si>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</si>
  <si>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</si>
  <si>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</si>
  <si>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</si>
  <si>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</si>
  <si>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</si>
  <si>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</si>
  <si>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</si>
  <si>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</si>
  <si>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</si>
  <si>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</si>
  <si>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</si>
  <si>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</si>
  <si>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</si>
  <si>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</si>
  <si>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</si>
  <si>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</si>
  <si>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</si>
  <si>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</si>
  <si>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</si>
  <si>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</si>
  <si>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</si>
  <si>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</si>
  <si>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</si>
  <si>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</si>
  <si>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</si>
  <si>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</si>
  <si>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</si>
  <si>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</si>
  <si>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</si>
  <si>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</si>
  <si>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</si>
  <si>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</si>
  <si>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</si>
  <si>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</si>
  <si>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</si>
  <si>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</si>
  <si>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</si>
  <si>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</si>
  <si>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</si>
  <si>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</si>
  <si>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</si>
  <si>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</si>
  <si>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</si>
  <si>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</si>
  <si>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</si>
  <si>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</si>
  <si>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</si>
  <si>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</si>
  <si>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</si>
  <si>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</si>
  <si>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</si>
  <si>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</si>
  <si>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</si>
  <si>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</si>
  <si>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</si>
  <si>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</si>
  <si>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</si>
  <si>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</si>
  <si>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</si>
  <si>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</si>
  <si>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</si>
  <si>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</si>
  <si>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</si>
  <si>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</si>
  <si>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</si>
  <si>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</si>
  <si>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</si>
  <si>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</si>
  <si>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</si>
  <si>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</si>
  <si>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</si>
  <si>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</si>
  <si>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</si>
  <si>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</si>
  <si>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</si>
  <si>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</si>
  <si>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</si>
  <si>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</si>
  <si>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</si>
  <si>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</si>
  <si>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</si>
  <si>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</si>
  <si>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</si>
  <si>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</si>
  <si>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</si>
  <si>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</si>
  <si>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</si>
  <si>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</si>
  <si>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</si>
  <si>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</si>
  <si>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</si>
  <si>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</si>
  <si>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</si>
  <si>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</si>
  <si>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</si>
  <si>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</si>
  <si>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</si>
  <si>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</si>
  <si>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</si>
  <si>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</si>
  <si>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</si>
  <si>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</si>
  <si>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</si>
  <si>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</si>
  <si>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</si>
  <si>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</si>
  <si>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</si>
  <si>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</si>
  <si>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</si>
  <si>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</si>
  <si>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</si>
  <si>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Paraú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</si>
  <si>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</si>
  <si>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</si>
  <si>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</si>
  <si>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</si>
  <si>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</si>
  <si>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</si>
  <si>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</si>
  <si>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</si>
  <si>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</si>
  <si>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</si>
  <si>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</si>
  <si>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</si>
  <si>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</si>
  <si>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</si>
  <si>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</si>
  <si>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</si>
  <si>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</si>
  <si>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</si>
  <si>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</si>
  <si>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</si>
  <si>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</si>
  <si>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</si>
  <si>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</si>
  <si>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</si>
  <si>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</si>
  <si>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</si>
  <si>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</si>
  <si>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</si>
  <si>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</si>
  <si>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</si>
  <si>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</si>
  <si>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</si>
  <si>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</si>
  <si>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</si>
  <si>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</si>
  <si>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</si>
  <si>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</si>
  <si>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</si>
  <si>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</si>
  <si>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</si>
  <si>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</si>
  <si>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</si>
  <si>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</si>
  <si>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</si>
  <si>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</si>
  <si>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</si>
  <si>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</si>
  <si>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</si>
  <si>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</si>
  <si>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</si>
  <si>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</si>
  <si>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</si>
  <si>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</si>
  <si>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</si>
  <si>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</si>
  <si>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</si>
  <si>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</si>
  <si>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</si>
  <si>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</si>
  <si>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Lagoa Mirim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</si>
  <si>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</si>
  <si>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</si>
  <si>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</si>
  <si>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</si>
  <si>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</si>
  <si>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</si>
  <si>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</si>
  <si>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</si>
  <si>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</si>
  <si>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</si>
  <si>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</si>
  <si>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</si>
  <si>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</si>
  <si>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</si>
  <si>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</si>
  <si>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</si>
  <si>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</si>
  <si>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</si>
  <si>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</si>
  <si>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</si>
  <si>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</si>
  <si>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</si>
  <si>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</si>
  <si>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</si>
  <si>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</si>
  <si>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</si>
  <si>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</si>
  <si>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</si>
  <si>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</si>
  <si>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</si>
  <si>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</si>
  <si>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</si>
  <si>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</si>
  <si>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</si>
  <si>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</si>
  <si>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</si>
  <si>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</si>
  <si>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</si>
  <si>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</si>
  <si>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</si>
  <si>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</si>
  <si>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</si>
  <si>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</si>
  <si>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</si>
  <si>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</si>
  <si>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</si>
  <si>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</si>
  <si>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</si>
  <si>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</si>
  <si>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</si>
  <si>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</si>
  <si>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</si>
  <si>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</si>
  <si>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</si>
  <si>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</si>
  <si>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</si>
  <si>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</si>
  <si>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</si>
  <si>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</si>
  <si>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</si>
  <si>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</si>
  <si>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</si>
  <si>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</si>
  <si>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</si>
  <si>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</si>
  <si>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</si>
  <si>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</si>
  <si>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</si>
  <si>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</si>
  <si>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</si>
  <si>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</si>
  <si>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</si>
  <si>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</si>
  <si>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</si>
  <si>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</si>
  <si>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</si>
  <si>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</si>
  <si>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</si>
  <si>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</si>
  <si>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</si>
  <si>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</si>
  <si>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</si>
  <si>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</si>
  <si>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</si>
  <si>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</si>
  <si>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</si>
  <si>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</si>
  <si>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</si>
  <si>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</si>
  <si>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</si>
  <si>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</si>
  <si>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</si>
  <si>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</si>
  <si>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</si>
  <si>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</si>
  <si>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</si>
  <si>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</si>
  <si>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</si>
  <si>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</si>
  <si>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</si>
  <si>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</si>
  <si>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</si>
  <si>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</si>
  <si>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</si>
  <si>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</si>
  <si>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</si>
  <si>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</si>
  <si>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</si>
  <si>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</si>
  <si>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</si>
  <si>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</si>
  <si>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</si>
  <si>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</si>
  <si>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</si>
  <si>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</si>
  <si>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</si>
  <si>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</si>
  <si>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</si>
  <si>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</si>
  <si>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</si>
  <si>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</si>
  <si>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</si>
  <si>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</si>
  <si>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</si>
  <si>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</si>
  <si>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</si>
  <si>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</si>
  <si>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</si>
  <si>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</si>
  <si>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</si>
  <si>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</si>
  <si>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</si>
  <si>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</si>
  <si>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</si>
  <si>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</si>
  <si>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</si>
  <si>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</si>
  <si>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</si>
  <si>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</si>
  <si>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</si>
  <si>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</si>
  <si>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</si>
  <si>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</si>
  <si>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</si>
  <si>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</si>
  <si>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</si>
  <si>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</si>
  <si>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</si>
  <si>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</si>
  <si>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</si>
  <si>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</si>
  <si>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</si>
  <si>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</si>
  <si>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</si>
  <si>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</si>
  <si>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</si>
  <si>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</si>
  <si>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</si>
  <si>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</si>
  <si>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</si>
  <si>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</si>
  <si>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</si>
  <si>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</si>
  <si>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</si>
  <si>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</si>
  <si>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</si>
  <si>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</si>
  <si>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</si>
  <si>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</si>
  <si>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</si>
  <si>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</si>
  <si>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</si>
  <si>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</si>
  <si>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</si>
  <si>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</si>
  <si>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</si>
  <si>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</si>
  <si>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</si>
  <si>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</si>
  <si>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</si>
  <si>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</si>
  <si>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</si>
  <si>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</si>
  <si>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</si>
  <si>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</si>
  <si>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</si>
  <si>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</si>
  <si>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</si>
  <si>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</si>
  <si>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</si>
  <si>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</si>
  <si>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</si>
  <si>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</si>
  <si>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</si>
  <si>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</si>
  <si>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</si>
  <si>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</si>
  <si>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</si>
  <si>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</si>
  <si>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</si>
  <si>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</si>
  <si>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</si>
  <si>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</si>
  <si>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</si>
  <si>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</si>
  <si>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</si>
  <si>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</si>
  <si>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</si>
  <si>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</si>
  <si>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</si>
  <si>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</si>
  <si>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</si>
  <si>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</si>
  <si>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</si>
  <si>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</si>
  <si>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</si>
  <si>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</si>
  <si>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</si>
  <si>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</si>
  <si>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</si>
  <si>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</si>
  <si>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</si>
  <si>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</si>
  <si>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</si>
  <si>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</si>
  <si>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</si>
  <si>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</si>
  <si>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</si>
  <si>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</si>
  <si>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</si>
  <si>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</si>
  <si>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</si>
  <si>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</si>
  <si>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</si>
  <si>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</si>
  <si>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</si>
  <si>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</si>
  <si>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</si>
  <si>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</si>
  <si>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</si>
  <si>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</si>
  <si>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</si>
  <si>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</si>
  <si>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</si>
  <si>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</si>
  <si>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</si>
  <si>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</si>
  <si>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</si>
  <si>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</si>
  <si>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</si>
  <si>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</si>
  <si>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</si>
  <si>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</si>
  <si>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</si>
  <si>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</si>
  <si>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</si>
  <si>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</si>
  <si>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</si>
  <si>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</si>
  <si>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</si>
  <si>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</si>
  <si>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</si>
  <si>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</si>
  <si>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</si>
  <si>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</si>
  <si>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</si>
  <si>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</si>
  <si>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</si>
  <si>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</si>
  <si>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</si>
  <si>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</si>
  <si>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</si>
  <si>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</si>
  <si>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</si>
  <si>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</si>
  <si>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</si>
  <si>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</si>
  <si>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</si>
  <si>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</si>
  <si>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</si>
  <si>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</si>
  <si>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</si>
  <si>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</si>
  <si>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</si>
  <si>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</si>
  <si>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</si>
  <si>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</si>
  <si>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</si>
  <si>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</si>
  <si>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</si>
  <si>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</si>
  <si>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</si>
  <si>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</si>
  <si>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</si>
  <si>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</si>
  <si>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</si>
  <si>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</si>
  <si>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</si>
  <si>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</si>
  <si>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</si>
  <si>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</si>
  <si>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</si>
  <si>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</si>
  <si>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</si>
  <si>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</si>
  <si>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</si>
  <si>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</si>
  <si>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</si>
  <si>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</si>
  <si>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</si>
  <si>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</si>
  <si>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</si>
  <si>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</si>
  <si>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</si>
  <si>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</si>
  <si>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</si>
  <si>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</si>
  <si>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</si>
  <si>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</si>
  <si>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</si>
  <si>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</si>
  <si>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</si>
  <si>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</si>
  <si>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</si>
  <si>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</si>
  <si>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</si>
  <si>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</si>
  <si>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</si>
  <si>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</si>
  <si>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</si>
  <si>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</si>
  <si>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</si>
  <si>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</si>
  <si>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</si>
  <si>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</si>
  <si>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</si>
  <si>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</si>
  <si>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</si>
  <si>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</si>
  <si>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</si>
  <si>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</si>
  <si>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</si>
  <si>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</si>
  <si>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</si>
  <si>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</si>
  <si>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</si>
  <si>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</si>
  <si>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</si>
  <si>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</si>
  <si>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</si>
  <si>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</si>
  <si>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</si>
  <si>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</si>
  <si>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</si>
  <si>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</si>
  <si>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</si>
  <si>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</si>
  <si>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</si>
  <si>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</si>
  <si>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</si>
  <si>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</si>
  <si>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</si>
  <si>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</si>
  <si>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</si>
  <si>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</si>
  <si>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</si>
  <si>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</si>
  <si>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</si>
  <si>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</si>
  <si>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</si>
  <si>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</si>
  <si>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</si>
  <si>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</si>
  <si>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</si>
  <si>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</si>
  <si>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</si>
  <si>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</si>
  <si>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</si>
  <si>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</si>
  <si>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</si>
  <si>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</si>
  <si>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</si>
  <si>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</si>
  <si>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</si>
  <si>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</si>
  <si>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</si>
  <si>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</si>
  <si>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</si>
  <si>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</si>
  <si>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</si>
  <si>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</si>
  <si>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</si>
  <si>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</si>
  <si>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</si>
  <si>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</si>
  <si>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</si>
  <si>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</si>
  <si>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</si>
  <si>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</si>
  <si>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</si>
  <si>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</si>
  <si>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</si>
  <si>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</si>
  <si>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</si>
  <si>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</si>
  <si>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</si>
  <si>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</si>
  <si>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</si>
  <si>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</si>
  <si>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</si>
  <si>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</si>
  <si>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</si>
  <si>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</si>
  <si>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</si>
  <si>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</si>
  <si>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</si>
  <si>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</si>
  <si>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</si>
  <si>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</si>
  <si>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</si>
  <si>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</si>
  <si>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</si>
  <si>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</si>
  <si>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</si>
  <si>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</si>
  <si>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</si>
  <si>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</si>
  <si>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</si>
  <si>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</si>
  <si>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</si>
  <si>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</si>
  <si>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</si>
  <si>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</si>
  <si>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</si>
  <si>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</si>
  <si>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</si>
  <si>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</si>
  <si>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</si>
  <si>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</si>
  <si>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</si>
  <si>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</si>
  <si>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</si>
  <si>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</si>
  <si>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</si>
  <si>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</si>
  <si>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</si>
  <si>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</si>
  <si>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</si>
  <si>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</si>
  <si>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</si>
  <si>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</si>
  <si>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</si>
  <si>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</si>
  <si>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</si>
  <si>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</si>
  <si>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</si>
  <si>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</si>
  <si>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</si>
  <si>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</si>
  <si>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</si>
  <si>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</si>
  <si>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</si>
  <si>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</si>
  <si>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</si>
  <si>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</si>
  <si>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</si>
  <si>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</si>
  <si>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 Do Prata</t>
  </si>
  <si>
    <t>Vista Gaúcha</t>
  </si>
  <si>
    <t>Vitória Das Missões</t>
  </si>
  <si>
    <t>Westfalia</t>
  </si>
  <si>
    <t>Xangri-Lá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</si>
  <si>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</si>
  <si>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</si>
  <si>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</si>
  <si>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</si>
  <si>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</si>
  <si>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</si>
  <si>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</si>
  <si>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Espigão D'Oeste</t>
  </si>
  <si>
    <t>Guajará-Mirim</t>
  </si>
  <si>
    <t>Jaru</t>
  </si>
  <si>
    <t>Ji-Paraná</t>
  </si>
  <si>
    <t>Nova Brasilândia D'Oeste</t>
  </si>
  <si>
    <t>Ouro Preto Do Oeste</t>
  </si>
  <si>
    <t>Pimenta Bueno</t>
  </si>
  <si>
    <t>Porto Velho</t>
  </si>
  <si>
    <t>Rio Crespo</t>
  </si>
  <si>
    <t>Rolim De Moura</t>
  </si>
  <si>
    <t>Santa Luzia D'Oeste</t>
  </si>
  <si>
    <t>Vilhena</t>
  </si>
  <si>
    <t>São Miguel Do Guaporé</t>
  </si>
  <si>
    <t>Nova Mamoré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</si>
  <si>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</si>
  <si>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</si>
  <si>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</si>
  <si>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</si>
  <si>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</si>
  <si>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</si>
  <si>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</si>
  <si>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Governador Jorge Teixeira</t>
  </si>
  <si>
    <t>Itapuã Do Oeste</t>
  </si>
  <si>
    <t>Ministro Andreazza</t>
  </si>
  <si>
    <t>Mirante Da Serra</t>
  </si>
  <si>
    <t>Monte Negro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</si>
  <si>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</si>
  <si>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</si>
  <si>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</si>
  <si>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</si>
  <si>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</si>
  <si>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</si>
  <si>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</si>
  <si>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</si>
  <si>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</si>
  <si>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Paraíso</t>
  </si>
  <si>
    <t>Amajari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</si>
  <si>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</si>
  <si>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</si>
  <si>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</si>
  <si>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</si>
  <si>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</si>
  <si>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</si>
  <si>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</si>
  <si>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</si>
  <si>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</si>
  <si>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</si>
  <si>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</si>
  <si>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</si>
  <si>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</si>
  <si>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</si>
  <si>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</si>
  <si>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</si>
  <si>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</si>
  <si>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</si>
  <si>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</si>
  <si>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</si>
  <si>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</si>
  <si>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</si>
  <si>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</si>
  <si>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</si>
  <si>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</si>
  <si>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</si>
  <si>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</si>
  <si>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</si>
  <si>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</si>
  <si>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</si>
  <si>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</si>
  <si>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</si>
  <si>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</si>
  <si>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</si>
  <si>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</si>
  <si>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</si>
  <si>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</si>
  <si>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</si>
  <si>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</si>
  <si>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</si>
  <si>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</si>
  <si>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</si>
  <si>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</si>
  <si>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</si>
  <si>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</si>
  <si>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</si>
  <si>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</si>
  <si>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</si>
  <si>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</si>
  <si>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</si>
  <si>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</si>
  <si>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</si>
  <si>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</si>
  <si>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</si>
  <si>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</si>
  <si>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</si>
  <si>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</si>
  <si>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</si>
  <si>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</si>
  <si>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</si>
  <si>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</si>
  <si>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</si>
  <si>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</si>
  <si>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</si>
  <si>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</si>
  <si>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</si>
  <si>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</si>
  <si>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</si>
  <si>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</si>
  <si>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</si>
  <si>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</si>
  <si>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</si>
  <si>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</si>
  <si>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</si>
  <si>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</si>
  <si>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</si>
  <si>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</si>
  <si>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</si>
  <si>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</si>
  <si>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</si>
  <si>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</si>
  <si>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</si>
  <si>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</si>
  <si>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</si>
  <si>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</si>
  <si>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</si>
  <si>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</si>
  <si>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</si>
  <si>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</si>
  <si>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</si>
  <si>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</si>
  <si>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</si>
  <si>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</si>
  <si>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</si>
  <si>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</si>
  <si>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</si>
  <si>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</si>
  <si>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</si>
  <si>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</si>
  <si>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</si>
  <si>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</si>
  <si>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</si>
  <si>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</si>
  <si>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</si>
  <si>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</si>
  <si>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</si>
  <si>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</si>
  <si>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</si>
  <si>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</si>
  <si>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</si>
  <si>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</si>
  <si>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</si>
  <si>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</si>
  <si>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</si>
  <si>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</si>
  <si>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</si>
  <si>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</si>
  <si>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</si>
  <si>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</si>
  <si>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</si>
  <si>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</si>
  <si>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</si>
  <si>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</si>
  <si>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</si>
  <si>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</si>
  <si>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</si>
  <si>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</si>
  <si>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</si>
  <si>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</si>
  <si>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</si>
  <si>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</si>
  <si>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</si>
  <si>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</si>
  <si>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</si>
  <si>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</si>
  <si>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</si>
  <si>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</si>
  <si>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</si>
  <si>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</si>
  <si>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</si>
  <si>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</si>
  <si>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</si>
  <si>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</si>
  <si>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</si>
  <si>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</si>
  <si>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</si>
  <si>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</si>
  <si>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</si>
  <si>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</si>
  <si>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</si>
  <si>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</si>
  <si>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</si>
  <si>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</si>
  <si>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</si>
  <si>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</si>
  <si>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</si>
  <si>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</si>
  <si>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</si>
  <si>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</si>
  <si>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</si>
  <si>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</si>
  <si>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</si>
  <si>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</si>
  <si>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</si>
  <si>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</si>
  <si>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</si>
  <si>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</si>
  <si>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</si>
  <si>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</si>
  <si>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</si>
  <si>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</si>
  <si>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</si>
  <si>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</si>
  <si>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</si>
  <si>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</si>
  <si>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</si>
  <si>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</si>
  <si>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</si>
  <si>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</si>
  <si>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</si>
  <si>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</si>
  <si>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</si>
  <si>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</si>
  <si>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</si>
  <si>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</si>
  <si>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</si>
  <si>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</si>
  <si>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</si>
  <si>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</si>
  <si>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</si>
  <si>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</si>
  <si>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</si>
  <si>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</si>
  <si>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</si>
  <si>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</si>
  <si>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</si>
  <si>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</si>
  <si>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</si>
  <si>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</si>
  <si>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</si>
  <si>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</si>
  <si>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</si>
  <si>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</si>
  <si>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</si>
  <si>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</si>
  <si>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</si>
  <si>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</si>
  <si>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</si>
  <si>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</si>
  <si>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</si>
  <si>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</si>
  <si>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</si>
  <si>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</si>
  <si>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</si>
  <si>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</si>
  <si>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</si>
  <si>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</si>
  <si>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</si>
  <si>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</si>
  <si>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</si>
  <si>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</si>
  <si>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</si>
  <si>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</si>
  <si>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</si>
  <si>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</si>
  <si>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</si>
  <si>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</si>
  <si>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</si>
  <si>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</si>
  <si>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</si>
  <si>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</si>
  <si>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</si>
  <si>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</si>
  <si>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</si>
  <si>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</si>
  <si>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</si>
  <si>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</si>
  <si>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</si>
  <si>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</si>
  <si>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</si>
  <si>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</si>
  <si>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</si>
  <si>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</si>
  <si>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</si>
  <si>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</si>
  <si>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</si>
  <si>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</si>
  <si>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</si>
  <si>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</si>
  <si>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</si>
  <si>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</si>
  <si>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</si>
  <si>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</si>
  <si>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</si>
  <si>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</si>
  <si>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</si>
  <si>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</si>
  <si>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</si>
  <si>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</si>
  <si>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</si>
  <si>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</si>
  <si>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</si>
  <si>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</si>
  <si>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</si>
  <si>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</si>
  <si>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</si>
  <si>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</si>
  <si>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</si>
  <si>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</si>
  <si>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</si>
  <si>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</si>
  <si>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</si>
  <si>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</si>
  <si>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</si>
  <si>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</si>
  <si>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</si>
  <si>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</si>
  <si>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</si>
  <si>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</si>
  <si>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</si>
  <si>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</si>
  <si>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</si>
  <si>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</si>
  <si>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</si>
  <si>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</si>
  <si>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</si>
  <si>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</si>
  <si>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</si>
  <si>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</si>
  <si>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</si>
  <si>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</si>
  <si>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</si>
  <si>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</si>
  <si>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</si>
  <si>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</si>
  <si>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</si>
  <si>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</si>
  <si>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</si>
  <si>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</si>
  <si>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</si>
  <si>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</si>
  <si>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</si>
  <si>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</si>
  <si>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</si>
  <si>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</si>
  <si>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</si>
  <si>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</si>
  <si>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</si>
  <si>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</si>
  <si>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</si>
  <si>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</si>
  <si>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</si>
  <si>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</si>
  <si>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</si>
  <si>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</si>
  <si>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</si>
  <si>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</si>
  <si>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</si>
  <si>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</si>
  <si>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</si>
  <si>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</si>
  <si>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</si>
  <si>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</si>
  <si>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</si>
  <si>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</si>
  <si>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</si>
  <si>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</si>
  <si>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</si>
  <si>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</si>
  <si>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</si>
  <si>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</si>
  <si>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</si>
  <si>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</si>
  <si>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</si>
  <si>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</si>
  <si>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</si>
  <si>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</si>
  <si>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</si>
  <si>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</si>
  <si>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</si>
  <si>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</si>
  <si>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</si>
  <si>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</si>
  <si>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</si>
  <si>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</si>
  <si>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</si>
  <si>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</si>
  <si>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</si>
  <si>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</si>
  <si>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</si>
  <si>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</si>
  <si>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</si>
  <si>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</si>
  <si>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</si>
  <si>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</si>
  <si>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</si>
  <si>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</si>
  <si>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</si>
  <si>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</si>
  <si>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</si>
  <si>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</si>
  <si>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</si>
  <si>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</si>
  <si>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</si>
  <si>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</si>
  <si>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</si>
  <si>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</si>
  <si>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</si>
  <si>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</si>
  <si>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</si>
  <si>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</si>
  <si>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</si>
  <si>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</si>
  <si>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</si>
  <si>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</si>
  <si>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</si>
  <si>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</si>
  <si>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</si>
  <si>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</si>
  <si>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</si>
  <si>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</si>
  <si>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</si>
  <si>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</si>
  <si>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</si>
  <si>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</si>
  <si>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</si>
  <si>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</si>
  <si>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</si>
  <si>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</si>
  <si>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</si>
  <si>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</si>
  <si>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</si>
  <si>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</si>
  <si>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</si>
  <si>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</si>
  <si>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</si>
  <si>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</si>
  <si>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</si>
  <si>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</si>
  <si>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</si>
  <si>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</si>
  <si>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</si>
  <si>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</si>
  <si>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</si>
  <si>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</si>
  <si>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</si>
  <si>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</si>
  <si>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</si>
  <si>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</si>
  <si>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</si>
  <si>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</si>
  <si>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</si>
  <si>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</si>
  <si>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</si>
  <si>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</si>
  <si>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</si>
  <si>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</si>
  <si>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</si>
  <si>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</si>
  <si>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</si>
  <si>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</si>
  <si>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</si>
  <si>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</si>
  <si>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</si>
  <si>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</si>
  <si>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</si>
  <si>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</si>
  <si>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</si>
  <si>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</si>
  <si>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</si>
  <si>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</si>
  <si>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</si>
  <si>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</si>
  <si>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</si>
  <si>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</si>
  <si>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</si>
  <si>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</si>
  <si>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</si>
  <si>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</si>
  <si>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</si>
  <si>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</si>
  <si>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</si>
  <si>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</si>
  <si>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</si>
  <si>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</si>
  <si>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</si>
  <si>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</si>
  <si>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</si>
  <si>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</si>
  <si>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</si>
  <si>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</si>
  <si>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</si>
  <si>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</si>
  <si>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</si>
  <si>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</si>
  <si>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</si>
  <si>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</si>
  <si>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</si>
  <si>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</si>
  <si>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</si>
  <si>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</si>
  <si>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</si>
  <si>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</si>
  <si>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</si>
  <si>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</si>
  <si>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</si>
  <si>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</si>
  <si>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</si>
  <si>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</si>
  <si>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</si>
  <si>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</si>
  <si>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</si>
  <si>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</si>
  <si>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</si>
  <si>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</si>
  <si>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</si>
  <si>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</si>
  <si>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</si>
  <si>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</si>
  <si>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</si>
  <si>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</si>
  <si>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</si>
  <si>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</si>
  <si>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</si>
  <si>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</si>
  <si>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</si>
  <si>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</si>
  <si>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</si>
  <si>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</si>
  <si>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</si>
  <si>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</si>
  <si>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</si>
  <si>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</si>
  <si>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</si>
  <si>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</si>
  <si>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</si>
  <si>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</si>
  <si>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</si>
  <si>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</si>
  <si>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</si>
  <si>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</si>
  <si>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</si>
  <si>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</si>
  <si>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</si>
  <si>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</si>
  <si>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</si>
  <si>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</si>
  <si>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</si>
  <si>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</si>
  <si>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</si>
  <si>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</si>
  <si>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</si>
  <si>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</si>
  <si>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</si>
  <si>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</si>
  <si>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</si>
  <si>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</si>
  <si>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</si>
  <si>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</si>
  <si>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</si>
  <si>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</si>
  <si>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</si>
  <si>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</si>
  <si>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</si>
  <si>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</si>
  <si>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</si>
  <si>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</si>
  <si>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</si>
  <si>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</si>
  <si>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</si>
  <si>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</si>
  <si>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</si>
  <si>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</si>
  <si>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</si>
  <si>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</si>
  <si>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</si>
  <si>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</si>
  <si>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</si>
  <si>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</si>
  <si>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</si>
  <si>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</si>
  <si>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</si>
  <si>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</si>
  <si>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</si>
  <si>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</si>
  <si>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</si>
  <si>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</si>
  <si>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</si>
  <si>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</si>
  <si>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</si>
  <si>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</si>
  <si>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</si>
  <si>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</si>
  <si>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</si>
  <si>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</si>
  <si>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</si>
  <si>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</si>
  <si>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</si>
  <si>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</si>
  <si>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</si>
  <si>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</si>
  <si>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</si>
  <si>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</si>
  <si>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</si>
  <si>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</si>
  <si>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</si>
  <si>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</si>
  <si>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</si>
  <si>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</si>
  <si>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</si>
  <si>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</si>
  <si>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</si>
  <si>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</si>
  <si>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</si>
  <si>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</si>
  <si>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</si>
  <si>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</si>
  <si>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</si>
  <si>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</si>
  <si>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</si>
  <si>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</si>
  <si>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</si>
  <si>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</si>
  <si>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</si>
  <si>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</si>
  <si>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</si>
  <si>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</si>
  <si>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</si>
  <si>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</si>
  <si>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</si>
  <si>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</si>
  <si>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</si>
  <si>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</si>
  <si>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</si>
  <si>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</si>
  <si>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</si>
  <si>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</si>
  <si>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</si>
  <si>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</si>
  <si>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</si>
  <si>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</si>
  <si>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</si>
  <si>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</si>
  <si>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</si>
  <si>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</si>
  <si>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</si>
  <si>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</si>
  <si>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</si>
  <si>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</si>
  <si>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</si>
  <si>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</si>
  <si>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</si>
  <si>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</si>
  <si>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</si>
  <si>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</si>
  <si>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</si>
  <si>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</si>
  <si>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</si>
  <si>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</si>
  <si>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</si>
  <si>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</si>
  <si>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</si>
  <si>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</si>
  <si>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</si>
  <si>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</si>
  <si>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</si>
  <si>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</si>
  <si>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</si>
  <si>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</si>
  <si>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</si>
  <si>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</si>
  <si>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</si>
  <si>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</si>
  <si>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</si>
  <si>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</si>
  <si>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</si>
  <si>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</si>
  <si>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</si>
  <si>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</si>
  <si>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</si>
  <si>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</si>
  <si>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</si>
  <si>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</si>
  <si>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</si>
  <si>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</si>
  <si>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</si>
  <si>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</si>
  <si>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</si>
  <si>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</si>
  <si>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</si>
  <si>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</si>
  <si>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</si>
  <si>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</si>
  <si>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</si>
  <si>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</si>
  <si>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</si>
  <si>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</si>
  <si>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</si>
  <si>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</si>
  <si>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</si>
  <si>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</si>
  <si>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</si>
  <si>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</si>
  <si>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</si>
  <si>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</si>
  <si>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</si>
  <si>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</si>
  <si>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</si>
  <si>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</si>
  <si>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</si>
  <si>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</si>
  <si>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</si>
  <si>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</si>
  <si>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</si>
  <si>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</si>
  <si>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</si>
  <si>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</si>
  <si>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</si>
  <si>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</si>
  <si>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</si>
  <si>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</si>
  <si>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</si>
  <si>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</si>
  <si>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</si>
  <si>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</si>
  <si>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</si>
  <si>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</si>
  <si>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</si>
  <si>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</si>
  <si>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</si>
  <si>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</si>
  <si>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</si>
  <si>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</si>
  <si>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</si>
  <si>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</si>
  <si>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</si>
  <si>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</si>
  <si>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</si>
  <si>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</si>
  <si>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</si>
  <si>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</si>
  <si>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</si>
  <si>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</si>
  <si>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</si>
  <si>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</si>
  <si>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</si>
  <si>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</si>
  <si>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</si>
  <si>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</si>
  <si>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</si>
  <si>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</si>
  <si>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</si>
  <si>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</si>
  <si>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</si>
  <si>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</si>
  <si>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</si>
  <si>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</si>
  <si>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</si>
  <si>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</si>
  <si>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</si>
  <si>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</si>
  <si>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</si>
  <si>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</si>
  <si>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</si>
  <si>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</si>
  <si>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</si>
  <si>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</si>
  <si>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</si>
  <si>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</si>
  <si>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</si>
  <si>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</si>
  <si>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</si>
  <si>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</si>
  <si>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</si>
  <si>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</si>
  <si>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</si>
  <si>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</si>
  <si>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</si>
  <si>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</si>
  <si>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</si>
  <si>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</si>
  <si>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</si>
  <si>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</si>
  <si>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</si>
  <si>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</si>
  <si>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</si>
  <si>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</si>
  <si>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</si>
  <si>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</si>
  <si>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</si>
  <si>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</si>
  <si>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</si>
  <si>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</si>
  <si>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</si>
  <si>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</si>
  <si>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</si>
  <si>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</si>
  <si>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</si>
  <si>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</si>
  <si>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</si>
  <si>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</si>
  <si>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</si>
  <si>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</si>
  <si>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</si>
  <si>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</si>
  <si>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</si>
  <si>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</si>
  <si>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</si>
  <si>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</si>
  <si>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</si>
  <si>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</si>
  <si>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</si>
  <si>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</si>
  <si>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</si>
  <si>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</si>
  <si>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</si>
  <si>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</si>
  <si>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</si>
  <si>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</si>
  <si>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</si>
  <si>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</si>
  <si>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</si>
  <si>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</si>
  <si>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</si>
  <si>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</si>
  <si>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</si>
  <si>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</si>
  <si>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</si>
  <si>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</si>
  <si>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</si>
  <si>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</si>
  <si>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</si>
  <si>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</si>
  <si>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</si>
  <si>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</si>
  <si>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</si>
  <si>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</si>
  <si>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</si>
  <si>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</si>
  <si>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</si>
  <si>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</si>
  <si>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</si>
  <si>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</si>
  <si>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</si>
  <si>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</si>
  <si>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</si>
  <si>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</si>
  <si>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</si>
  <si>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</si>
  <si>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</si>
  <si>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</si>
  <si>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</si>
  <si>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</si>
  <si>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</si>
  <si>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</si>
  <si>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</si>
  <si>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</si>
  <si>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</si>
  <si>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</si>
  <si>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</si>
  <si>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</si>
  <si>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</si>
  <si>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</si>
  <si>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</si>
  <si>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</si>
  <si>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</si>
  <si>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</si>
  <si>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</si>
  <si>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</si>
  <si>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</si>
  <si>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</si>
  <si>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</si>
  <si>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</si>
  <si>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</si>
  <si>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</si>
  <si>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</si>
  <si>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</si>
  <si>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</si>
  <si>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</si>
  <si>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</si>
  <si>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</si>
  <si>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</si>
  <si>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</si>
  <si>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</si>
  <si>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</si>
  <si>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</si>
  <si>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</si>
  <si>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</si>
  <si>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</si>
  <si>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</si>
  <si>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</si>
  <si>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</si>
  <si>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</si>
  <si>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</si>
  <si>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</si>
  <si>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</si>
  <si>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</si>
  <si>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</si>
  <si>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</si>
  <si>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</si>
  <si>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</si>
  <si>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</si>
  <si>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</si>
  <si>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</si>
  <si>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</si>
  <si>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</si>
  <si>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</si>
  <si>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</si>
  <si>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</si>
  <si>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</si>
  <si>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</si>
  <si>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</si>
  <si>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</si>
  <si>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</si>
  <si>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</si>
  <si>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</si>
  <si>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</si>
  <si>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</si>
  <si>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</si>
  <si>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</si>
  <si>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</si>
  <si>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</si>
  <si>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</si>
  <si>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</si>
  <si>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</si>
  <si>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</si>
  <si>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</si>
  <si>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</si>
  <si>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</si>
  <si>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</si>
  <si>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</si>
  <si>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</si>
  <si>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</si>
  <si>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</si>
  <si>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</si>
  <si>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</si>
  <si>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</si>
  <si>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</si>
  <si>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</si>
  <si>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</si>
  <si>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</si>
  <si>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</si>
  <si>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</si>
  <si>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</si>
  <si>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</si>
  <si>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</si>
  <si>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</si>
  <si>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</si>
  <si>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</si>
  <si>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</si>
  <si>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</si>
  <si>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</si>
  <si>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</si>
  <si>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</si>
  <si>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</si>
  <si>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</si>
  <si>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</si>
  <si>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</si>
  <si>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</si>
  <si>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</si>
  <si>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</si>
  <si>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</si>
  <si>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</si>
  <si>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</si>
  <si>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</si>
  <si>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</si>
  <si>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</si>
  <si>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</si>
  <si>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</si>
  <si>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</si>
  <si>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</si>
  <si>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</si>
  <si>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</si>
  <si>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</si>
  <si>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</si>
  <si>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</si>
  <si>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</si>
  <si>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</si>
  <si>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</si>
  <si>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</si>
  <si>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</si>
  <si>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</si>
  <si>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</si>
  <si>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</si>
  <si>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</si>
  <si>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</si>
  <si>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</si>
  <si>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</si>
  <si>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</si>
  <si>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</si>
  <si>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</si>
  <si>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</si>
  <si>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</si>
  <si>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</si>
  <si>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</si>
  <si>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</si>
  <si>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</si>
  <si>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</si>
  <si>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</si>
  <si>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</si>
  <si>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</si>
  <si>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</si>
  <si>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</si>
  <si>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</si>
  <si>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</si>
  <si>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</si>
  <si>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</si>
  <si>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</si>
  <si>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</si>
  <si>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</si>
  <si>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</si>
  <si>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</si>
  <si>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</si>
  <si>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</si>
  <si>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</si>
  <si>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</si>
  <si>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</si>
  <si>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</si>
  <si>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</si>
  <si>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</si>
  <si>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</si>
  <si>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</si>
  <si>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</si>
  <si>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</si>
  <si>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</si>
  <si>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</si>
  <si>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</si>
  <si>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</si>
  <si>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</si>
  <si>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</si>
  <si>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</si>
  <si>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</si>
  <si>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</si>
  <si>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</si>
  <si>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</si>
  <si>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</si>
  <si>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</si>
  <si>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</si>
  <si>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</si>
  <si>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</si>
  <si>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</si>
  <si>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</si>
  <si>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</si>
  <si>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</si>
  <si>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</si>
  <si>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</si>
  <si>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</si>
  <si>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</si>
  <si>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</si>
  <si>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</si>
  <si>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</si>
  <si>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</si>
  <si>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</si>
  <si>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</si>
  <si>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</si>
  <si>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</si>
  <si>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</si>
  <si>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</si>
  <si>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</si>
  <si>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</si>
  <si>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</si>
  <si>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</si>
  <si>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</si>
  <si>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</si>
  <si>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</si>
  <si>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</si>
  <si>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</si>
  <si>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</si>
  <si>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</si>
  <si>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</si>
  <si>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</si>
  <si>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</si>
  <si>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</si>
  <si>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</si>
  <si>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</si>
  <si>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</si>
  <si>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</si>
  <si>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</si>
  <si>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</si>
  <si>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</si>
  <si>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</si>
  <si>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</si>
  <si>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</si>
  <si>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</si>
  <si>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</si>
  <si>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</si>
  <si>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</si>
  <si>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</si>
  <si>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</si>
  <si>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</si>
  <si>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Necessidade de expansão (kW)</t>
  </si>
  <si>
    <t>BALANÇO DE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</si>
</sst>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h:mm;@"/>
    <numFmt numFmtId="166" formatCode="h"/>
    <numFmt numFmtId="167" formatCode="0;\-0;;@"/>
    <numFmt numFmtId="168" formatCode="[$-416]mmmm\-yy;@"/>
    <numFmt numFmtId="169" formatCode="#,##0.0_ ;\-#,##0.0\ "/>
    <numFmt numFmtId="170" formatCode="#,##0.0"/>
    <numFmt numFmtId="171" formatCode="0.0%"/>
    <numFmt numFmtId="172" formatCode="[$-416]mmmm\-yyyy;@"/>
    <numFmt numFmtId="173" formatCode="[$-416]dd\-mmm\-yy;@"/>
    <numFmt numFmtId="174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rgb="FF365F91"/>
      <name val="Tahoma"/>
      <family val="2"/>
    </font>
    <font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2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indexed="21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4"/>
      <color theme="1"/>
      <name val="Calibri"/>
      <family val="2"/>
      <scheme val="minor"/>
    </font>
    <font>
      <b/>
      <sz val="4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80"/>
      <name val="Calibri"/>
      <family val="2"/>
      <scheme val="minor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BFBFB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4" borderId="0" applyNumberFormat="0" applyBorder="0" applyAlignment="0" applyProtection="0"/>
    <xf numFmtId="0" fontId="32" fillId="14" borderId="1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82" applyNumberFormat="0" applyFill="0" applyAlignment="0" applyProtection="0"/>
    <xf numFmtId="0" fontId="67" fillId="0" borderId="83" applyNumberFormat="0" applyFill="0" applyAlignment="0" applyProtection="0"/>
    <xf numFmtId="0" fontId="68" fillId="0" borderId="84" applyNumberFormat="0" applyFill="0" applyAlignment="0" applyProtection="0"/>
    <xf numFmtId="0" fontId="68" fillId="0" borderId="0" applyNumberFormat="0" applyFill="0" applyBorder="0" applyAlignment="0" applyProtection="0"/>
    <xf numFmtId="0" fontId="69" fillId="23" borderId="0" applyNumberFormat="0" applyBorder="0" applyAlignment="0" applyProtection="0"/>
    <xf numFmtId="0" fontId="70" fillId="24" borderId="0" applyNumberFormat="0" applyBorder="0" applyAlignment="0" applyProtection="0"/>
    <xf numFmtId="0" fontId="71" fillId="25" borderId="0" applyNumberFormat="0" applyBorder="0" applyAlignment="0" applyProtection="0"/>
    <xf numFmtId="0" fontId="72" fillId="26" borderId="85" applyNumberFormat="0" applyAlignment="0" applyProtection="0"/>
    <xf numFmtId="0" fontId="73" fillId="27" borderId="86" applyNumberFormat="0" applyAlignment="0" applyProtection="0"/>
    <xf numFmtId="0" fontId="74" fillId="27" borderId="85" applyNumberFormat="0" applyAlignment="0" applyProtection="0"/>
    <xf numFmtId="0" fontId="75" fillId="0" borderId="87" applyNumberFormat="0" applyFill="0" applyAlignment="0" applyProtection="0"/>
    <xf numFmtId="0" fontId="33" fillId="28" borderId="88" applyNumberFormat="0" applyAlignment="0" applyProtection="0"/>
    <xf numFmtId="0" fontId="2" fillId="0" borderId="0" applyNumberFormat="0" applyFill="0" applyBorder="0" applyAlignment="0" applyProtection="0"/>
    <xf numFmtId="0" fontId="1" fillId="29" borderId="89" applyNumberFormat="0" applyFont="0" applyAlignment="0" applyProtection="0"/>
    <xf numFmtId="0" fontId="76" fillId="0" borderId="0" applyNumberFormat="0" applyFill="0" applyBorder="0" applyAlignment="0" applyProtection="0"/>
    <xf numFmtId="0" fontId="3" fillId="0" borderId="90" applyNumberFormat="0" applyFill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36" fillId="53" borderId="0" applyNumberFormat="0" applyBorder="0" applyAlignment="0" applyProtection="0"/>
  </cellStyleXfs>
  <cellXfs count="813">
    <xf numFmtId="0" fontId="0" fillId="0" borderId="0" xfId="0"/>
    <xf numFmtId="0" fontId="5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7" borderId="0" xfId="0" applyFont="1" applyFill="1" applyBorder="1" applyAlignment="1" applyProtection="1">
      <alignment vertical="center" wrapText="1"/>
      <protection locked="0"/>
    </xf>
    <xf numFmtId="0" fontId="18" fillId="7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18" fillId="7" borderId="0" xfId="0" applyFont="1" applyFill="1" applyAlignment="1" applyProtection="1">
      <alignment vertical="center" wrapText="1"/>
      <protection locked="0"/>
    </xf>
    <xf numFmtId="0" fontId="18" fillId="7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/>
    <xf numFmtId="0" fontId="11" fillId="4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21" fillId="0" borderId="0" xfId="2" applyFont="1" applyFill="1" applyAlignment="1" applyProtection="1">
      <alignment horizontal="center"/>
    </xf>
    <xf numFmtId="0" fontId="21" fillId="0" borderId="0" xfId="2" applyFont="1" applyAlignment="1" applyProtection="1">
      <alignment horizontal="center"/>
    </xf>
    <xf numFmtId="0" fontId="21" fillId="0" borderId="0" xfId="2" applyFont="1" applyProtection="1"/>
    <xf numFmtId="0" fontId="22" fillId="0" borderId="17" xfId="2" applyFont="1" applyBorder="1" applyAlignment="1" applyProtection="1">
      <alignment horizontal="center"/>
    </xf>
    <xf numFmtId="0" fontId="10" fillId="4" borderId="0" xfId="0" applyFont="1" applyFill="1" applyProtection="1"/>
    <xf numFmtId="0" fontId="10" fillId="0" borderId="0" xfId="0" applyFont="1" applyProtection="1"/>
    <xf numFmtId="0" fontId="33" fillId="15" borderId="19" xfId="0" applyFont="1" applyFill="1" applyBorder="1"/>
    <xf numFmtId="0" fontId="35" fillId="15" borderId="0" xfId="2" applyFont="1" applyFill="1" applyAlignment="1" applyProtection="1">
      <alignment horizontal="center"/>
    </xf>
    <xf numFmtId="0" fontId="10" fillId="4" borderId="29" xfId="0" applyFont="1" applyFill="1" applyBorder="1" applyProtection="1"/>
    <xf numFmtId="0" fontId="5" fillId="4" borderId="0" xfId="0" applyFont="1" applyFill="1" applyBorder="1" applyAlignment="1" applyProtection="1">
      <alignment vertical="center"/>
    </xf>
    <xf numFmtId="0" fontId="10" fillId="0" borderId="0" xfId="0" applyFont="1" applyBorder="1" applyProtection="1"/>
    <xf numFmtId="0" fontId="10" fillId="0" borderId="30" xfId="0" applyFont="1" applyBorder="1" applyProtection="1"/>
    <xf numFmtId="0" fontId="34" fillId="4" borderId="0" xfId="0" applyFont="1" applyFill="1" applyBorder="1" applyAlignment="1" applyProtection="1">
      <alignment horizontal="center" vertical="center"/>
    </xf>
    <xf numFmtId="0" fontId="11" fillId="4" borderId="29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/>
    <xf numFmtId="0" fontId="10" fillId="4" borderId="0" xfId="0" applyFont="1" applyFill="1" applyBorder="1" applyProtection="1"/>
    <xf numFmtId="0" fontId="10" fillId="4" borderId="0" xfId="0" applyFont="1" applyFill="1" applyBorder="1" applyAlignment="1" applyProtection="1"/>
    <xf numFmtId="0" fontId="10" fillId="4" borderId="0" xfId="0" applyFont="1" applyFill="1" applyBorder="1" applyAlignment="1" applyProtection="1">
      <alignment vertical="top" wrapText="1"/>
    </xf>
    <xf numFmtId="0" fontId="10" fillId="4" borderId="31" xfId="0" applyFont="1" applyFill="1" applyBorder="1" applyProtection="1"/>
    <xf numFmtId="0" fontId="10" fillId="4" borderId="15" xfId="0" applyFont="1" applyFill="1" applyBorder="1" applyProtection="1"/>
    <xf numFmtId="0" fontId="5" fillId="0" borderId="0" xfId="0" applyFont="1" applyBorder="1" applyAlignment="1" applyProtection="1">
      <alignment vertical="center"/>
    </xf>
    <xf numFmtId="0" fontId="34" fillId="4" borderId="30" xfId="0" applyFont="1" applyFill="1" applyBorder="1" applyAlignment="1" applyProtection="1">
      <alignment horizontal="center" vertical="center"/>
    </xf>
    <xf numFmtId="0" fontId="11" fillId="4" borderId="30" xfId="0" applyFont="1" applyFill="1" applyBorder="1" applyAlignment="1" applyProtection="1">
      <alignment wrapText="1"/>
    </xf>
    <xf numFmtId="0" fontId="11" fillId="4" borderId="30" xfId="0" applyFont="1" applyFill="1" applyBorder="1" applyAlignment="1" applyProtection="1"/>
    <xf numFmtId="0" fontId="10" fillId="4" borderId="30" xfId="0" applyFont="1" applyFill="1" applyBorder="1" applyProtection="1"/>
    <xf numFmtId="0" fontId="10" fillId="4" borderId="30" xfId="0" applyFont="1" applyFill="1" applyBorder="1" applyAlignment="1" applyProtection="1"/>
    <xf numFmtId="0" fontId="10" fillId="4" borderId="30" xfId="0" applyFont="1" applyFill="1" applyBorder="1" applyAlignment="1" applyProtection="1">
      <alignment horizontal="center"/>
    </xf>
    <xf numFmtId="0" fontId="10" fillId="4" borderId="30" xfId="0" applyFont="1" applyFill="1" applyBorder="1" applyAlignment="1" applyProtection="1">
      <alignment vertical="top" wrapText="1"/>
    </xf>
    <xf numFmtId="0" fontId="10" fillId="4" borderId="32" xfId="0" applyFont="1" applyFill="1" applyBorder="1" applyProtection="1"/>
    <xf numFmtId="0" fontId="11" fillId="4" borderId="29" xfId="0" applyFont="1" applyFill="1" applyBorder="1" applyAlignment="1" applyProtection="1">
      <alignment horizontal="right"/>
    </xf>
    <xf numFmtId="0" fontId="10" fillId="4" borderId="29" xfId="0" applyFont="1" applyFill="1" applyBorder="1" applyAlignment="1" applyProtection="1">
      <alignment horizontal="right"/>
    </xf>
    <xf numFmtId="0" fontId="11" fillId="0" borderId="29" xfId="0" applyFont="1" applyBorder="1" applyAlignment="1" applyProtection="1">
      <alignment horizontal="right"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9" fillId="0" borderId="29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horizontal="center" vertical="center"/>
    </xf>
    <xf numFmtId="0" fontId="38" fillId="0" borderId="30" xfId="0" applyFont="1" applyBorder="1" applyAlignment="1" applyProtection="1">
      <alignment vertical="center"/>
    </xf>
    <xf numFmtId="0" fontId="38" fillId="0" borderId="29" xfId="0" applyFont="1" applyBorder="1" applyAlignment="1" applyProtection="1">
      <alignment horizontal="right" vertical="center"/>
    </xf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vertical="center"/>
    </xf>
    <xf numFmtId="0" fontId="43" fillId="0" borderId="30" xfId="0" applyFont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6" fillId="0" borderId="29" xfId="0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</xf>
    <xf numFmtId="0" fontId="43" fillId="6" borderId="0" xfId="0" applyFont="1" applyFill="1" applyBorder="1" applyAlignment="1" applyProtection="1">
      <alignment vertical="center"/>
    </xf>
    <xf numFmtId="0" fontId="13" fillId="0" borderId="30" xfId="0" applyFont="1" applyBorder="1" applyAlignment="1" applyProtection="1">
      <alignment vertical="center"/>
    </xf>
    <xf numFmtId="0" fontId="5" fillId="0" borderId="29" xfId="0" applyFont="1" applyBorder="1" applyAlignment="1" applyProtection="1">
      <alignment vertical="center"/>
    </xf>
    <xf numFmtId="0" fontId="5" fillId="0" borderId="30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6" fillId="0" borderId="3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29" xfId="0" applyFont="1" applyBorder="1" applyAlignment="1" applyProtection="1">
      <alignment vertical="center"/>
    </xf>
    <xf numFmtId="0" fontId="7" fillId="0" borderId="3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4" fillId="0" borderId="29" xfId="0" applyFont="1" applyBorder="1" applyAlignment="1" applyProtection="1">
      <alignment vertical="center"/>
    </xf>
    <xf numFmtId="0" fontId="44" fillId="0" borderId="0" xfId="0" applyFont="1" applyBorder="1" applyAlignment="1" applyProtection="1">
      <alignment horizontal="center" vertical="center"/>
    </xf>
    <xf numFmtId="0" fontId="44" fillId="0" borderId="30" xfId="0" applyFont="1" applyBorder="1" applyAlignment="1" applyProtection="1">
      <alignment vertical="center"/>
    </xf>
    <xf numFmtId="0" fontId="44" fillId="0" borderId="0" xfId="0" applyFont="1" applyAlignment="1" applyProtection="1">
      <alignment vertical="center"/>
    </xf>
    <xf numFmtId="0" fontId="38" fillId="0" borderId="29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30" xfId="0" applyFont="1" applyBorder="1" applyAlignment="1" applyProtection="1">
      <alignment horizontal="center" vertical="center"/>
    </xf>
    <xf numFmtId="0" fontId="38" fillId="0" borderId="31" xfId="0" applyFont="1" applyBorder="1" applyAlignment="1" applyProtection="1">
      <alignment vertical="center"/>
    </xf>
    <xf numFmtId="0" fontId="38" fillId="0" borderId="15" xfId="0" applyFont="1" applyBorder="1" applyAlignment="1" applyProtection="1">
      <alignment vertical="center"/>
    </xf>
    <xf numFmtId="0" fontId="38" fillId="0" borderId="15" xfId="0" applyFont="1" applyBorder="1" applyAlignment="1" applyProtection="1">
      <alignment horizontal="center" vertical="center"/>
    </xf>
    <xf numFmtId="0" fontId="38" fillId="0" borderId="32" xfId="0" applyFont="1" applyBorder="1" applyAlignment="1" applyProtection="1">
      <alignment vertical="center"/>
    </xf>
    <xf numFmtId="0" fontId="0" fillId="0" borderId="0" xfId="0" applyFont="1" applyBorder="1" applyProtection="1">
      <protection locked="0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11" fillId="0" borderId="29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43" fillId="0" borderId="0" xfId="0" applyFont="1" applyFill="1" applyBorder="1" applyAlignment="1" applyProtection="1">
      <alignment vertical="center"/>
    </xf>
    <xf numFmtId="0" fontId="43" fillId="0" borderId="30" xfId="0" applyFont="1" applyFill="1" applyBorder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vertical="center"/>
    </xf>
    <xf numFmtId="0" fontId="8" fillId="0" borderId="30" xfId="0" applyFont="1" applyFill="1" applyBorder="1" applyAlignment="1" applyProtection="1">
      <alignment vertical="center"/>
    </xf>
    <xf numFmtId="0" fontId="6" fillId="2" borderId="30" xfId="0" applyFont="1" applyFill="1" applyBorder="1" applyAlignment="1" applyProtection="1">
      <alignment horizontal="center" vertical="center"/>
    </xf>
    <xf numFmtId="0" fontId="5" fillId="18" borderId="40" xfId="0" applyFont="1" applyFill="1" applyBorder="1" applyAlignment="1" applyProtection="1">
      <alignment vertical="center"/>
    </xf>
    <xf numFmtId="0" fontId="45" fillId="18" borderId="40" xfId="0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6" borderId="27" xfId="0" applyFont="1" applyFill="1" applyBorder="1" applyAlignment="1" applyProtection="1">
      <alignment vertical="center"/>
    </xf>
    <xf numFmtId="0" fontId="5" fillId="2" borderId="40" xfId="0" applyFont="1" applyFill="1" applyBorder="1" applyAlignment="1" applyProtection="1">
      <alignment vertical="center"/>
    </xf>
    <xf numFmtId="0" fontId="6" fillId="2" borderId="41" xfId="0" applyFont="1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vertical="center"/>
    </xf>
    <xf numFmtId="0" fontId="37" fillId="6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37" fillId="2" borderId="29" xfId="0" applyFont="1" applyFill="1" applyBorder="1" applyAlignment="1" applyProtection="1">
      <alignment horizontal="center" vertical="center"/>
    </xf>
    <xf numFmtId="0" fontId="5" fillId="16" borderId="42" xfId="0" applyFont="1" applyFill="1" applyBorder="1" applyAlignment="1" applyProtection="1">
      <alignment horizontal="center" vertical="center"/>
    </xf>
    <xf numFmtId="0" fontId="5" fillId="16" borderId="12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right" vertical="center"/>
    </xf>
    <xf numFmtId="0" fontId="6" fillId="18" borderId="46" xfId="0" applyFont="1" applyFill="1" applyBorder="1" applyAlignment="1" applyProtection="1">
      <alignment vertical="center" wrapText="1"/>
    </xf>
    <xf numFmtId="0" fontId="5" fillId="16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47" fillId="4" borderId="47" xfId="0" applyFont="1" applyFill="1" applyBorder="1" applyProtection="1">
      <protection hidden="1"/>
    </xf>
    <xf numFmtId="0" fontId="4" fillId="4" borderId="47" xfId="0" applyFont="1" applyFill="1" applyBorder="1" applyProtection="1">
      <protection hidden="1"/>
    </xf>
    <xf numFmtId="0" fontId="47" fillId="4" borderId="47" xfId="0" applyFont="1" applyFill="1" applyBorder="1" applyAlignment="1" applyProtection="1">
      <alignment horizontal="left"/>
      <protection hidden="1"/>
    </xf>
    <xf numFmtId="168" fontId="4" fillId="4" borderId="47" xfId="0" applyNumberFormat="1" applyFont="1" applyFill="1" applyBorder="1" applyAlignment="1" applyProtection="1">
      <alignment horizontal="left"/>
      <protection hidden="1"/>
    </xf>
    <xf numFmtId="0" fontId="47" fillId="4" borderId="47" xfId="0" applyFont="1" applyFill="1" applyBorder="1" applyAlignment="1" applyProtection="1">
      <alignment horizontal="center"/>
      <protection hidden="1"/>
    </xf>
    <xf numFmtId="1" fontId="47" fillId="4" borderId="47" xfId="0" applyNumberFormat="1" applyFont="1" applyFill="1" applyBorder="1" applyAlignment="1" applyProtection="1">
      <alignment horizontal="left"/>
      <protection hidden="1"/>
    </xf>
    <xf numFmtId="169" fontId="47" fillId="4" borderId="47" xfId="1" applyNumberFormat="1" applyFont="1" applyFill="1" applyBorder="1" applyAlignment="1" applyProtection="1">
      <alignment horizontal="center"/>
      <protection hidden="1"/>
    </xf>
    <xf numFmtId="168" fontId="47" fillId="4" borderId="47" xfId="0" applyNumberFormat="1" applyFont="1" applyFill="1" applyBorder="1" applyProtection="1">
      <protection hidden="1"/>
    </xf>
    <xf numFmtId="169" fontId="47" fillId="4" borderId="47" xfId="0" applyNumberFormat="1" applyFont="1" applyFill="1" applyBorder="1" applyAlignment="1" applyProtection="1">
      <alignment horizontal="center"/>
      <protection hidden="1"/>
    </xf>
    <xf numFmtId="1" fontId="47" fillId="4" borderId="47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47" fillId="4" borderId="47" xfId="0" applyNumberFormat="1" applyFont="1" applyFill="1" applyBorder="1" applyAlignment="1" applyProtection="1">
      <alignment horizontal="center" vertical="center"/>
      <protection hidden="1"/>
    </xf>
    <xf numFmtId="0" fontId="53" fillId="3" borderId="10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14" fontId="54" fillId="4" borderId="0" xfId="0" applyNumberFormat="1" applyFont="1" applyFill="1" applyProtection="1">
      <protection hidden="1"/>
    </xf>
    <xf numFmtId="171" fontId="35" fillId="0" borderId="47" xfId="20" applyNumberFormat="1" applyFont="1" applyFill="1" applyBorder="1" applyAlignment="1" applyProtection="1">
      <alignment horizontal="center"/>
      <protection hidden="1"/>
    </xf>
    <xf numFmtId="0" fontId="36" fillId="4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</xf>
    <xf numFmtId="0" fontId="10" fillId="5" borderId="26" xfId="0" applyFont="1" applyFill="1" applyBorder="1" applyAlignment="1" applyProtection="1">
      <alignment horizontal="center" vertical="center"/>
      <protection hidden="1"/>
    </xf>
    <xf numFmtId="0" fontId="41" fillId="0" borderId="0" xfId="0" applyFont="1" applyFill="1" applyBorder="1" applyAlignment="1" applyProtection="1">
      <alignment vertical="center"/>
    </xf>
    <xf numFmtId="0" fontId="5" fillId="18" borderId="46" xfId="0" applyFont="1" applyFill="1" applyBorder="1" applyAlignment="1" applyProtection="1">
      <alignment vertical="center"/>
    </xf>
    <xf numFmtId="0" fontId="6" fillId="18" borderId="40" xfId="0" applyFont="1" applyFill="1" applyBorder="1" applyAlignment="1" applyProtection="1">
      <alignment vertical="center"/>
    </xf>
    <xf numFmtId="0" fontId="6" fillId="18" borderId="40" xfId="0" applyFont="1" applyFill="1" applyBorder="1" applyAlignment="1" applyProtection="1">
      <alignment horizontal="left" vertical="center" indent="2"/>
    </xf>
    <xf numFmtId="0" fontId="57" fillId="0" borderId="0" xfId="0" applyFont="1" applyAlignment="1" applyProtection="1">
      <alignment vertical="center"/>
    </xf>
    <xf numFmtId="0" fontId="5" fillId="18" borderId="46" xfId="0" applyFont="1" applyFill="1" applyBorder="1" applyAlignment="1" applyProtection="1">
      <alignment vertical="center" wrapText="1"/>
    </xf>
    <xf numFmtId="2" fontId="6" fillId="5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39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/>
    <xf numFmtId="0" fontId="60" fillId="4" borderId="0" xfId="0" applyFont="1" applyFill="1" applyBorder="1" applyProtection="1"/>
    <xf numFmtId="167" fontId="6" fillId="4" borderId="0" xfId="0" applyNumberFormat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center" vertical="center"/>
    </xf>
    <xf numFmtId="0" fontId="0" fillId="4" borderId="0" xfId="0" applyFont="1" applyFill="1" applyBorder="1" applyProtection="1"/>
    <xf numFmtId="167" fontId="10" fillId="4" borderId="0" xfId="0" applyNumberFormat="1" applyFont="1" applyFill="1" applyBorder="1" applyAlignment="1" applyProtection="1">
      <alignment horizontal="center" vertical="center"/>
      <protection hidden="1"/>
    </xf>
    <xf numFmtId="0" fontId="37" fillId="4" borderId="0" xfId="0" applyFont="1" applyFill="1" applyBorder="1" applyAlignment="1" applyProtection="1">
      <alignment horizontal="center" vertical="center"/>
    </xf>
    <xf numFmtId="0" fontId="37" fillId="4" borderId="3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vertical="center"/>
    </xf>
    <xf numFmtId="2" fontId="10" fillId="3" borderId="14" xfId="0" applyNumberFormat="1" applyFont="1" applyFill="1" applyBorder="1" applyAlignment="1" applyProtection="1">
      <alignment vertical="top"/>
      <protection locked="0"/>
    </xf>
    <xf numFmtId="1" fontId="10" fillId="3" borderId="41" xfId="0" applyNumberFormat="1" applyFont="1" applyFill="1" applyBorder="1" applyAlignment="1" applyProtection="1">
      <alignment vertical="top"/>
      <protection locked="0"/>
    </xf>
    <xf numFmtId="49" fontId="10" fillId="3" borderId="14" xfId="0" applyNumberFormat="1" applyFont="1" applyFill="1" applyBorder="1" applyAlignment="1" applyProtection="1">
      <alignment vertical="top"/>
      <protection locked="0"/>
    </xf>
    <xf numFmtId="3" fontId="56" fillId="5" borderId="4" xfId="0" applyNumberFormat="1" applyFont="1" applyFill="1" applyBorder="1" applyAlignment="1" applyProtection="1">
      <alignment horizontal="center" vertical="center"/>
      <protection hidden="1"/>
    </xf>
    <xf numFmtId="3" fontId="6" fillId="21" borderId="4" xfId="0" applyNumberFormat="1" applyFont="1" applyFill="1" applyBorder="1" applyAlignment="1" applyProtection="1">
      <alignment horizontal="center" vertical="center"/>
      <protection hidden="1"/>
    </xf>
    <xf numFmtId="3" fontId="56" fillId="5" borderId="4" xfId="1" applyNumberFormat="1" applyFont="1" applyFill="1" applyBorder="1" applyAlignment="1" applyProtection="1">
      <alignment horizontal="center" vertical="center"/>
      <protection hidden="1"/>
    </xf>
    <xf numFmtId="3" fontId="6" fillId="21" borderId="4" xfId="1" applyNumberFormat="1" applyFont="1" applyFill="1" applyBorder="1" applyAlignment="1" applyProtection="1">
      <alignment horizontal="center" vertical="center"/>
      <protection hidden="1"/>
    </xf>
    <xf numFmtId="3" fontId="6" fillId="5" borderId="1" xfId="0" applyNumberFormat="1" applyFont="1" applyFill="1" applyBorder="1" applyAlignment="1" applyProtection="1">
      <alignment horizontal="center" vertical="center"/>
      <protection hidden="1"/>
    </xf>
    <xf numFmtId="3" fontId="6" fillId="21" borderId="1" xfId="0" applyNumberFormat="1" applyFont="1" applyFill="1" applyBorder="1" applyAlignment="1" applyProtection="1">
      <alignment horizontal="center" vertical="center"/>
      <protection hidden="1"/>
    </xf>
    <xf numFmtId="3" fontId="6" fillId="5" borderId="4" xfId="0" applyNumberFormat="1" applyFont="1" applyFill="1" applyBorder="1" applyAlignment="1" applyProtection="1">
      <alignment horizontal="center" vertical="center"/>
      <protection hidden="1"/>
    </xf>
    <xf numFmtId="3" fontId="56" fillId="5" borderId="1" xfId="0" applyNumberFormat="1" applyFont="1" applyFill="1" applyBorder="1" applyAlignment="1" applyProtection="1">
      <alignment horizontal="center" vertical="center"/>
      <protection hidden="1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167" fontId="10" fillId="5" borderId="26" xfId="0" applyNumberFormat="1" applyFont="1" applyFill="1" applyBorder="1" applyAlignment="1" applyProtection="1">
      <alignment horizontal="center" vertical="center"/>
      <protection hidden="1"/>
    </xf>
    <xf numFmtId="169" fontId="0" fillId="5" borderId="9" xfId="0" applyNumberFormat="1" applyFill="1" applyBorder="1" applyAlignment="1" applyProtection="1">
      <alignment horizontal="center" vertical="center"/>
      <protection hidden="1"/>
    </xf>
    <xf numFmtId="169" fontId="0" fillId="5" borderId="1" xfId="0" applyNumberFormat="1" applyFill="1" applyBorder="1" applyAlignment="1" applyProtection="1">
      <alignment horizontal="center" vertical="center"/>
      <protection hidden="1"/>
    </xf>
    <xf numFmtId="170" fontId="0" fillId="5" borderId="9" xfId="0" applyNumberFormat="1" applyFill="1" applyBorder="1" applyAlignment="1" applyProtection="1">
      <alignment horizontal="center" vertical="center"/>
      <protection hidden="1"/>
    </xf>
    <xf numFmtId="170" fontId="0" fillId="5" borderId="48" xfId="0" applyNumberFormat="1" applyFill="1" applyBorder="1" applyAlignment="1" applyProtection="1">
      <alignment horizontal="center" vertical="center"/>
      <protection hidden="1"/>
    </xf>
    <xf numFmtId="170" fontId="0" fillId="5" borderId="1" xfId="0" applyNumberFormat="1" applyFill="1" applyBorder="1" applyAlignment="1" applyProtection="1">
      <alignment horizontal="center" vertical="center"/>
      <protection hidden="1"/>
    </xf>
    <xf numFmtId="170" fontId="0" fillId="5" borderId="33" xfId="0" applyNumberFormat="1" applyFill="1" applyBorder="1" applyAlignment="1" applyProtection="1">
      <alignment horizontal="center" vertical="center"/>
      <protection hidden="1"/>
    </xf>
    <xf numFmtId="170" fontId="0" fillId="5" borderId="14" xfId="0" applyNumberFormat="1" applyFill="1" applyBorder="1" applyAlignment="1" applyProtection="1">
      <alignment horizontal="center" vertical="center"/>
      <protection hidden="1"/>
    </xf>
    <xf numFmtId="170" fontId="0" fillId="5" borderId="35" xfId="0" applyNumberFormat="1" applyFill="1" applyBorder="1" applyAlignment="1" applyProtection="1">
      <alignment horizontal="center" vertical="center"/>
      <protection hidden="1"/>
    </xf>
    <xf numFmtId="167" fontId="6" fillId="4" borderId="0" xfId="0" applyNumberFormat="1" applyFont="1" applyFill="1" applyBorder="1" applyAlignment="1" applyProtection="1">
      <alignment vertical="center"/>
      <protection hidden="1"/>
    </xf>
    <xf numFmtId="0" fontId="11" fillId="0" borderId="29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169" fontId="0" fillId="5" borderId="4" xfId="0" applyNumberForma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vertical="center"/>
    </xf>
    <xf numFmtId="0" fontId="11" fillId="0" borderId="29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</xf>
    <xf numFmtId="0" fontId="11" fillId="4" borderId="29" xfId="0" applyFont="1" applyFill="1" applyBorder="1" applyAlignment="1" applyProtection="1">
      <alignment horizontal="right" vertical="center"/>
    </xf>
    <xf numFmtId="0" fontId="37" fillId="2" borderId="30" xfId="0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center" vertical="center"/>
    </xf>
    <xf numFmtId="172" fontId="6" fillId="0" borderId="0" xfId="0" applyNumberFormat="1" applyFont="1" applyFill="1" applyBorder="1" applyAlignment="1" applyProtection="1">
      <alignment vertical="center"/>
      <protection hidden="1"/>
    </xf>
    <xf numFmtId="167" fontId="15" fillId="5" borderId="13" xfId="0" applyNumberFormat="1" applyFont="1" applyFill="1" applyBorder="1" applyAlignment="1" applyProtection="1">
      <alignment horizontal="center"/>
      <protection locked="0" hidden="1"/>
    </xf>
    <xf numFmtId="3" fontId="0" fillId="0" borderId="1" xfId="0" applyNumberFormat="1" applyFont="1" applyFill="1" applyBorder="1" applyAlignment="1" applyProtection="1">
      <alignment horizontal="center" vertical="center"/>
      <protection locked="0" hidden="1"/>
    </xf>
    <xf numFmtId="3" fontId="38" fillId="0" borderId="1" xfId="0" applyNumberFormat="1" applyFont="1" applyFill="1" applyBorder="1" applyAlignment="1" applyProtection="1">
      <alignment horizontal="center" vertical="center"/>
      <protection locked="0" hidden="1"/>
    </xf>
    <xf numFmtId="3" fontId="0" fillId="0" borderId="1" xfId="0" applyNumberFormat="1" applyFont="1" applyBorder="1" applyAlignment="1" applyProtection="1">
      <alignment horizontal="center"/>
      <protection locked="0" hidden="1"/>
    </xf>
    <xf numFmtId="3" fontId="0" fillId="0" borderId="10" xfId="0" applyNumberFormat="1" applyFont="1" applyFill="1" applyBorder="1" applyAlignment="1" applyProtection="1">
      <alignment horizontal="center" vertical="center"/>
      <protection locked="0" hidden="1"/>
    </xf>
    <xf numFmtId="3" fontId="38" fillId="0" borderId="10" xfId="0" applyNumberFormat="1" applyFont="1" applyFill="1" applyBorder="1" applyAlignment="1" applyProtection="1">
      <alignment horizontal="center" vertical="center"/>
      <protection locked="0" hidden="1"/>
    </xf>
    <xf numFmtId="3" fontId="0" fillId="0" borderId="10" xfId="0" applyNumberFormat="1" applyFont="1" applyBorder="1" applyAlignment="1" applyProtection="1">
      <alignment horizontal="center"/>
      <protection locked="0" hidden="1"/>
    </xf>
    <xf numFmtId="3" fontId="0" fillId="0" borderId="12" xfId="0" applyNumberFormat="1" applyFont="1" applyFill="1" applyBorder="1" applyAlignment="1" applyProtection="1">
      <alignment horizontal="center" vertical="center"/>
      <protection locked="0" hidden="1"/>
    </xf>
    <xf numFmtId="3" fontId="38" fillId="0" borderId="12" xfId="0" applyNumberFormat="1" applyFont="1" applyFill="1" applyBorder="1" applyAlignment="1" applyProtection="1">
      <alignment horizontal="center" vertical="center"/>
      <protection locked="0" hidden="1"/>
    </xf>
    <xf numFmtId="3" fontId="0" fillId="0" borderId="12" xfId="0" applyNumberFormat="1" applyFont="1" applyBorder="1" applyAlignment="1" applyProtection="1">
      <alignment horizontal="center" vertical="center"/>
      <protection locked="0" hidden="1"/>
    </xf>
    <xf numFmtId="3" fontId="0" fillId="0" borderId="1" xfId="0" applyNumberFormat="1" applyFont="1" applyBorder="1" applyAlignment="1" applyProtection="1">
      <alignment horizontal="center" vertical="center"/>
      <protection locked="0" hidden="1"/>
    </xf>
    <xf numFmtId="3" fontId="0" fillId="0" borderId="9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Protection="1">
      <protection hidden="1"/>
    </xf>
    <xf numFmtId="0" fontId="0" fillId="0" borderId="0" xfId="0" applyBorder="1" applyProtection="1"/>
    <xf numFmtId="0" fontId="55" fillId="0" borderId="0" xfId="0" applyFont="1" applyFill="1" applyAlignment="1" applyProtection="1"/>
    <xf numFmtId="0" fontId="0" fillId="0" borderId="0" xfId="0" applyFill="1" applyProtection="1"/>
    <xf numFmtId="0" fontId="10" fillId="3" borderId="26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10" fillId="6" borderId="0" xfId="0" applyFont="1" applyFill="1" applyBorder="1" applyProtection="1"/>
    <xf numFmtId="49" fontId="10" fillId="6" borderId="0" xfId="0" applyNumberFormat="1" applyFont="1" applyFill="1" applyBorder="1" applyAlignment="1" applyProtection="1">
      <alignment horizontal="center"/>
    </xf>
    <xf numFmtId="49" fontId="10" fillId="6" borderId="0" xfId="0" applyNumberFormat="1" applyFont="1" applyFill="1" applyBorder="1" applyAlignment="1" applyProtection="1">
      <alignment horizontal="center" vertical="top" wrapText="1"/>
    </xf>
    <xf numFmtId="14" fontId="6" fillId="3" borderId="26" xfId="0" applyNumberFormat="1" applyFont="1" applyFill="1" applyBorder="1" applyAlignment="1" applyProtection="1">
      <alignment vertical="center"/>
      <protection locked="0" hidden="1"/>
    </xf>
    <xf numFmtId="0" fontId="0" fillId="0" borderId="0" xfId="0" applyFont="1" applyFill="1" applyProtection="1">
      <protection hidden="1"/>
    </xf>
    <xf numFmtId="0" fontId="0" fillId="6" borderId="0" xfId="0" applyFont="1" applyFill="1" applyProtection="1">
      <protection hidden="1"/>
    </xf>
    <xf numFmtId="0" fontId="0" fillId="4" borderId="0" xfId="0" applyFont="1" applyFill="1" applyAlignment="1" applyProtection="1">
      <protection hidden="1"/>
    </xf>
    <xf numFmtId="0" fontId="0" fillId="4" borderId="0" xfId="0" applyFont="1" applyFill="1" applyProtection="1"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4" borderId="0" xfId="0" applyFont="1" applyFill="1" applyAlignment="1" applyProtection="1">
      <alignment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3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43" fillId="0" borderId="30" xfId="0" applyFont="1" applyFill="1" applyBorder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vertical="center"/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30" xfId="0" applyBorder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6" borderId="27" xfId="0" applyFont="1" applyFill="1" applyBorder="1" applyAlignment="1" applyProtection="1">
      <alignment vertical="center"/>
      <protection hidden="1"/>
    </xf>
    <xf numFmtId="0" fontId="16" fillId="6" borderId="0" xfId="0" applyFont="1" applyFill="1" applyBorder="1" applyAlignment="1" applyProtection="1">
      <alignment vertical="center"/>
      <protection hidden="1"/>
    </xf>
    <xf numFmtId="0" fontId="16" fillId="0" borderId="3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5" fillId="18" borderId="40" xfId="0" applyFont="1" applyFill="1" applyBorder="1" applyAlignment="1" applyProtection="1">
      <alignment vertical="center"/>
      <protection hidden="1"/>
    </xf>
    <xf numFmtId="0" fontId="5" fillId="16" borderId="1" xfId="0" applyFont="1" applyFill="1" applyBorder="1" applyAlignment="1" applyProtection="1">
      <alignment horizontal="center" vertical="center"/>
      <protection hidden="1"/>
    </xf>
    <xf numFmtId="0" fontId="5" fillId="16" borderId="33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vertical="center"/>
      <protection hidden="1"/>
    </xf>
    <xf numFmtId="0" fontId="5" fillId="0" borderId="30" xfId="0" applyFont="1" applyFill="1" applyBorder="1" applyAlignment="1" applyProtection="1">
      <alignment vertical="center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45" fillId="18" borderId="40" xfId="0" applyFont="1" applyFill="1" applyBorder="1" applyAlignment="1" applyProtection="1">
      <alignment vertical="center"/>
      <protection hidden="1"/>
    </xf>
    <xf numFmtId="0" fontId="6" fillId="6" borderId="0" xfId="0" applyFont="1" applyFill="1" applyBorder="1" applyAlignment="1" applyProtection="1">
      <alignment vertical="center"/>
      <protection hidden="1"/>
    </xf>
    <xf numFmtId="0" fontId="6" fillId="0" borderId="30" xfId="0" applyFont="1" applyFill="1" applyBorder="1" applyAlignment="1" applyProtection="1">
      <alignment vertical="center"/>
      <protection hidden="1"/>
    </xf>
    <xf numFmtId="0" fontId="6" fillId="18" borderId="40" xfId="0" applyFont="1" applyFill="1" applyBorder="1" applyAlignment="1" applyProtection="1">
      <alignment vertical="center"/>
      <protection hidden="1"/>
    </xf>
    <xf numFmtId="0" fontId="6" fillId="18" borderId="40" xfId="0" applyFont="1" applyFill="1" applyBorder="1" applyAlignment="1" applyProtection="1">
      <alignment horizontal="left" vertical="center" indent="2"/>
      <protection hidden="1"/>
    </xf>
    <xf numFmtId="0" fontId="6" fillId="6" borderId="0" xfId="0" applyFont="1" applyFill="1" applyBorder="1" applyAlignment="1" applyProtection="1">
      <alignment horizontal="left" vertical="center" indent="2"/>
      <protection hidden="1"/>
    </xf>
    <xf numFmtId="0" fontId="6" fillId="0" borderId="30" xfId="0" applyFont="1" applyFill="1" applyBorder="1" applyAlignment="1" applyProtection="1">
      <alignment horizontal="left" vertical="center" indent="2"/>
      <protection hidden="1"/>
    </xf>
    <xf numFmtId="0" fontId="6" fillId="0" borderId="0" xfId="0" applyFont="1" applyFill="1" applyBorder="1" applyAlignment="1" applyProtection="1">
      <alignment horizontal="left" vertical="center" indent="2"/>
      <protection hidden="1"/>
    </xf>
    <xf numFmtId="0" fontId="5" fillId="18" borderId="46" xfId="0" applyFont="1" applyFill="1" applyBorder="1" applyAlignment="1" applyProtection="1">
      <alignment vertical="center" wrapText="1"/>
      <protection hidden="1"/>
    </xf>
    <xf numFmtId="0" fontId="6" fillId="18" borderId="46" xfId="0" applyFont="1" applyFill="1" applyBorder="1" applyAlignment="1" applyProtection="1">
      <alignment vertical="center" wrapText="1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7" fillId="0" borderId="3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6" fillId="2" borderId="31" xfId="0" applyFont="1" applyFill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Border="1" applyAlignment="1" applyProtection="1">
      <alignment vertical="center"/>
      <protection hidden="1"/>
    </xf>
    <xf numFmtId="0" fontId="17" fillId="0" borderId="3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38" fillId="0" borderId="29" xfId="0" applyFont="1" applyBorder="1" applyAlignment="1" applyProtection="1">
      <alignment vertical="center"/>
      <protection hidden="1"/>
    </xf>
    <xf numFmtId="0" fontId="4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30" xfId="0" applyFont="1" applyFill="1" applyBorder="1" applyAlignment="1" applyProtection="1">
      <alignment vertical="center"/>
      <protection hidden="1"/>
    </xf>
    <xf numFmtId="0" fontId="0" fillId="0" borderId="31" xfId="0" applyFont="1" applyFill="1" applyBorder="1" applyProtection="1">
      <protection hidden="1"/>
    </xf>
    <xf numFmtId="0" fontId="0" fillId="0" borderId="15" xfId="0" applyFont="1" applyFill="1" applyBorder="1" applyProtection="1">
      <protection hidden="1"/>
    </xf>
    <xf numFmtId="0" fontId="0" fillId="0" borderId="32" xfId="0" applyFon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0" fontId="0" fillId="0" borderId="27" xfId="0" applyFont="1" applyFill="1" applyBorder="1" applyProtection="1">
      <protection hidden="1"/>
    </xf>
    <xf numFmtId="0" fontId="0" fillId="0" borderId="16" xfId="0" applyFont="1" applyFill="1" applyBorder="1" applyProtection="1">
      <protection hidden="1"/>
    </xf>
    <xf numFmtId="0" fontId="0" fillId="0" borderId="28" xfId="0" applyFont="1" applyFill="1" applyBorder="1" applyProtection="1">
      <protection hidden="1"/>
    </xf>
    <xf numFmtId="0" fontId="38" fillId="0" borderId="30" xfId="0" applyFont="1" applyFill="1" applyBorder="1" applyAlignment="1" applyProtection="1">
      <alignment vertical="center"/>
      <protection hidden="1"/>
    </xf>
    <xf numFmtId="0" fontId="11" fillId="0" borderId="29" xfId="0" applyFont="1" applyBorder="1" applyProtection="1">
      <protection hidden="1"/>
    </xf>
    <xf numFmtId="0" fontId="38" fillId="0" borderId="29" xfId="0" applyFont="1" applyFill="1" applyBorder="1" applyAlignment="1" applyProtection="1">
      <alignment vertical="center"/>
      <protection hidden="1"/>
    </xf>
    <xf numFmtId="0" fontId="38" fillId="0" borderId="0" xfId="0" applyFont="1" applyBorder="1" applyAlignment="1" applyProtection="1">
      <alignment vertical="center"/>
      <protection hidden="1"/>
    </xf>
    <xf numFmtId="0" fontId="48" fillId="0" borderId="0" xfId="0" applyFont="1" applyAlignme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12" fillId="0" borderId="29" xfId="0" applyFont="1" applyBorder="1" applyAlignment="1" applyProtection="1">
      <alignment horizontal="center"/>
      <protection hidden="1"/>
    </xf>
    <xf numFmtId="0" fontId="49" fillId="0" borderId="0" xfId="0" applyFont="1" applyBorder="1" applyAlignment="1" applyProtection="1">
      <alignment horizontal="center"/>
      <protection hidden="1"/>
    </xf>
    <xf numFmtId="0" fontId="46" fillId="0" borderId="0" xfId="0" applyFont="1" applyBorder="1" applyAlignment="1" applyProtection="1">
      <alignment horizontal="center"/>
      <protection hidden="1"/>
    </xf>
    <xf numFmtId="0" fontId="12" fillId="0" borderId="30" xfId="0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right" vertical="center"/>
      <protection hidden="1"/>
    </xf>
    <xf numFmtId="0" fontId="0" fillId="0" borderId="30" xfId="0" applyFont="1" applyFill="1" applyBorder="1" applyProtection="1">
      <protection hidden="1"/>
    </xf>
    <xf numFmtId="0" fontId="48" fillId="0" borderId="0" xfId="0" applyFont="1" applyBorder="1" applyAlignment="1" applyProtection="1">
      <alignment horizontal="right"/>
      <protection hidden="1"/>
    </xf>
    <xf numFmtId="0" fontId="11" fillId="0" borderId="29" xfId="0" applyFont="1" applyBorder="1" applyAlignment="1" applyProtection="1">
      <alignment horizontal="right"/>
      <protection hidden="1"/>
    </xf>
    <xf numFmtId="0" fontId="11" fillId="0" borderId="0" xfId="0" applyFont="1" applyBorder="1" applyAlignment="1" applyProtection="1">
      <alignment horizontal="right"/>
      <protection hidden="1"/>
    </xf>
    <xf numFmtId="0" fontId="49" fillId="0" borderId="0" xfId="0" applyFont="1" applyBorder="1" applyAlignment="1" applyProtection="1">
      <alignment vertical="center"/>
      <protection hidden="1"/>
    </xf>
    <xf numFmtId="0" fontId="16" fillId="6" borderId="27" xfId="0" applyFont="1" applyFill="1" applyBorder="1" applyAlignment="1" applyProtection="1">
      <alignment vertical="center"/>
      <protection hidden="1"/>
    </xf>
    <xf numFmtId="0" fontId="49" fillId="6" borderId="27" xfId="0" applyFont="1" applyFill="1" applyBorder="1" applyAlignment="1" applyProtection="1">
      <alignment vertical="center"/>
      <protection hidden="1"/>
    </xf>
    <xf numFmtId="0" fontId="16" fillId="6" borderId="16" xfId="0" applyFont="1" applyFill="1" applyBorder="1" applyAlignment="1" applyProtection="1">
      <alignment vertical="center"/>
      <protection hidden="1"/>
    </xf>
    <xf numFmtId="0" fontId="36" fillId="6" borderId="0" xfId="0" applyFont="1" applyFill="1" applyBorder="1" applyProtection="1">
      <protection hidden="1"/>
    </xf>
    <xf numFmtId="0" fontId="36" fillId="0" borderId="3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16" fillId="2" borderId="29" xfId="0" applyFont="1" applyFill="1" applyBorder="1" applyAlignment="1" applyProtection="1">
      <alignment vertical="center"/>
      <protection hidden="1"/>
    </xf>
    <xf numFmtId="0" fontId="49" fillId="2" borderId="29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5" fillId="17" borderId="42" xfId="0" applyFont="1" applyFill="1" applyBorder="1" applyAlignment="1" applyProtection="1">
      <alignment vertical="center"/>
      <protection hidden="1"/>
    </xf>
    <xf numFmtId="0" fontId="49" fillId="17" borderId="12" xfId="0" applyFont="1" applyFill="1" applyBorder="1" applyAlignment="1" applyProtection="1">
      <alignment vertical="center"/>
      <protection hidden="1"/>
    </xf>
    <xf numFmtId="0" fontId="5" fillId="18" borderId="12" xfId="0" applyFont="1" applyFill="1" applyBorder="1" applyAlignment="1" applyProtection="1">
      <alignment horizontal="center" vertical="center"/>
      <protection hidden="1"/>
    </xf>
    <xf numFmtId="166" fontId="6" fillId="16" borderId="22" xfId="0" applyNumberFormat="1" applyFont="1" applyFill="1" applyBorder="1" applyAlignment="1" applyProtection="1">
      <alignment horizontal="center" vertical="center"/>
      <protection hidden="1"/>
    </xf>
    <xf numFmtId="166" fontId="6" fillId="16" borderId="23" xfId="0" applyNumberFormat="1" applyFont="1" applyFill="1" applyBorder="1" applyAlignment="1" applyProtection="1">
      <alignment horizontal="center" vertical="center"/>
      <protection hidden="1"/>
    </xf>
    <xf numFmtId="166" fontId="6" fillId="16" borderId="24" xfId="0" applyNumberFormat="1" applyFont="1" applyFill="1" applyBorder="1" applyAlignment="1" applyProtection="1">
      <alignment horizontal="center" vertical="center"/>
      <protection hidden="1"/>
    </xf>
    <xf numFmtId="165" fontId="6" fillId="0" borderId="29" xfId="0" applyNumberFormat="1" applyFont="1" applyFill="1" applyBorder="1" applyAlignment="1" applyProtection="1">
      <alignment horizontal="right" vertical="center"/>
      <protection hidden="1"/>
    </xf>
    <xf numFmtId="165" fontId="49" fillId="17" borderId="34" xfId="0" applyNumberFormat="1" applyFont="1" applyFill="1" applyBorder="1" applyAlignment="1" applyProtection="1">
      <alignment vertical="center"/>
      <protection hidden="1"/>
    </xf>
    <xf numFmtId="0" fontId="6" fillId="18" borderId="20" xfId="0" applyNumberFormat="1" applyFont="1" applyFill="1" applyBorder="1" applyAlignment="1" applyProtection="1">
      <alignment horizontal="center" vertical="center"/>
      <protection hidden="1"/>
    </xf>
    <xf numFmtId="165" fontId="6" fillId="0" borderId="29" xfId="0" applyNumberFormat="1" applyFont="1" applyFill="1" applyBorder="1" applyAlignment="1" applyProtection="1">
      <alignment vertical="center"/>
      <protection hidden="1"/>
    </xf>
    <xf numFmtId="0" fontId="6" fillId="18" borderId="2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wrapText="1"/>
      <protection hidden="1"/>
    </xf>
    <xf numFmtId="0" fontId="11" fillId="0" borderId="0" xfId="0" applyFont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6" borderId="0" xfId="0" applyFont="1" applyFill="1" applyBorder="1" applyAlignment="1" applyProtection="1">
      <alignment vertical="center" wrapText="1"/>
      <protection hidden="1"/>
    </xf>
    <xf numFmtId="0" fontId="13" fillId="17" borderId="49" xfId="0" applyFont="1" applyFill="1" applyBorder="1" applyAlignment="1" applyProtection="1">
      <alignment horizontal="center" vertical="center" wrapText="1"/>
      <protection hidden="1"/>
    </xf>
    <xf numFmtId="0" fontId="13" fillId="17" borderId="9" xfId="0" applyFont="1" applyFill="1" applyBorder="1" applyAlignment="1" applyProtection="1">
      <alignment horizontal="center" vertical="center" wrapText="1"/>
      <protection hidden="1"/>
    </xf>
    <xf numFmtId="0" fontId="13" fillId="17" borderId="48" xfId="0" applyFont="1" applyFill="1" applyBorder="1" applyAlignment="1" applyProtection="1">
      <alignment horizontal="center" vertical="center" wrapText="1"/>
      <protection hidden="1"/>
    </xf>
    <xf numFmtId="1" fontId="5" fillId="5" borderId="40" xfId="20" applyNumberFormat="1" applyFont="1" applyFill="1" applyBorder="1" applyAlignment="1" applyProtection="1">
      <alignment horizontal="center" vertical="center" wrapText="1"/>
      <protection hidden="1"/>
    </xf>
    <xf numFmtId="1" fontId="5" fillId="5" borderId="1" xfId="20" applyNumberFormat="1" applyFont="1" applyFill="1" applyBorder="1" applyAlignment="1" applyProtection="1">
      <alignment horizontal="center" vertical="center" wrapText="1"/>
      <protection hidden="1"/>
    </xf>
    <xf numFmtId="1" fontId="5" fillId="5" borderId="33" xfId="2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13" fillId="17" borderId="40" xfId="0" applyFont="1" applyFill="1" applyBorder="1" applyAlignment="1" applyProtection="1">
      <alignment horizontal="center" vertical="center" wrapText="1"/>
      <protection hidden="1"/>
    </xf>
    <xf numFmtId="0" fontId="13" fillId="17" borderId="1" xfId="0" applyFont="1" applyFill="1" applyBorder="1" applyAlignment="1" applyProtection="1">
      <alignment horizontal="center" vertical="center" wrapText="1"/>
      <protection hidden="1"/>
    </xf>
    <xf numFmtId="0" fontId="13" fillId="17" borderId="33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wrapText="1"/>
      <protection hidden="1"/>
    </xf>
    <xf numFmtId="1" fontId="5" fillId="5" borderId="41" xfId="20" applyNumberFormat="1" applyFont="1" applyFill="1" applyBorder="1" applyAlignment="1" applyProtection="1">
      <alignment horizontal="center" vertical="center" wrapText="1"/>
      <protection hidden="1"/>
    </xf>
    <xf numFmtId="1" fontId="5" fillId="5" borderId="14" xfId="20" applyNumberFormat="1" applyFont="1" applyFill="1" applyBorder="1" applyAlignment="1" applyProtection="1">
      <alignment horizontal="center" vertical="center" wrapText="1"/>
      <protection hidden="1"/>
    </xf>
    <xf numFmtId="1" fontId="5" fillId="5" borderId="35" xfId="20" applyNumberFormat="1" applyFont="1" applyFill="1" applyBorder="1" applyAlignment="1" applyProtection="1">
      <alignment horizontal="center" vertical="center" wrapText="1"/>
      <protection hidden="1"/>
    </xf>
    <xf numFmtId="0" fontId="6" fillId="18" borderId="55" xfId="0" applyNumberFormat="1" applyFont="1" applyFill="1" applyBorder="1" applyAlignment="1" applyProtection="1">
      <alignment horizontal="center" vertical="center"/>
      <protection hidden="1"/>
    </xf>
    <xf numFmtId="166" fontId="52" fillId="17" borderId="56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Protection="1">
      <protection hidden="1"/>
    </xf>
    <xf numFmtId="0" fontId="50" fillId="17" borderId="27" xfId="0" applyFont="1" applyFill="1" applyBorder="1" applyAlignment="1" applyProtection="1">
      <alignment vertical="center"/>
      <protection hidden="1"/>
    </xf>
    <xf numFmtId="0" fontId="6" fillId="18" borderId="57" xfId="0" applyNumberFormat="1" applyFont="1" applyFill="1" applyBorder="1" applyAlignment="1" applyProtection="1">
      <alignment horizontal="center" vertical="center"/>
      <protection hidden="1"/>
    </xf>
    <xf numFmtId="0" fontId="6" fillId="18" borderId="25" xfId="0" applyNumberFormat="1" applyFont="1" applyFill="1" applyBorder="1" applyAlignment="1" applyProtection="1">
      <alignment horizontal="center" vertical="center"/>
      <protection hidden="1"/>
    </xf>
    <xf numFmtId="0" fontId="6" fillId="18" borderId="58" xfId="0" applyNumberFormat="1" applyFont="1" applyFill="1" applyBorder="1" applyAlignment="1" applyProtection="1">
      <alignment horizontal="center" vertical="center"/>
      <protection hidden="1"/>
    </xf>
    <xf numFmtId="0" fontId="50" fillId="17" borderId="29" xfId="0" applyFont="1" applyFill="1" applyBorder="1" applyAlignment="1" applyProtection="1">
      <alignment vertical="center"/>
      <protection hidden="1"/>
    </xf>
    <xf numFmtId="0" fontId="5" fillId="0" borderId="29" xfId="0" applyFont="1" applyFill="1" applyBorder="1" applyAlignment="1" applyProtection="1">
      <alignment horizontal="right" vertical="center"/>
      <protection hidden="1"/>
    </xf>
    <xf numFmtId="0" fontId="49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Fill="1" applyBorder="1" applyProtection="1">
      <protection hidden="1"/>
    </xf>
    <xf numFmtId="0" fontId="0" fillId="0" borderId="31" xfId="0" applyFont="1" applyBorder="1" applyProtection="1">
      <protection hidden="1"/>
    </xf>
    <xf numFmtId="0" fontId="0" fillId="0" borderId="15" xfId="0" applyFont="1" applyBorder="1" applyProtection="1">
      <protection hidden="1"/>
    </xf>
    <xf numFmtId="0" fontId="48" fillId="0" borderId="15" xfId="0" applyFont="1" applyBorder="1" applyAlignment="1" applyProtection="1">
      <protection hidden="1"/>
    </xf>
    <xf numFmtId="0" fontId="0" fillId="0" borderId="15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0" fillId="0" borderId="30" xfId="0" applyFont="1" applyBorder="1" applyProtection="1">
      <protection hidden="1"/>
    </xf>
    <xf numFmtId="0" fontId="0" fillId="19" borderId="27" xfId="0" applyFont="1" applyFill="1" applyBorder="1" applyProtection="1">
      <protection hidden="1"/>
    </xf>
    <xf numFmtId="0" fontId="0" fillId="19" borderId="16" xfId="0" applyFont="1" applyFill="1" applyBorder="1" applyAlignment="1" applyProtection="1">
      <alignment horizontal="center"/>
      <protection hidden="1"/>
    </xf>
    <xf numFmtId="0" fontId="0" fillId="19" borderId="16" xfId="0" applyFont="1" applyFill="1" applyBorder="1" applyProtection="1">
      <protection hidden="1"/>
    </xf>
    <xf numFmtId="0" fontId="0" fillId="19" borderId="28" xfId="0" applyFont="1" applyFill="1" applyBorder="1" applyProtection="1">
      <protection hidden="1"/>
    </xf>
    <xf numFmtId="0" fontId="0" fillId="6" borderId="0" xfId="0" applyFont="1" applyFill="1" applyBorder="1" applyProtection="1">
      <protection hidden="1"/>
    </xf>
    <xf numFmtId="0" fontId="37" fillId="2" borderId="29" xfId="0" applyFont="1" applyFill="1" applyBorder="1" applyAlignment="1" applyProtection="1">
      <alignment horizontal="center" vertical="center"/>
      <protection hidden="1"/>
    </xf>
    <xf numFmtId="0" fontId="37" fillId="2" borderId="0" xfId="0" applyFont="1" applyFill="1" applyBorder="1" applyAlignment="1" applyProtection="1">
      <alignment horizontal="center" vertical="center"/>
      <protection hidden="1"/>
    </xf>
    <xf numFmtId="0" fontId="37" fillId="2" borderId="30" xfId="0" applyFon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right" vertical="center" wrapText="1"/>
      <protection hidden="1"/>
    </xf>
    <xf numFmtId="0" fontId="5" fillId="16" borderId="7" xfId="0" applyFont="1" applyFill="1" applyBorder="1" applyAlignment="1" applyProtection="1">
      <alignment horizontal="center" vertical="center" wrapText="1"/>
      <protection hidden="1"/>
    </xf>
    <xf numFmtId="0" fontId="5" fillId="16" borderId="11" xfId="0" applyFont="1" applyFill="1" applyBorder="1" applyAlignment="1" applyProtection="1">
      <alignment horizontal="center" vertical="center" wrapText="1"/>
      <protection hidden="1"/>
    </xf>
    <xf numFmtId="0" fontId="5" fillId="16" borderId="5" xfId="0" applyFont="1" applyFill="1" applyBorder="1" applyAlignment="1" applyProtection="1">
      <alignment horizontal="center" vertical="center" wrapText="1"/>
      <protection hidden="1"/>
    </xf>
    <xf numFmtId="14" fontId="0" fillId="0" borderId="0" xfId="0" applyNumberFormat="1" applyFont="1" applyProtection="1">
      <protection hidden="1"/>
    </xf>
    <xf numFmtId="0" fontId="3" fillId="0" borderId="29" xfId="0" applyFont="1" applyBorder="1" applyProtection="1">
      <protection hidden="1"/>
    </xf>
    <xf numFmtId="0" fontId="0" fillId="22" borderId="29" xfId="0" applyFont="1" applyFill="1" applyBorder="1" applyProtection="1">
      <protection hidden="1"/>
    </xf>
    <xf numFmtId="0" fontId="0" fillId="22" borderId="0" xfId="0" applyFont="1" applyFill="1" applyBorder="1" applyAlignment="1" applyProtection="1">
      <alignment horizontal="center"/>
      <protection hidden="1"/>
    </xf>
    <xf numFmtId="0" fontId="0" fillId="22" borderId="0" xfId="0" applyFont="1" applyFill="1" applyBorder="1" applyProtection="1">
      <protection hidden="1"/>
    </xf>
    <xf numFmtId="0" fontId="0" fillId="22" borderId="30" xfId="0" applyFont="1" applyFill="1" applyBorder="1" applyProtection="1">
      <protection hidden="1"/>
    </xf>
    <xf numFmtId="0" fontId="0" fillId="0" borderId="32" xfId="0" applyFont="1" applyBorder="1" applyProtection="1">
      <protection hidden="1"/>
    </xf>
    <xf numFmtId="0" fontId="10" fillId="3" borderId="4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/>
      <protection locked="0" hidden="1"/>
    </xf>
    <xf numFmtId="0" fontId="10" fillId="3" borderId="1" xfId="0" applyFont="1" applyFill="1" applyBorder="1" applyProtection="1">
      <protection locked="0" hidden="1"/>
    </xf>
    <xf numFmtId="2" fontId="10" fillId="3" borderId="1" xfId="0" applyNumberFormat="1" applyFont="1" applyFill="1" applyBorder="1" applyProtection="1">
      <protection locked="0" hidden="1"/>
    </xf>
    <xf numFmtId="14" fontId="10" fillId="3" borderId="1" xfId="0" applyNumberFormat="1" applyFont="1" applyFill="1" applyBorder="1" applyProtection="1">
      <protection locked="0" hidden="1"/>
    </xf>
    <xf numFmtId="170" fontId="0" fillId="6" borderId="0" xfId="0" applyNumberFormat="1" applyFill="1" applyBorder="1" applyAlignment="1" applyProtection="1">
      <alignment horizontal="center" vertical="center"/>
      <protection hidden="1"/>
    </xf>
    <xf numFmtId="170" fontId="0" fillId="6" borderId="29" xfId="0" applyNumberFormat="1" applyFill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right" vertical="center"/>
      <protection hidden="1"/>
    </xf>
    <xf numFmtId="167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33" fillId="6" borderId="0" xfId="0" applyFont="1" applyFill="1" applyBorder="1" applyAlignment="1" applyProtection="1">
      <alignment horizontal="center"/>
      <protection hidden="1"/>
    </xf>
    <xf numFmtId="0" fontId="36" fillId="4" borderId="0" xfId="0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37" fillId="2" borderId="51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right" wrapText="1"/>
      <protection hidden="1"/>
    </xf>
    <xf numFmtId="0" fontId="5" fillId="17" borderId="75" xfId="0" applyFont="1" applyFill="1" applyBorder="1" applyAlignment="1" applyProtection="1">
      <alignment vertical="center"/>
      <protection hidden="1"/>
    </xf>
    <xf numFmtId="0" fontId="52" fillId="16" borderId="11" xfId="0" applyFont="1" applyFill="1" applyBorder="1" applyAlignment="1" applyProtection="1">
      <alignment horizontal="center" vertical="center" wrapText="1"/>
      <protection hidden="1"/>
    </xf>
    <xf numFmtId="0" fontId="52" fillId="16" borderId="64" xfId="0" applyFont="1" applyFill="1" applyBorder="1" applyAlignment="1" applyProtection="1">
      <alignment horizontal="center" vertical="center" wrapText="1"/>
      <protection hidden="1"/>
    </xf>
    <xf numFmtId="0" fontId="52" fillId="6" borderId="0" xfId="0" applyFont="1" applyFill="1" applyBorder="1" applyAlignment="1" applyProtection="1">
      <alignment horizontal="center" vertical="center" wrapText="1"/>
      <protection hidden="1"/>
    </xf>
    <xf numFmtId="0" fontId="3" fillId="17" borderId="76" xfId="0" applyFont="1" applyFill="1" applyBorder="1" applyAlignment="1" applyProtection="1">
      <alignment horizontal="center"/>
      <protection hidden="1"/>
    </xf>
    <xf numFmtId="170" fontId="0" fillId="5" borderId="59" xfId="0" applyNumberFormat="1" applyFill="1" applyBorder="1" applyAlignment="1" applyProtection="1">
      <alignment wrapText="1"/>
      <protection hidden="1"/>
    </xf>
    <xf numFmtId="0" fontId="3" fillId="17" borderId="40" xfId="0" applyFont="1" applyFill="1" applyBorder="1" applyAlignment="1" applyProtection="1">
      <alignment horizontal="center"/>
      <protection hidden="1"/>
    </xf>
    <xf numFmtId="170" fontId="0" fillId="5" borderId="6" xfId="0" applyNumberFormat="1" applyFill="1" applyBorder="1" applyAlignment="1" applyProtection="1">
      <alignment wrapText="1"/>
      <protection hidden="1"/>
    </xf>
    <xf numFmtId="0" fontId="3" fillId="17" borderId="46" xfId="0" applyFont="1" applyFill="1" applyBorder="1" applyAlignment="1" applyProtection="1">
      <alignment horizontal="center"/>
      <protection hidden="1"/>
    </xf>
    <xf numFmtId="170" fontId="0" fillId="5" borderId="1" xfId="0" applyNumberFormat="1" applyFill="1" applyBorder="1" applyAlignment="1" applyProtection="1">
      <alignment wrapText="1"/>
      <protection hidden="1"/>
    </xf>
    <xf numFmtId="0" fontId="3" fillId="17" borderId="73" xfId="0" applyFont="1" applyFill="1" applyBorder="1" applyAlignment="1" applyProtection="1">
      <alignment horizontal="center"/>
      <protection hidden="1"/>
    </xf>
    <xf numFmtId="170" fontId="0" fillId="5" borderId="14" xfId="0" applyNumberFormat="1" applyFill="1" applyBorder="1" applyAlignment="1" applyProtection="1">
      <alignment wrapText="1"/>
      <protection hidden="1"/>
    </xf>
    <xf numFmtId="0" fontId="36" fillId="19" borderId="27" xfId="0" applyFont="1" applyFill="1" applyBorder="1" applyProtection="1">
      <protection hidden="1"/>
    </xf>
    <xf numFmtId="0" fontId="33" fillId="6" borderId="29" xfId="0" applyFont="1" applyFill="1" applyBorder="1" applyAlignment="1" applyProtection="1">
      <alignment horizontal="center"/>
      <protection hidden="1"/>
    </xf>
    <xf numFmtId="0" fontId="37" fillId="2" borderId="68" xfId="0" applyFont="1" applyFill="1" applyBorder="1" applyAlignment="1" applyProtection="1">
      <alignment horizontal="center" vertical="center"/>
      <protection hidden="1"/>
    </xf>
    <xf numFmtId="0" fontId="37" fillId="20" borderId="71" xfId="0" applyFont="1" applyFill="1" applyBorder="1" applyAlignment="1" applyProtection="1">
      <alignment horizontal="center"/>
      <protection hidden="1"/>
    </xf>
    <xf numFmtId="0" fontId="37" fillId="20" borderId="72" xfId="0" applyFont="1" applyFill="1" applyBorder="1" applyAlignment="1" applyProtection="1">
      <alignment horizontal="center"/>
      <protection hidden="1"/>
    </xf>
    <xf numFmtId="0" fontId="37" fillId="20" borderId="63" xfId="0" applyFont="1" applyFill="1" applyBorder="1" applyProtection="1">
      <protection hidden="1"/>
    </xf>
    <xf numFmtId="0" fontId="37" fillId="6" borderId="29" xfId="0" applyFont="1" applyFill="1" applyBorder="1" applyProtection="1">
      <protection hidden="1"/>
    </xf>
    <xf numFmtId="0" fontId="0" fillId="17" borderId="41" xfId="0" applyFill="1" applyBorder="1" applyProtection="1">
      <protection hidden="1"/>
    </xf>
    <xf numFmtId="0" fontId="52" fillId="16" borderId="13" xfId="0" applyFont="1" applyFill="1" applyBorder="1" applyAlignment="1" applyProtection="1">
      <alignment horizontal="center" vertical="center" wrapText="1"/>
      <protection hidden="1"/>
    </xf>
    <xf numFmtId="0" fontId="15" fillId="16" borderId="14" xfId="0" applyFont="1" applyFill="1" applyBorder="1" applyAlignment="1" applyProtection="1">
      <alignment horizontal="center" vertical="center" wrapText="1"/>
      <protection hidden="1"/>
    </xf>
    <xf numFmtId="0" fontId="15" fillId="16" borderId="14" xfId="0" applyFont="1" applyFill="1" applyBorder="1" applyAlignment="1" applyProtection="1">
      <alignment horizontal="center" vertical="center"/>
      <protection hidden="1"/>
    </xf>
    <xf numFmtId="0" fontId="15" fillId="16" borderId="60" xfId="0" applyFont="1" applyFill="1" applyBorder="1" applyAlignment="1" applyProtection="1">
      <alignment horizontal="center" vertical="center" wrapText="1"/>
      <protection hidden="1"/>
    </xf>
    <xf numFmtId="0" fontId="15" fillId="16" borderId="56" xfId="0" applyFont="1" applyFill="1" applyBorder="1" applyAlignment="1" applyProtection="1">
      <alignment horizontal="center" vertical="center" wrapText="1"/>
      <protection hidden="1"/>
    </xf>
    <xf numFmtId="0" fontId="15" fillId="16" borderId="13" xfId="0" applyFont="1" applyFill="1" applyBorder="1" applyAlignment="1" applyProtection="1">
      <alignment horizontal="center" vertical="center" wrapText="1"/>
      <protection hidden="1"/>
    </xf>
    <xf numFmtId="0" fontId="15" fillId="16" borderId="35" xfId="0" applyFont="1" applyFill="1" applyBorder="1" applyAlignment="1" applyProtection="1">
      <alignment horizontal="center" vertical="center" wrapText="1"/>
      <protection hidden="1"/>
    </xf>
    <xf numFmtId="0" fontId="15" fillId="6" borderId="29" xfId="0" applyFont="1" applyFill="1" applyBorder="1" applyAlignment="1" applyProtection="1">
      <alignment horizontal="center" vertical="center" wrapText="1"/>
      <protection hidden="1"/>
    </xf>
    <xf numFmtId="170" fontId="0" fillId="5" borderId="12" xfId="0" applyNumberFormat="1" applyFill="1" applyBorder="1" applyAlignment="1" applyProtection="1">
      <alignment wrapText="1"/>
      <protection hidden="1"/>
    </xf>
    <xf numFmtId="170" fontId="0" fillId="5" borderId="13" xfId="0" applyNumberFormat="1" applyFill="1" applyBorder="1" applyAlignment="1" applyProtection="1">
      <alignment wrapText="1"/>
      <protection hidden="1"/>
    </xf>
    <xf numFmtId="0" fontId="0" fillId="0" borderId="31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32" xfId="0" applyBorder="1" applyProtection="1">
      <protection hidden="1"/>
    </xf>
    <xf numFmtId="0" fontId="0" fillId="0" borderId="0" xfId="0" applyAlignment="1" applyProtection="1">
      <protection hidden="1"/>
    </xf>
    <xf numFmtId="0" fontId="10" fillId="4" borderId="0" xfId="0" applyFont="1" applyFill="1" applyProtection="1">
      <protection hidden="1"/>
    </xf>
    <xf numFmtId="0" fontId="10" fillId="4" borderId="0" xfId="0" applyFont="1" applyFill="1" applyBorder="1" applyProtection="1">
      <protection hidden="1"/>
    </xf>
    <xf numFmtId="0" fontId="12" fillId="4" borderId="0" xfId="0" applyFont="1" applyFill="1" applyBorder="1" applyAlignment="1" applyProtection="1">
      <protection hidden="1"/>
    </xf>
    <xf numFmtId="0" fontId="10" fillId="4" borderId="29" xfId="0" applyFont="1" applyFill="1" applyBorder="1" applyProtection="1">
      <protection hidden="1"/>
    </xf>
    <xf numFmtId="0" fontId="34" fillId="4" borderId="0" xfId="0" applyFont="1" applyFill="1" applyBorder="1" applyAlignment="1" applyProtection="1">
      <alignment horizontal="center" vertical="center"/>
      <protection hidden="1"/>
    </xf>
    <xf numFmtId="0" fontId="34" fillId="4" borderId="30" xfId="0" applyFont="1" applyFill="1" applyBorder="1" applyAlignment="1" applyProtection="1">
      <alignment horizontal="center" vertical="center"/>
      <protection hidden="1"/>
    </xf>
    <xf numFmtId="0" fontId="11" fillId="4" borderId="29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0" fontId="11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right" vertical="center"/>
      <protection hidden="1"/>
    </xf>
    <xf numFmtId="0" fontId="0" fillId="4" borderId="0" xfId="0" applyFill="1" applyBorder="1" applyProtection="1">
      <protection hidden="1"/>
    </xf>
    <xf numFmtId="0" fontId="0" fillId="4" borderId="30" xfId="0" applyFill="1" applyBorder="1" applyProtection="1">
      <protection hidden="1"/>
    </xf>
    <xf numFmtId="0" fontId="0" fillId="4" borderId="0" xfId="0" applyFill="1" applyProtection="1"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horizontal="right"/>
      <protection hidden="1"/>
    </xf>
    <xf numFmtId="0" fontId="0" fillId="4" borderId="0" xfId="0" applyFont="1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0" fillId="4" borderId="29" xfId="0" applyFill="1" applyBorder="1" applyAlignment="1" applyProtection="1">
      <alignment vertical="center"/>
      <protection hidden="1"/>
    </xf>
    <xf numFmtId="0" fontId="37" fillId="22" borderId="29" xfId="0" applyFont="1" applyFill="1" applyBorder="1" applyAlignment="1" applyProtection="1">
      <alignment horizontal="center" vertical="center"/>
      <protection hidden="1"/>
    </xf>
    <xf numFmtId="0" fontId="37" fillId="22" borderId="0" xfId="0" applyFont="1" applyFill="1" applyBorder="1" applyAlignment="1" applyProtection="1">
      <alignment horizontal="center" vertical="center"/>
      <protection hidden="1"/>
    </xf>
    <xf numFmtId="0" fontId="37" fillId="22" borderId="30" xfId="0" applyFont="1" applyFill="1" applyBorder="1" applyAlignment="1" applyProtection="1">
      <alignment horizontal="center" vertical="center"/>
      <protection hidden="1"/>
    </xf>
    <xf numFmtId="0" fontId="37" fillId="4" borderId="30" xfId="0" applyFont="1" applyFill="1" applyBorder="1" applyAlignment="1" applyProtection="1">
      <alignment horizontal="center" vertical="center"/>
      <protection hidden="1"/>
    </xf>
    <xf numFmtId="0" fontId="37" fillId="4" borderId="0" xfId="0" applyFont="1" applyFill="1" applyBorder="1" applyAlignment="1" applyProtection="1">
      <alignment horizontal="center" vertical="center"/>
      <protection hidden="1"/>
    </xf>
    <xf numFmtId="0" fontId="11" fillId="4" borderId="29" xfId="0" applyFont="1" applyFill="1" applyBorder="1" applyAlignment="1" applyProtection="1">
      <alignment horizontal="right" vertical="center" wrapText="1"/>
      <protection hidden="1"/>
    </xf>
    <xf numFmtId="0" fontId="5" fillId="18" borderId="49" xfId="0" applyFont="1" applyFill="1" applyBorder="1" applyAlignment="1" applyProtection="1">
      <alignment horizontal="center" vertical="center" wrapText="1"/>
      <protection hidden="1"/>
    </xf>
    <xf numFmtId="0" fontId="5" fillId="18" borderId="9" xfId="0" applyFont="1" applyFill="1" applyBorder="1" applyAlignment="1" applyProtection="1">
      <alignment horizontal="center" vertical="center" wrapText="1"/>
      <protection hidden="1"/>
    </xf>
    <xf numFmtId="0" fontId="5" fillId="18" borderId="48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vertical="center" wrapText="1"/>
      <protection hidden="1"/>
    </xf>
    <xf numFmtId="0" fontId="0" fillId="4" borderId="29" xfId="0" applyFont="1" applyFill="1" applyBorder="1" applyProtection="1">
      <protection hidden="1"/>
    </xf>
    <xf numFmtId="0" fontId="12" fillId="4" borderId="30" xfId="0" applyFont="1" applyFill="1" applyBorder="1" applyAlignment="1" applyProtection="1">
      <protection hidden="1"/>
    </xf>
    <xf numFmtId="0" fontId="0" fillId="22" borderId="31" xfId="0" applyFont="1" applyFill="1" applyBorder="1" applyProtection="1">
      <protection hidden="1"/>
    </xf>
    <xf numFmtId="0" fontId="0" fillId="22" borderId="15" xfId="0" applyFont="1" applyFill="1" applyBorder="1" applyAlignment="1" applyProtection="1">
      <alignment horizontal="center"/>
      <protection hidden="1"/>
    </xf>
    <xf numFmtId="0" fontId="0" fillId="22" borderId="15" xfId="0" applyFont="1" applyFill="1" applyBorder="1" applyProtection="1">
      <protection hidden="1"/>
    </xf>
    <xf numFmtId="0" fontId="0" fillId="22" borderId="32" xfId="0" applyFont="1" applyFill="1" applyBorder="1" applyProtection="1">
      <protection hidden="1"/>
    </xf>
    <xf numFmtId="0" fontId="0" fillId="4" borderId="30" xfId="0" applyFont="1" applyFill="1" applyBorder="1" applyAlignment="1" applyProtection="1">
      <protection hidden="1"/>
    </xf>
    <xf numFmtId="0" fontId="0" fillId="4" borderId="0" xfId="0" applyFont="1" applyFill="1" applyBorder="1" applyAlignment="1" applyProtection="1">
      <protection hidden="1"/>
    </xf>
    <xf numFmtId="0" fontId="11" fillId="4" borderId="29" xfId="0" applyFont="1" applyFill="1" applyBorder="1" applyAlignment="1" applyProtection="1">
      <alignment horizontal="right" wrapText="1"/>
      <protection hidden="1"/>
    </xf>
    <xf numFmtId="0" fontId="19" fillId="4" borderId="30" xfId="0" applyFont="1" applyFill="1" applyBorder="1" applyAlignment="1" applyProtection="1">
      <alignment vertical="center"/>
      <protection hidden="1"/>
    </xf>
    <xf numFmtId="0" fontId="19" fillId="4" borderId="0" xfId="0" applyFont="1" applyFill="1" applyBorder="1" applyAlignment="1" applyProtection="1">
      <alignment vertical="center"/>
      <protection hidden="1"/>
    </xf>
    <xf numFmtId="0" fontId="11" fillId="4" borderId="31" xfId="0" applyFont="1" applyFill="1" applyBorder="1" applyAlignment="1" applyProtection="1">
      <alignment horizontal="right" vertical="center"/>
      <protection hidden="1"/>
    </xf>
    <xf numFmtId="0" fontId="11" fillId="4" borderId="15" xfId="0" applyFont="1" applyFill="1" applyBorder="1" applyAlignment="1" applyProtection="1">
      <alignment horizontal="left" vertical="center" wrapText="1"/>
      <protection hidden="1"/>
    </xf>
    <xf numFmtId="0" fontId="11" fillId="4" borderId="15" xfId="0" applyFont="1" applyFill="1" applyBorder="1" applyProtection="1">
      <protection hidden="1"/>
    </xf>
    <xf numFmtId="0" fontId="11" fillId="4" borderId="15" xfId="0" applyFont="1" applyFill="1" applyBorder="1" applyAlignment="1" applyProtection="1">
      <alignment vertical="center" wrapText="1"/>
      <protection hidden="1"/>
    </xf>
    <xf numFmtId="0" fontId="0" fillId="4" borderId="15" xfId="0" applyFill="1" applyBorder="1" applyProtection="1">
      <protection hidden="1"/>
    </xf>
    <xf numFmtId="0" fontId="0" fillId="4" borderId="32" xfId="0" applyFill="1" applyBorder="1" applyProtection="1">
      <protection hidden="1"/>
    </xf>
    <xf numFmtId="0" fontId="11" fillId="4" borderId="0" xfId="0" applyFont="1" applyFill="1" applyAlignment="1" applyProtection="1">
      <alignment horizontal="right" vertical="center"/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11" fillId="4" borderId="0" xfId="0" applyFont="1" applyFill="1" applyProtection="1"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0" fontId="39" fillId="4" borderId="0" xfId="0" applyFont="1" applyFill="1" applyProtection="1"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60" fillId="4" borderId="0" xfId="0" applyFont="1" applyFill="1" applyProtection="1">
      <protection hidden="1"/>
    </xf>
    <xf numFmtId="0" fontId="39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5" fillId="3" borderId="40" xfId="0" applyFont="1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14" fontId="11" fillId="3" borderId="1" xfId="0" applyNumberFormat="1" applyFont="1" applyFill="1" applyBorder="1" applyAlignment="1" applyProtection="1">
      <alignment vertical="center" wrapText="1"/>
      <protection locked="0" hidden="1"/>
    </xf>
    <xf numFmtId="14" fontId="0" fillId="3" borderId="1" xfId="0" applyNumberFormat="1" applyFill="1" applyBorder="1" applyProtection="1">
      <protection locked="0" hidden="1"/>
    </xf>
    <xf numFmtId="0" fontId="0" fillId="3" borderId="33" xfId="0" applyFill="1" applyBorder="1" applyProtection="1">
      <protection locked="0" hidden="1"/>
    </xf>
    <xf numFmtId="0" fontId="11" fillId="4" borderId="40" xfId="0" applyFont="1" applyFill="1" applyBorder="1" applyAlignment="1" applyProtection="1">
      <alignment vertical="center" wrapText="1"/>
      <protection locked="0" hidden="1"/>
    </xf>
    <xf numFmtId="0" fontId="0" fillId="4" borderId="1" xfId="0" applyFill="1" applyBorder="1" applyProtection="1">
      <protection locked="0" hidden="1"/>
    </xf>
    <xf numFmtId="0" fontId="11" fillId="4" borderId="1" xfId="0" applyFont="1" applyFill="1" applyBorder="1" applyAlignment="1" applyProtection="1">
      <alignment vertical="center" wrapText="1"/>
      <protection locked="0" hidden="1"/>
    </xf>
    <xf numFmtId="14" fontId="11" fillId="4" borderId="1" xfId="0" applyNumberFormat="1" applyFont="1" applyFill="1" applyBorder="1" applyAlignment="1" applyProtection="1">
      <alignment vertical="center" wrapText="1"/>
      <protection locked="0" hidden="1"/>
    </xf>
    <xf numFmtId="14" fontId="0" fillId="4" borderId="1" xfId="0" applyNumberFormat="1" applyFill="1" applyBorder="1" applyProtection="1">
      <protection locked="0" hidden="1"/>
    </xf>
    <xf numFmtId="0" fontId="0" fillId="4" borderId="33" xfId="0" applyFill="1" applyBorder="1" applyProtection="1">
      <protection locked="0" hidden="1"/>
    </xf>
    <xf numFmtId="0" fontId="39" fillId="3" borderId="40" xfId="0" applyFont="1" applyFill="1" applyBorder="1" applyProtection="1">
      <protection locked="0" hidden="1"/>
    </xf>
    <xf numFmtId="0" fontId="39" fillId="3" borderId="41" xfId="0" applyFont="1" applyFill="1" applyBorder="1" applyProtection="1">
      <protection locked="0" hidden="1"/>
    </xf>
    <xf numFmtId="0" fontId="0" fillId="3" borderId="14" xfId="0" applyFill="1" applyBorder="1" applyProtection="1">
      <protection locked="0" hidden="1"/>
    </xf>
    <xf numFmtId="14" fontId="11" fillId="3" borderId="14" xfId="0" applyNumberFormat="1" applyFont="1" applyFill="1" applyBorder="1" applyAlignment="1" applyProtection="1">
      <alignment vertical="center" wrapText="1"/>
      <protection locked="0" hidden="1"/>
    </xf>
    <xf numFmtId="14" fontId="0" fillId="3" borderId="14" xfId="0" applyNumberFormat="1" applyFill="1" applyBorder="1" applyProtection="1">
      <protection locked="0" hidden="1"/>
    </xf>
    <xf numFmtId="0" fontId="0" fillId="3" borderId="35" xfId="0" applyFill="1" applyBorder="1" applyProtection="1">
      <protection locked="0" hidden="1"/>
    </xf>
    <xf numFmtId="0" fontId="19" fillId="3" borderId="42" xfId="0" applyFont="1" applyFill="1" applyBorder="1" applyAlignment="1" applyProtection="1">
      <alignment vertical="center"/>
      <protection locked="0" hidden="1"/>
    </xf>
    <xf numFmtId="0" fontId="19" fillId="3" borderId="12" xfId="0" applyFont="1" applyFill="1" applyBorder="1" applyAlignment="1" applyProtection="1">
      <alignment vertical="center"/>
      <protection locked="0" hidden="1"/>
    </xf>
    <xf numFmtId="0" fontId="59" fillId="3" borderId="12" xfId="0" applyFont="1" applyFill="1" applyBorder="1" applyAlignment="1" applyProtection="1">
      <alignment vertical="center"/>
      <protection locked="0" hidden="1"/>
    </xf>
    <xf numFmtId="0" fontId="19" fillId="4" borderId="40" xfId="0" applyFont="1" applyFill="1" applyBorder="1" applyAlignment="1" applyProtection="1">
      <alignment vertical="center"/>
      <protection locked="0" hidden="1"/>
    </xf>
    <xf numFmtId="0" fontId="19" fillId="4" borderId="1" xfId="0" applyFont="1" applyFill="1" applyBorder="1" applyAlignment="1" applyProtection="1">
      <alignment vertical="center"/>
      <protection locked="0" hidden="1"/>
    </xf>
    <xf numFmtId="0" fontId="19" fillId="3" borderId="41" xfId="0" applyFont="1" applyFill="1" applyBorder="1" applyAlignment="1" applyProtection="1">
      <alignment vertical="center"/>
      <protection locked="0" hidden="1"/>
    </xf>
    <xf numFmtId="0" fontId="19" fillId="3" borderId="14" xfId="0" applyFont="1" applyFill="1" applyBorder="1" applyAlignment="1" applyProtection="1">
      <alignment vertical="center"/>
      <protection locked="0" hidden="1"/>
    </xf>
    <xf numFmtId="0" fontId="0" fillId="4" borderId="0" xfId="0" applyFill="1" applyProtection="1"/>
    <xf numFmtId="49" fontId="60" fillId="4" borderId="0" xfId="0" applyNumberFormat="1" applyFont="1" applyFill="1" applyBorder="1" applyAlignment="1" applyProtection="1">
      <alignment vertical="top" wrapText="1"/>
    </xf>
    <xf numFmtId="0" fontId="0" fillId="4" borderId="30" xfId="0" applyFill="1" applyBorder="1" applyProtection="1"/>
    <xf numFmtId="0" fontId="0" fillId="4" borderId="0" xfId="0" applyFill="1" applyBorder="1" applyAlignment="1" applyProtection="1">
      <alignment horizontal="left"/>
    </xf>
    <xf numFmtId="0" fontId="11" fillId="6" borderId="0" xfId="0" applyFont="1" applyFill="1" applyBorder="1" applyAlignment="1" applyProtection="1">
      <alignment horizontal="left" vertical="top"/>
    </xf>
    <xf numFmtId="0" fontId="0" fillId="4" borderId="29" xfId="0" applyFill="1" applyBorder="1" applyProtection="1"/>
    <xf numFmtId="0" fontId="0" fillId="4" borderId="0" xfId="0" applyFill="1" applyBorder="1" applyProtection="1"/>
    <xf numFmtId="0" fontId="0" fillId="4" borderId="29" xfId="0" applyFill="1" applyBorder="1" applyAlignment="1" applyProtection="1">
      <alignment vertical="center"/>
    </xf>
    <xf numFmtId="0" fontId="11" fillId="4" borderId="29" xfId="0" applyFont="1" applyFill="1" applyBorder="1" applyAlignment="1" applyProtection="1">
      <alignment horizontal="right" vertical="center" wrapText="1"/>
    </xf>
    <xf numFmtId="0" fontId="2" fillId="4" borderId="0" xfId="0" applyFont="1" applyFill="1" applyBorder="1" applyProtection="1"/>
    <xf numFmtId="0" fontId="11" fillId="4" borderId="0" xfId="0" applyFont="1" applyFill="1" applyBorder="1" applyAlignment="1" applyProtection="1">
      <alignment vertical="center" wrapText="1"/>
    </xf>
    <xf numFmtId="14" fontId="11" fillId="4" borderId="0" xfId="0" applyNumberFormat="1" applyFont="1" applyFill="1" applyBorder="1" applyAlignment="1" applyProtection="1">
      <alignment vertical="center" wrapText="1"/>
    </xf>
    <xf numFmtId="14" fontId="0" fillId="4" borderId="0" xfId="0" applyNumberFormat="1" applyFill="1" applyBorder="1" applyProtection="1"/>
    <xf numFmtId="0" fontId="11" fillId="4" borderId="31" xfId="0" applyFont="1" applyFill="1" applyBorder="1" applyAlignment="1" applyProtection="1">
      <alignment horizontal="right" vertical="center"/>
    </xf>
    <xf numFmtId="0" fontId="11" fillId="4" borderId="15" xfId="0" applyFont="1" applyFill="1" applyBorder="1" applyAlignment="1" applyProtection="1">
      <alignment horizontal="left" vertical="center" wrapText="1"/>
    </xf>
    <xf numFmtId="0" fontId="11" fillId="4" borderId="15" xfId="0" applyFont="1" applyFill="1" applyBorder="1" applyProtection="1"/>
    <xf numFmtId="0" fontId="11" fillId="4" borderId="15" xfId="0" applyFont="1" applyFill="1" applyBorder="1" applyAlignment="1" applyProtection="1">
      <alignment vertical="center" wrapText="1"/>
    </xf>
    <xf numFmtId="0" fontId="0" fillId="4" borderId="15" xfId="0" applyFill="1" applyBorder="1" applyProtection="1"/>
    <xf numFmtId="0" fontId="0" fillId="4" borderId="32" xfId="0" applyFill="1" applyBorder="1" applyProtection="1"/>
    <xf numFmtId="0" fontId="11" fillId="4" borderId="0" xfId="0" applyFont="1" applyFill="1" applyAlignment="1" applyProtection="1">
      <alignment horizontal="right" vertical="center"/>
    </xf>
    <xf numFmtId="0" fontId="11" fillId="4" borderId="0" xfId="0" applyFont="1" applyFill="1" applyAlignment="1" applyProtection="1">
      <alignment horizontal="left" vertical="center" wrapText="1"/>
    </xf>
    <xf numFmtId="0" fontId="11" fillId="4" borderId="0" xfId="0" applyFont="1" applyFill="1" applyProtection="1"/>
    <xf numFmtId="0" fontId="11" fillId="4" borderId="0" xfId="0" applyFont="1" applyFill="1" applyAlignment="1" applyProtection="1">
      <alignment vertical="center" wrapText="1"/>
    </xf>
    <xf numFmtId="0" fontId="0" fillId="4" borderId="0" xfId="0" applyFill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0" fillId="4" borderId="0" xfId="0" applyFill="1" applyBorder="1" applyAlignment="1" applyProtection="1">
      <alignment horizontal="left"/>
      <protection hidden="1"/>
    </xf>
    <xf numFmtId="0" fontId="8" fillId="6" borderId="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horizontal="left" vertical="top"/>
      <protection hidden="1"/>
    </xf>
    <xf numFmtId="0" fontId="0" fillId="4" borderId="29" xfId="0" applyFill="1" applyBorder="1" applyProtection="1"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vertical="top"/>
      <protection hidden="1"/>
    </xf>
    <xf numFmtId="0" fontId="11" fillId="4" borderId="0" xfId="0" applyFont="1" applyFill="1" applyBorder="1" applyAlignment="1" applyProtection="1">
      <alignment horizontal="left" vertical="top"/>
      <protection hidden="1"/>
    </xf>
    <xf numFmtId="0" fontId="5" fillId="4" borderId="0" xfId="0" applyFont="1" applyFill="1" applyBorder="1" applyAlignment="1" applyProtection="1">
      <alignment vertical="top" wrapText="1"/>
      <protection hidden="1"/>
    </xf>
    <xf numFmtId="0" fontId="0" fillId="4" borderId="31" xfId="0" applyFill="1" applyBorder="1" applyProtection="1">
      <protection hidden="1"/>
    </xf>
    <xf numFmtId="0" fontId="5" fillId="4" borderId="15" xfId="0" applyFont="1" applyFill="1" applyBorder="1" applyAlignment="1" applyProtection="1">
      <alignment vertical="top" wrapText="1"/>
      <protection hidden="1"/>
    </xf>
    <xf numFmtId="0" fontId="11" fillId="4" borderId="15" xfId="0" applyFont="1" applyFill="1" applyBorder="1" applyAlignment="1" applyProtection="1">
      <alignment vertical="top"/>
      <protection hidden="1"/>
    </xf>
    <xf numFmtId="0" fontId="11" fillId="4" borderId="15" xfId="0" applyFont="1" applyFill="1" applyBorder="1" applyAlignment="1" applyProtection="1">
      <alignment horizontal="left" vertical="top"/>
      <protection hidden="1"/>
    </xf>
    <xf numFmtId="0" fontId="0" fillId="3" borderId="9" xfId="0" applyFill="1" applyBorder="1" applyProtection="1">
      <protection locked="0" hidden="1"/>
    </xf>
    <xf numFmtId="49" fontId="0" fillId="3" borderId="1" xfId="0" applyNumberFormat="1" applyFill="1" applyBorder="1" applyProtection="1">
      <protection locked="0" hidden="1"/>
    </xf>
    <xf numFmtId="49" fontId="0" fillId="3" borderId="14" xfId="0" applyNumberFormat="1" applyFill="1" applyBorder="1" applyProtection="1">
      <protection locked="0" hidden="1"/>
    </xf>
    <xf numFmtId="0" fontId="0" fillId="3" borderId="4" xfId="0" applyFill="1" applyBorder="1" applyProtection="1">
      <protection locked="0" hidden="1"/>
    </xf>
    <xf numFmtId="0" fontId="0" fillId="3" borderId="56" xfId="0" applyFill="1" applyBorder="1" applyProtection="1">
      <protection locked="0" hidden="1"/>
    </xf>
    <xf numFmtId="2" fontId="0" fillId="3" borderId="12" xfId="0" applyNumberFormat="1" applyFill="1" applyBorder="1" applyProtection="1">
      <protection locked="0" hidden="1"/>
    </xf>
    <xf numFmtId="0" fontId="0" fillId="3" borderId="2" xfId="0" applyFill="1" applyBorder="1" applyProtection="1">
      <protection hidden="1"/>
    </xf>
    <xf numFmtId="0" fontId="0" fillId="3" borderId="60" xfId="0" applyFill="1" applyBorder="1" applyProtection="1">
      <protection hidden="1"/>
    </xf>
    <xf numFmtId="168" fontId="6" fillId="5" borderId="26" xfId="0" applyNumberFormat="1" applyFont="1" applyFill="1" applyBorder="1" applyAlignment="1" applyProtection="1">
      <alignment horizontal="center" vertical="center"/>
      <protection hidden="1"/>
    </xf>
    <xf numFmtId="174" fontId="56" fillId="5" borderId="4" xfId="1" applyNumberFormat="1" applyFont="1" applyFill="1" applyBorder="1" applyAlignment="1" applyProtection="1">
      <alignment horizontal="center" vertical="center"/>
      <protection hidden="1"/>
    </xf>
    <xf numFmtId="174" fontId="6" fillId="5" borderId="4" xfId="1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locked="0" hidden="1"/>
    </xf>
    <xf numFmtId="4" fontId="6" fillId="5" borderId="1" xfId="0" applyNumberFormat="1" applyFont="1" applyFill="1" applyBorder="1" applyAlignment="1" applyProtection="1">
      <alignment horizontal="center" vertical="center"/>
      <protection hidden="1"/>
    </xf>
    <xf numFmtId="4" fontId="6" fillId="21" borderId="1" xfId="0" applyNumberFormat="1" applyFont="1" applyFill="1" applyBorder="1" applyAlignment="1" applyProtection="1">
      <alignment horizontal="center" vertical="center"/>
      <protection hidden="1"/>
    </xf>
    <xf numFmtId="2" fontId="6" fillId="5" borderId="1" xfId="20" applyNumberFormat="1" applyFont="1" applyFill="1" applyBorder="1" applyAlignment="1" applyProtection="1">
      <alignment horizontal="center" vertical="center"/>
      <protection hidden="1"/>
    </xf>
    <xf numFmtId="2" fontId="6" fillId="5" borderId="4" xfId="20" applyNumberFormat="1" applyFont="1" applyFill="1" applyBorder="1" applyAlignment="1" applyProtection="1">
      <alignment horizontal="center" vertical="center"/>
      <protection hidden="1"/>
    </xf>
    <xf numFmtId="2" fontId="6" fillId="21" borderId="4" xfId="20" applyNumberFormat="1" applyFont="1" applyFill="1" applyBorder="1" applyAlignment="1" applyProtection="1">
      <alignment horizontal="center" vertical="center"/>
      <protection hidden="1"/>
    </xf>
    <xf numFmtId="2" fontId="10" fillId="3" borderId="56" xfId="0" applyNumberFormat="1" applyFont="1" applyFill="1" applyBorder="1" applyAlignment="1" applyProtection="1">
      <alignment vertical="top"/>
      <protection locked="0"/>
    </xf>
    <xf numFmtId="49" fontId="10" fillId="3" borderId="35" xfId="0" applyNumberFormat="1" applyFont="1" applyFill="1" applyBorder="1" applyAlignment="1" applyProtection="1">
      <alignment vertical="top"/>
      <protection locked="0"/>
    </xf>
    <xf numFmtId="0" fontId="5" fillId="16" borderId="36" xfId="0" applyFont="1" applyFill="1" applyBorder="1" applyAlignment="1" applyProtection="1">
      <alignment horizontal="center" vertical="center"/>
    </xf>
    <xf numFmtId="0" fontId="10" fillId="4" borderId="15" xfId="0" applyFont="1" applyFill="1" applyBorder="1" applyAlignment="1" applyProtection="1"/>
    <xf numFmtId="0" fontId="0" fillId="0" borderId="0" xfId="0"/>
    <xf numFmtId="170" fontId="0" fillId="0" borderId="0" xfId="0" applyNumberFormat="1" applyAlignment="1" applyProtection="1"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 hidden="1"/>
    </xf>
    <xf numFmtId="0" fontId="13" fillId="5" borderId="79" xfId="0" applyFont="1" applyFill="1" applyBorder="1" applyAlignment="1" applyProtection="1">
      <alignment horizontal="center" vertical="center" wrapText="1"/>
      <protection hidden="1"/>
    </xf>
    <xf numFmtId="0" fontId="13" fillId="5" borderId="80" xfId="0" applyFont="1" applyFill="1" applyBorder="1" applyAlignment="1" applyProtection="1">
      <alignment horizontal="center" vertical="center" wrapText="1"/>
      <protection hidden="1"/>
    </xf>
    <xf numFmtId="0" fontId="13" fillId="5" borderId="81" xfId="0" applyFont="1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Protection="1">
      <protection locked="0" hidden="1"/>
    </xf>
    <xf numFmtId="49" fontId="0" fillId="3" borderId="9" xfId="0" applyNumberFormat="1" applyFill="1" applyBorder="1" applyProtection="1">
      <protection locked="0" hidden="1"/>
    </xf>
    <xf numFmtId="49" fontId="0" fillId="3" borderId="1" xfId="0" applyNumberFormat="1" applyFill="1" applyBorder="1" applyProtection="1">
      <protection locked="0" hidden="1"/>
    </xf>
    <xf numFmtId="14" fontId="10" fillId="0" borderId="1" xfId="0" applyNumberFormat="1" applyFont="1" applyFill="1" applyBorder="1" applyProtection="1">
      <protection locked="0" hidden="1"/>
    </xf>
    <xf numFmtId="0" fontId="47" fillId="4" borderId="47" xfId="0" applyFont="1" applyFill="1" applyBorder="1" applyAlignment="1" applyProtection="1">
      <alignment horizontal="center"/>
      <protection hidden="1"/>
    </xf>
    <xf numFmtId="0" fontId="53" fillId="3" borderId="10" xfId="0" applyFont="1" applyFill="1" applyBorder="1" applyAlignment="1" applyProtection="1">
      <alignment horizontal="center" vertical="center"/>
      <protection hidden="1"/>
    </xf>
    <xf numFmtId="14" fontId="54" fillId="4" borderId="0" xfId="0" applyNumberFormat="1" applyFont="1" applyFill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0" fillId="3" borderId="4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/>
      <protection locked="0" hidden="1"/>
    </xf>
    <xf numFmtId="0" fontId="10" fillId="3" borderId="1" xfId="0" applyFont="1" applyFill="1" applyBorder="1" applyProtection="1">
      <protection locked="0" hidden="1"/>
    </xf>
    <xf numFmtId="2" fontId="10" fillId="3" borderId="1" xfId="0" applyNumberFormat="1" applyFont="1" applyFill="1" applyBorder="1" applyProtection="1">
      <protection locked="0" hidden="1"/>
    </xf>
    <xf numFmtId="14" fontId="10" fillId="3" borderId="1" xfId="0" applyNumberFormat="1" applyFont="1" applyFill="1" applyBorder="1" applyProtection="1">
      <protection locked="0" hidden="1"/>
    </xf>
    <xf numFmtId="0" fontId="10" fillId="0" borderId="4" xfId="0" applyFont="1" applyBorder="1" applyProtection="1">
      <protection locked="0" hidden="1"/>
    </xf>
    <xf numFmtId="0" fontId="10" fillId="0" borderId="1" xfId="0" applyFont="1" applyBorder="1" applyAlignment="1" applyProtection="1">
      <alignment horizontal="center"/>
      <protection locked="0" hidden="1"/>
    </xf>
    <xf numFmtId="0" fontId="10" fillId="0" borderId="1" xfId="0" applyFont="1" applyBorder="1" applyProtection="1">
      <protection locked="0" hidden="1"/>
    </xf>
    <xf numFmtId="2" fontId="10" fillId="0" borderId="1" xfId="0" applyNumberFormat="1" applyFont="1" applyBorder="1" applyProtection="1">
      <protection locked="0" hidden="1"/>
    </xf>
    <xf numFmtId="14" fontId="10" fillId="4" borderId="1" xfId="0" applyNumberFormat="1" applyFont="1" applyFill="1" applyBorder="1" applyProtection="1">
      <protection locked="0" hidden="1"/>
    </xf>
    <xf numFmtId="0" fontId="10" fillId="3" borderId="2" xfId="0" applyFont="1" applyFill="1" applyBorder="1" applyAlignment="1" applyProtection="1">
      <alignment wrapText="1"/>
      <protection locked="0" hidden="1"/>
    </xf>
    <xf numFmtId="0" fontId="10" fillId="0" borderId="2" xfId="0" applyFont="1" applyBorder="1" applyAlignment="1" applyProtection="1">
      <alignment wrapText="1"/>
      <protection locked="0" hidden="1"/>
    </xf>
    <xf numFmtId="170" fontId="0" fillId="5" borderId="9" xfId="0" applyNumberFormat="1" applyFill="1" applyBorder="1" applyAlignment="1" applyProtection="1">
      <alignment wrapText="1"/>
      <protection hidden="1"/>
    </xf>
    <xf numFmtId="0" fontId="0" fillId="3" borderId="59" xfId="0" applyFill="1" applyBorder="1" applyProtection="1">
      <protection hidden="1"/>
    </xf>
    <xf numFmtId="0" fontId="0" fillId="3" borderId="95" xfId="0" applyFill="1" applyBorder="1" applyProtection="1">
      <protection locked="0" hidden="1"/>
    </xf>
    <xf numFmtId="2" fontId="0" fillId="3" borderId="9" xfId="0" applyNumberFormat="1" applyFill="1" applyBorder="1" applyProtection="1">
      <protection locked="0" hidden="1"/>
    </xf>
    <xf numFmtId="2" fontId="0" fillId="3" borderId="13" xfId="0" applyNumberFormat="1" applyFill="1" applyBorder="1" applyProtection="1">
      <protection locked="0" hidden="1"/>
    </xf>
    <xf numFmtId="2" fontId="0" fillId="0" borderId="0" xfId="0" applyNumberFormat="1" applyFont="1" applyBorder="1" applyProtection="1">
      <protection hidden="1"/>
    </xf>
    <xf numFmtId="2" fontId="0" fillId="0" borderId="15" xfId="0" applyNumberFormat="1" applyFont="1" applyBorder="1" applyProtection="1">
      <protection hidden="1"/>
    </xf>
    <xf numFmtId="1" fontId="77" fillId="4" borderId="0" xfId="0" applyNumberFormat="1" applyFont="1" applyFill="1" applyBorder="1" applyAlignment="1" applyProtection="1">
      <alignment vertical="center"/>
      <protection hidden="1"/>
    </xf>
    <xf numFmtId="169" fontId="38" fillId="5" borderId="74" xfId="0" applyNumberFormat="1" applyFont="1" applyFill="1" applyBorder="1" applyAlignment="1" applyProtection="1">
      <alignment horizontal="center" vertical="center"/>
      <protection hidden="1"/>
    </xf>
    <xf numFmtId="0" fontId="38" fillId="4" borderId="0" xfId="0" applyFont="1" applyFill="1" applyBorder="1" applyProtection="1">
      <protection hidden="1"/>
    </xf>
    <xf numFmtId="14" fontId="6" fillId="0" borderId="1" xfId="0" applyNumberFormat="1" applyFont="1" applyFill="1" applyBorder="1" applyProtection="1">
      <protection locked="0" hidden="1"/>
    </xf>
    <xf numFmtId="14" fontId="6" fillId="3" borderId="1" xfId="0" applyNumberFormat="1" applyFont="1" applyFill="1" applyBorder="1" applyProtection="1">
      <protection locked="0" hidden="1"/>
    </xf>
    <xf numFmtId="0" fontId="0" fillId="6" borderId="37" xfId="0" applyFill="1" applyBorder="1" applyAlignment="1" applyProtection="1">
      <alignment horizontal="center"/>
    </xf>
    <xf numFmtId="0" fontId="0" fillId="6" borderId="38" xfId="0" applyFill="1" applyBorder="1" applyAlignment="1" applyProtection="1">
      <alignment horizontal="center"/>
    </xf>
    <xf numFmtId="0" fontId="0" fillId="6" borderId="39" xfId="0" applyFill="1" applyBorder="1" applyAlignment="1" applyProtection="1">
      <alignment horizontal="center"/>
    </xf>
    <xf numFmtId="0" fontId="0" fillId="19" borderId="37" xfId="0" applyFill="1" applyBorder="1" applyAlignment="1" applyProtection="1">
      <alignment horizontal="center"/>
    </xf>
    <xf numFmtId="0" fontId="0" fillId="19" borderId="38" xfId="0" applyFill="1" applyBorder="1" applyAlignment="1" applyProtection="1">
      <alignment horizontal="center"/>
    </xf>
    <xf numFmtId="0" fontId="0" fillId="19" borderId="39" xfId="0" applyFill="1" applyBorder="1" applyAlignment="1" applyProtection="1">
      <alignment horizontal="center"/>
    </xf>
    <xf numFmtId="0" fontId="19" fillId="0" borderId="27" xfId="0" applyFont="1" applyBorder="1" applyAlignment="1" applyProtection="1">
      <alignment horizontal="left" vertical="top" wrapText="1"/>
    </xf>
    <xf numFmtId="0" fontId="19" fillId="0" borderId="16" xfId="0" applyFont="1" applyBorder="1" applyAlignment="1" applyProtection="1">
      <alignment horizontal="left" vertical="top" wrapText="1"/>
    </xf>
    <xf numFmtId="0" fontId="19" fillId="0" borderId="28" xfId="0" applyFont="1" applyBorder="1" applyAlignment="1" applyProtection="1">
      <alignment horizontal="left" vertical="top" wrapText="1"/>
    </xf>
    <xf numFmtId="0" fontId="19" fillId="0" borderId="29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9" fillId="0" borderId="30" xfId="0" applyFont="1" applyBorder="1" applyAlignment="1" applyProtection="1">
      <alignment horizontal="left" vertical="top" wrapText="1"/>
    </xf>
    <xf numFmtId="0" fontId="19" fillId="0" borderId="31" xfId="0" applyFont="1" applyBorder="1" applyAlignment="1" applyProtection="1">
      <alignment horizontal="left" vertical="top" wrapText="1"/>
    </xf>
    <xf numFmtId="0" fontId="19" fillId="0" borderId="15" xfId="0" applyFont="1" applyBorder="1" applyAlignment="1" applyProtection="1">
      <alignment horizontal="left" vertical="top" wrapText="1"/>
    </xf>
    <xf numFmtId="0" fontId="19" fillId="0" borderId="32" xfId="0" applyFont="1" applyBorder="1" applyAlignment="1" applyProtection="1">
      <alignment horizontal="left" vertical="top" wrapText="1"/>
    </xf>
    <xf numFmtId="0" fontId="61" fillId="22" borderId="27" xfId="0" applyFont="1" applyFill="1" applyBorder="1" applyAlignment="1" applyProtection="1">
      <alignment horizontal="center" vertical="center"/>
    </xf>
    <xf numFmtId="0" fontId="61" fillId="22" borderId="16" xfId="0" applyFont="1" applyFill="1" applyBorder="1" applyAlignment="1" applyProtection="1">
      <alignment horizontal="center" vertical="center"/>
    </xf>
    <xf numFmtId="0" fontId="61" fillId="22" borderId="28" xfId="0" applyFont="1" applyFill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19" fillId="0" borderId="32" xfId="0" applyFont="1" applyBorder="1" applyAlignment="1" applyProtection="1">
      <alignment horizontal="center" vertical="center" wrapText="1"/>
    </xf>
    <xf numFmtId="0" fontId="62" fillId="22" borderId="27" xfId="0" applyFont="1" applyFill="1" applyBorder="1" applyAlignment="1" applyProtection="1">
      <alignment horizontal="center" vertical="center"/>
    </xf>
    <xf numFmtId="0" fontId="62" fillId="22" borderId="16" xfId="0" applyFont="1" applyFill="1" applyBorder="1" applyAlignment="1" applyProtection="1">
      <alignment horizontal="center" vertical="center"/>
    </xf>
    <xf numFmtId="0" fontId="62" fillId="22" borderId="28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left" vertical="center" wrapText="1"/>
    </xf>
    <xf numFmtId="0" fontId="11" fillId="4" borderId="29" xfId="0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  <protection locked="0" hidden="1"/>
    </xf>
    <xf numFmtId="0" fontId="10" fillId="3" borderId="38" xfId="0" applyFont="1" applyFill="1" applyBorder="1" applyAlignment="1" applyProtection="1">
      <alignment horizontal="center" vertical="center"/>
      <protection locked="0" hidden="1"/>
    </xf>
    <xf numFmtId="0" fontId="10" fillId="3" borderId="39" xfId="0" applyFont="1" applyFill="1" applyBorder="1" applyAlignment="1" applyProtection="1">
      <alignment horizontal="center" vertical="center"/>
      <protection locked="0" hidden="1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 applyProtection="1">
      <alignment horizontal="center"/>
      <protection locked="0"/>
    </xf>
    <xf numFmtId="0" fontId="10" fillId="3" borderId="38" xfId="0" applyFont="1" applyFill="1" applyBorder="1" applyAlignment="1" applyProtection="1">
      <alignment horizontal="center"/>
      <protection locked="0"/>
    </xf>
    <xf numFmtId="0" fontId="10" fillId="3" borderId="3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right"/>
    </xf>
    <xf numFmtId="0" fontId="11" fillId="0" borderId="30" xfId="0" applyFont="1" applyFill="1" applyBorder="1" applyAlignment="1" applyProtection="1">
      <alignment horizontal="right"/>
    </xf>
    <xf numFmtId="49" fontId="10" fillId="3" borderId="27" xfId="0" applyNumberFormat="1" applyFont="1" applyFill="1" applyBorder="1" applyAlignment="1" applyProtection="1">
      <alignment horizontal="left" vertical="top" wrapText="1"/>
      <protection locked="0"/>
    </xf>
    <xf numFmtId="49" fontId="10" fillId="3" borderId="16" xfId="0" applyNumberFormat="1" applyFont="1" applyFill="1" applyBorder="1" applyAlignment="1" applyProtection="1">
      <alignment horizontal="left" vertical="top" wrapText="1"/>
      <protection locked="0"/>
    </xf>
    <xf numFmtId="49" fontId="10" fillId="3" borderId="28" xfId="0" applyNumberFormat="1" applyFont="1" applyFill="1" applyBorder="1" applyAlignment="1" applyProtection="1">
      <alignment horizontal="left" vertical="top" wrapText="1"/>
      <protection locked="0"/>
    </xf>
    <xf numFmtId="49" fontId="10" fillId="3" borderId="29" xfId="0" applyNumberFormat="1" applyFont="1" applyFill="1" applyBorder="1" applyAlignment="1" applyProtection="1">
      <alignment horizontal="left" vertical="top" wrapText="1"/>
      <protection locked="0"/>
    </xf>
    <xf numFmtId="49" fontId="10" fillId="3" borderId="0" xfId="0" applyNumberFormat="1" applyFont="1" applyFill="1" applyBorder="1" applyAlignment="1" applyProtection="1">
      <alignment horizontal="left" vertical="top" wrapText="1"/>
      <protection locked="0"/>
    </xf>
    <xf numFmtId="49" fontId="10" fillId="3" borderId="30" xfId="0" applyNumberFormat="1" applyFont="1" applyFill="1" applyBorder="1" applyAlignment="1" applyProtection="1">
      <alignment horizontal="left" vertical="top" wrapText="1"/>
      <protection locked="0"/>
    </xf>
    <xf numFmtId="49" fontId="10" fillId="3" borderId="31" xfId="0" applyNumberFormat="1" applyFont="1" applyFill="1" applyBorder="1" applyAlignment="1" applyProtection="1">
      <alignment horizontal="left" vertical="top" wrapText="1"/>
      <protection locked="0"/>
    </xf>
    <xf numFmtId="49" fontId="10" fillId="3" borderId="15" xfId="0" applyNumberFormat="1" applyFont="1" applyFill="1" applyBorder="1" applyAlignment="1" applyProtection="1">
      <alignment horizontal="left" vertical="top" wrapText="1"/>
      <protection locked="0"/>
    </xf>
    <xf numFmtId="49" fontId="10" fillId="3" borderId="32" xfId="0" applyNumberFormat="1" applyFont="1" applyFill="1" applyBorder="1" applyAlignment="1" applyProtection="1">
      <alignment horizontal="left" vertical="top" wrapText="1"/>
      <protection locked="0"/>
    </xf>
    <xf numFmtId="0" fontId="10" fillId="5" borderId="37" xfId="0" applyFont="1" applyFill="1" applyBorder="1" applyAlignment="1" applyProtection="1">
      <alignment horizontal="center" vertical="center"/>
      <protection hidden="1"/>
    </xf>
    <xf numFmtId="0" fontId="10" fillId="5" borderId="38" xfId="0" applyFont="1" applyFill="1" applyBorder="1" applyAlignment="1" applyProtection="1">
      <alignment horizontal="center" vertical="center"/>
      <protection hidden="1"/>
    </xf>
    <xf numFmtId="0" fontId="10" fillId="5" borderId="39" xfId="0" applyFont="1" applyFill="1" applyBorder="1" applyAlignment="1" applyProtection="1">
      <alignment horizontal="center" vertical="center"/>
      <protection hidden="1"/>
    </xf>
    <xf numFmtId="49" fontId="10" fillId="3" borderId="37" xfId="0" applyNumberFormat="1" applyFont="1" applyFill="1" applyBorder="1" applyAlignment="1" applyProtection="1">
      <alignment horizontal="left"/>
      <protection locked="0" hidden="1"/>
    </xf>
    <xf numFmtId="49" fontId="10" fillId="3" borderId="38" xfId="0" applyNumberFormat="1" applyFont="1" applyFill="1" applyBorder="1" applyAlignment="1" applyProtection="1">
      <alignment horizontal="left"/>
      <protection locked="0" hidden="1"/>
    </xf>
    <xf numFmtId="49" fontId="10" fillId="3" borderId="39" xfId="0" applyNumberFormat="1" applyFont="1" applyFill="1" applyBorder="1" applyAlignment="1" applyProtection="1">
      <alignment horizontal="left"/>
      <protection locked="0" hidden="1"/>
    </xf>
    <xf numFmtId="0" fontId="37" fillId="19" borderId="27" xfId="0" applyFont="1" applyFill="1" applyBorder="1" applyAlignment="1" applyProtection="1">
      <alignment horizontal="center" vertical="center"/>
    </xf>
    <xf numFmtId="0" fontId="37" fillId="19" borderId="16" xfId="0" applyFont="1" applyFill="1" applyBorder="1" applyAlignment="1" applyProtection="1">
      <alignment horizontal="center" vertical="center"/>
    </xf>
    <xf numFmtId="0" fontId="37" fillId="19" borderId="28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/>
    </xf>
    <xf numFmtId="0" fontId="8" fillId="19" borderId="16" xfId="0" applyFont="1" applyFill="1" applyBorder="1" applyAlignment="1" applyProtection="1">
      <alignment horizontal="center" vertical="center"/>
    </xf>
    <xf numFmtId="0" fontId="8" fillId="19" borderId="28" xfId="0" applyFont="1" applyFill="1" applyBorder="1" applyAlignment="1" applyProtection="1">
      <alignment horizontal="center" vertical="center"/>
    </xf>
    <xf numFmtId="167" fontId="6" fillId="5" borderId="37" xfId="0" applyNumberFormat="1" applyFont="1" applyFill="1" applyBorder="1" applyAlignment="1" applyProtection="1">
      <alignment horizontal="center" vertical="center"/>
      <protection hidden="1"/>
    </xf>
    <xf numFmtId="167" fontId="6" fillId="5" borderId="39" xfId="0" applyNumberFormat="1" applyFont="1" applyFill="1" applyBorder="1" applyAlignment="1" applyProtection="1">
      <alignment horizontal="center" vertical="center"/>
      <protection hidden="1"/>
    </xf>
    <xf numFmtId="173" fontId="6" fillId="3" borderId="37" xfId="0" applyNumberFormat="1" applyFont="1" applyFill="1" applyBorder="1" applyAlignment="1" applyProtection="1">
      <alignment horizontal="center" vertical="center"/>
      <protection locked="0" hidden="1"/>
    </xf>
    <xf numFmtId="173" fontId="6" fillId="3" borderId="39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 wrapText="1"/>
    </xf>
    <xf numFmtId="167" fontId="6" fillId="5" borderId="38" xfId="0" applyNumberFormat="1" applyFont="1" applyFill="1" applyBorder="1" applyAlignment="1" applyProtection="1">
      <alignment horizontal="center" vertical="center"/>
      <protection hidden="1"/>
    </xf>
    <xf numFmtId="0" fontId="6" fillId="5" borderId="37" xfId="0" applyFont="1" applyFill="1" applyBorder="1" applyAlignment="1" applyProtection="1">
      <alignment horizontal="center" vertical="center"/>
      <protection hidden="1"/>
    </xf>
    <xf numFmtId="0" fontId="6" fillId="5" borderId="39" xfId="0" applyFont="1" applyFill="1" applyBorder="1" applyAlignment="1" applyProtection="1">
      <alignment horizontal="center" vertical="center"/>
      <protection hidden="1"/>
    </xf>
    <xf numFmtId="49" fontId="6" fillId="3" borderId="37" xfId="0" applyNumberFormat="1" applyFont="1" applyFill="1" applyBorder="1" applyAlignment="1" applyProtection="1">
      <alignment horizontal="center" vertical="center"/>
      <protection locked="0" hidden="1"/>
    </xf>
    <xf numFmtId="49" fontId="6" fillId="3" borderId="38" xfId="0" applyNumberFormat="1" applyFont="1" applyFill="1" applyBorder="1" applyAlignment="1" applyProtection="1">
      <alignment horizontal="center" vertical="center"/>
      <protection locked="0" hidden="1"/>
    </xf>
    <xf numFmtId="49" fontId="6" fillId="3" borderId="39" xfId="0" applyNumberFormat="1" applyFont="1" applyFill="1" applyBorder="1" applyAlignment="1" applyProtection="1">
      <alignment horizontal="center" vertical="center"/>
      <protection locked="0" hidden="1"/>
    </xf>
    <xf numFmtId="0" fontId="8" fillId="19" borderId="16" xfId="0" applyFont="1" applyFill="1" applyBorder="1" applyAlignment="1" applyProtection="1">
      <alignment horizontal="center" vertical="center"/>
      <protection hidden="1"/>
    </xf>
    <xf numFmtId="0" fontId="8" fillId="19" borderId="28" xfId="0" applyFont="1" applyFill="1" applyBorder="1" applyAlignment="1" applyProtection="1">
      <alignment horizontal="center" vertical="center"/>
      <protection hidden="1"/>
    </xf>
    <xf numFmtId="0" fontId="8" fillId="22" borderId="27" xfId="0" applyFont="1" applyFill="1" applyBorder="1" applyAlignment="1" applyProtection="1">
      <alignment horizontal="center" vertical="center"/>
      <protection hidden="1"/>
    </xf>
    <xf numFmtId="0" fontId="8" fillId="22" borderId="16" xfId="0" applyFont="1" applyFill="1" applyBorder="1" applyAlignment="1" applyProtection="1">
      <alignment horizontal="center" vertical="center"/>
      <protection hidden="1"/>
    </xf>
    <xf numFmtId="0" fontId="8" fillId="22" borderId="28" xfId="0" applyFont="1" applyFill="1" applyBorder="1" applyAlignment="1" applyProtection="1">
      <alignment horizontal="center" vertical="center"/>
      <protection hidden="1"/>
    </xf>
    <xf numFmtId="0" fontId="8" fillId="22" borderId="31" xfId="0" applyFont="1" applyFill="1" applyBorder="1" applyAlignment="1" applyProtection="1">
      <alignment horizontal="center" vertical="center"/>
      <protection hidden="1"/>
    </xf>
    <xf numFmtId="0" fontId="8" fillId="22" borderId="15" xfId="0" applyFont="1" applyFill="1" applyBorder="1" applyAlignment="1" applyProtection="1">
      <alignment horizontal="center" vertical="center"/>
      <protection hidden="1"/>
    </xf>
    <xf numFmtId="0" fontId="8" fillId="22" borderId="32" xfId="0" applyFont="1" applyFill="1" applyBorder="1" applyAlignment="1" applyProtection="1">
      <alignment horizontal="center" vertical="center"/>
      <protection hidden="1"/>
    </xf>
    <xf numFmtId="167" fontId="6" fillId="5" borderId="43" xfId="0" applyNumberFormat="1" applyFont="1" applyFill="1" applyBorder="1" applyAlignment="1" applyProtection="1">
      <alignment horizontal="center" vertical="center"/>
      <protection hidden="1"/>
    </xf>
    <xf numFmtId="167" fontId="6" fillId="5" borderId="44" xfId="0" applyNumberFormat="1" applyFont="1" applyFill="1" applyBorder="1" applyAlignment="1" applyProtection="1">
      <alignment horizontal="center" vertical="center"/>
      <protection hidden="1"/>
    </xf>
    <xf numFmtId="167" fontId="6" fillId="5" borderId="45" xfId="0" applyNumberFormat="1" applyFont="1" applyFill="1" applyBorder="1" applyAlignment="1" applyProtection="1">
      <alignment horizontal="center" vertical="center"/>
      <protection hidden="1"/>
    </xf>
    <xf numFmtId="0" fontId="63" fillId="0" borderId="27" xfId="0" applyFont="1" applyBorder="1" applyAlignment="1" applyProtection="1">
      <alignment horizontal="center"/>
      <protection hidden="1"/>
    </xf>
    <xf numFmtId="0" fontId="63" fillId="0" borderId="16" xfId="0" applyFont="1" applyBorder="1" applyAlignment="1" applyProtection="1">
      <alignment horizontal="center"/>
      <protection hidden="1"/>
    </xf>
    <xf numFmtId="0" fontId="63" fillId="0" borderId="28" xfId="0" applyFont="1" applyBorder="1" applyAlignment="1" applyProtection="1">
      <alignment horizontal="center"/>
      <protection hidden="1"/>
    </xf>
    <xf numFmtId="0" fontId="64" fillId="22" borderId="37" xfId="0" applyFont="1" applyFill="1" applyBorder="1" applyAlignment="1" applyProtection="1">
      <alignment horizontal="center"/>
      <protection hidden="1"/>
    </xf>
    <xf numFmtId="0" fontId="64" fillId="22" borderId="38" xfId="0" applyFont="1" applyFill="1" applyBorder="1" applyAlignment="1" applyProtection="1">
      <alignment horizontal="center"/>
      <protection hidden="1"/>
    </xf>
    <xf numFmtId="0" fontId="64" fillId="22" borderId="39" xfId="0" applyFont="1" applyFill="1" applyBorder="1" applyAlignment="1" applyProtection="1">
      <alignment horizontal="center"/>
      <protection hidden="1"/>
    </xf>
    <xf numFmtId="0" fontId="15" fillId="17" borderId="27" xfId="0" applyFont="1" applyFill="1" applyBorder="1" applyAlignment="1" applyProtection="1">
      <alignment horizontal="center" vertical="center" textRotation="90"/>
      <protection hidden="1"/>
    </xf>
    <xf numFmtId="0" fontId="15" fillId="17" borderId="29" xfId="0" applyFont="1" applyFill="1" applyBorder="1" applyAlignment="1" applyProtection="1">
      <alignment horizontal="center" vertical="center" textRotation="90"/>
      <protection hidden="1"/>
    </xf>
    <xf numFmtId="0" fontId="15" fillId="17" borderId="31" xfId="0" applyFont="1" applyFill="1" applyBorder="1" applyAlignment="1" applyProtection="1">
      <alignment horizontal="center" vertical="center" textRotation="90"/>
      <protection hidden="1"/>
    </xf>
    <xf numFmtId="0" fontId="42" fillId="19" borderId="27" xfId="0" applyFont="1" applyFill="1" applyBorder="1" applyAlignment="1" applyProtection="1">
      <alignment horizontal="center" vertical="center"/>
      <protection hidden="1"/>
    </xf>
    <xf numFmtId="0" fontId="42" fillId="19" borderId="16" xfId="0" applyFont="1" applyFill="1" applyBorder="1" applyAlignment="1" applyProtection="1">
      <alignment horizontal="center" vertical="center"/>
      <protection hidden="1"/>
    </xf>
    <xf numFmtId="0" fontId="42" fillId="19" borderId="28" xfId="0" applyFont="1" applyFill="1" applyBorder="1" applyAlignment="1" applyProtection="1">
      <alignment horizontal="center" vertical="center"/>
      <protection hidden="1"/>
    </xf>
    <xf numFmtId="0" fontId="42" fillId="19" borderId="31" xfId="0" applyFont="1" applyFill="1" applyBorder="1" applyAlignment="1" applyProtection="1">
      <alignment horizontal="center" vertical="center"/>
      <protection hidden="1"/>
    </xf>
    <xf numFmtId="0" fontId="42" fillId="19" borderId="15" xfId="0" applyFont="1" applyFill="1" applyBorder="1" applyAlignment="1" applyProtection="1">
      <alignment horizontal="center" vertical="center"/>
      <protection hidden="1"/>
    </xf>
    <xf numFmtId="0" fontId="42" fillId="19" borderId="32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right" vertical="top"/>
      <protection hidden="1"/>
    </xf>
    <xf numFmtId="0" fontId="5" fillId="0" borderId="30" xfId="0" applyFont="1" applyBorder="1" applyAlignment="1" applyProtection="1">
      <alignment horizontal="right" vertical="top"/>
      <protection hidden="1"/>
    </xf>
    <xf numFmtId="167" fontId="10" fillId="5" borderId="37" xfId="0" applyNumberFormat="1" applyFont="1" applyFill="1" applyBorder="1" applyAlignment="1" applyProtection="1">
      <alignment horizontal="center" vertical="center"/>
      <protection hidden="1"/>
    </xf>
    <xf numFmtId="167" fontId="10" fillId="5" borderId="39" xfId="0" applyNumberFormat="1" applyFont="1" applyFill="1" applyBorder="1" applyAlignment="1" applyProtection="1">
      <alignment horizontal="center" vertical="center"/>
      <protection hidden="1"/>
    </xf>
    <xf numFmtId="0" fontId="8" fillId="19" borderId="27" xfId="0" applyFont="1" applyFill="1" applyBorder="1" applyAlignment="1" applyProtection="1">
      <alignment horizontal="center"/>
      <protection hidden="1"/>
    </xf>
    <xf numFmtId="0" fontId="8" fillId="19" borderId="16" xfId="0" applyFont="1" applyFill="1" applyBorder="1" applyAlignment="1" applyProtection="1">
      <alignment horizontal="center"/>
      <protection hidden="1"/>
    </xf>
    <xf numFmtId="0" fontId="8" fillId="19" borderId="28" xfId="0" applyFont="1" applyFill="1" applyBorder="1" applyAlignment="1" applyProtection="1">
      <alignment horizontal="center"/>
      <protection hidden="1"/>
    </xf>
    <xf numFmtId="0" fontId="19" fillId="3" borderId="27" xfId="0" applyFont="1" applyFill="1" applyBorder="1" applyAlignment="1" applyProtection="1">
      <alignment horizontal="center" vertical="center"/>
      <protection locked="0" hidden="1"/>
    </xf>
    <xf numFmtId="0" fontId="19" fillId="3" borderId="16" xfId="0" applyFont="1" applyFill="1" applyBorder="1" applyAlignment="1" applyProtection="1">
      <alignment horizontal="center" vertical="center"/>
      <protection locked="0" hidden="1"/>
    </xf>
    <xf numFmtId="0" fontId="19" fillId="3" borderId="28" xfId="0" applyFont="1" applyFill="1" applyBorder="1" applyAlignment="1" applyProtection="1">
      <alignment horizontal="center" vertical="center"/>
      <protection locked="0" hidden="1"/>
    </xf>
    <xf numFmtId="0" fontId="19" fillId="3" borderId="29" xfId="0" applyFont="1" applyFill="1" applyBorder="1" applyAlignment="1" applyProtection="1">
      <alignment horizontal="center" vertical="center"/>
      <protection locked="0" hidden="1"/>
    </xf>
    <xf numFmtId="0" fontId="19" fillId="3" borderId="0" xfId="0" applyFont="1" applyFill="1" applyBorder="1" applyAlignment="1" applyProtection="1">
      <alignment horizontal="center" vertical="center"/>
      <protection locked="0" hidden="1"/>
    </xf>
    <xf numFmtId="0" fontId="19" fillId="3" borderId="30" xfId="0" applyFont="1" applyFill="1" applyBorder="1" applyAlignment="1" applyProtection="1">
      <alignment horizontal="center" vertical="center"/>
      <protection locked="0" hidden="1"/>
    </xf>
    <xf numFmtId="0" fontId="19" fillId="3" borderId="31" xfId="0" applyFont="1" applyFill="1" applyBorder="1" applyAlignment="1" applyProtection="1">
      <alignment horizontal="center" vertical="center"/>
      <protection locked="0" hidden="1"/>
    </xf>
    <xf numFmtId="0" fontId="19" fillId="3" borderId="15" xfId="0" applyFont="1" applyFill="1" applyBorder="1" applyAlignment="1" applyProtection="1">
      <alignment horizontal="center" vertical="center"/>
      <protection locked="0" hidden="1"/>
    </xf>
    <xf numFmtId="0" fontId="19" fillId="3" borderId="32" xfId="0" applyFont="1" applyFill="1" applyBorder="1" applyAlignment="1" applyProtection="1">
      <alignment horizontal="center" vertical="center"/>
      <protection locked="0" hidden="1"/>
    </xf>
    <xf numFmtId="0" fontId="5" fillId="0" borderId="29" xfId="0" applyFont="1" applyBorder="1" applyAlignment="1" applyProtection="1">
      <alignment horizontal="right" vertical="center"/>
      <protection hidden="1"/>
    </xf>
    <xf numFmtId="0" fontId="8" fillId="22" borderId="29" xfId="0" applyFont="1" applyFill="1" applyBorder="1" applyAlignment="1" applyProtection="1">
      <alignment horizontal="center" vertical="center"/>
      <protection hidden="1"/>
    </xf>
    <xf numFmtId="0" fontId="8" fillId="22" borderId="0" xfId="0" applyFont="1" applyFill="1" applyBorder="1" applyAlignment="1" applyProtection="1">
      <alignment horizontal="center" vertical="center"/>
      <protection hidden="1"/>
    </xf>
    <xf numFmtId="0" fontId="8" fillId="22" borderId="30" xfId="0" applyFont="1" applyFill="1" applyBorder="1" applyAlignment="1" applyProtection="1">
      <alignment horizontal="center" vertical="center"/>
      <protection hidden="1"/>
    </xf>
    <xf numFmtId="0" fontId="33" fillId="19" borderId="27" xfId="0" applyFont="1" applyFill="1" applyBorder="1" applyAlignment="1" applyProtection="1">
      <alignment horizontal="center"/>
      <protection hidden="1"/>
    </xf>
    <xf numFmtId="0" fontId="33" fillId="19" borderId="16" xfId="0" applyFont="1" applyFill="1" applyBorder="1" applyAlignment="1" applyProtection="1">
      <alignment horizontal="center"/>
      <protection hidden="1"/>
    </xf>
    <xf numFmtId="0" fontId="33" fillId="19" borderId="28" xfId="0" applyFont="1" applyFill="1" applyBorder="1" applyAlignment="1" applyProtection="1">
      <alignment horizontal="center"/>
      <protection hidden="1"/>
    </xf>
    <xf numFmtId="0" fontId="37" fillId="2" borderId="50" xfId="0" applyFont="1" applyFill="1" applyBorder="1" applyAlignment="1" applyProtection="1">
      <alignment horizontal="center" vertical="center"/>
      <protection hidden="1"/>
    </xf>
    <xf numFmtId="0" fontId="37" fillId="2" borderId="30" xfId="0" applyFont="1" applyFill="1" applyBorder="1" applyAlignment="1" applyProtection="1">
      <alignment horizontal="center" vertical="center"/>
      <protection hidden="1"/>
    </xf>
    <xf numFmtId="0" fontId="37" fillId="2" borderId="0" xfId="0" applyFont="1" applyFill="1" applyBorder="1" applyAlignment="1" applyProtection="1">
      <alignment horizontal="center" vertical="center"/>
      <protection hidden="1"/>
    </xf>
    <xf numFmtId="0" fontId="37" fillId="2" borderId="52" xfId="0" applyFont="1" applyFill="1" applyBorder="1" applyAlignment="1" applyProtection="1">
      <alignment horizontal="center" vertical="center"/>
      <protection hidden="1"/>
    </xf>
    <xf numFmtId="0" fontId="37" fillId="2" borderId="65" xfId="0" applyFont="1" applyFill="1" applyBorder="1" applyAlignment="1" applyProtection="1">
      <alignment horizontal="center" vertical="center"/>
      <protection hidden="1"/>
    </xf>
    <xf numFmtId="0" fontId="37" fillId="2" borderId="66" xfId="0" applyFont="1" applyFill="1" applyBorder="1" applyAlignment="1" applyProtection="1">
      <alignment horizontal="center" vertical="center"/>
      <protection hidden="1"/>
    </xf>
    <xf numFmtId="0" fontId="37" fillId="2" borderId="69" xfId="0" applyFont="1" applyFill="1" applyBorder="1" applyAlignment="1" applyProtection="1">
      <alignment horizontal="center" vertical="center"/>
      <protection hidden="1"/>
    </xf>
    <xf numFmtId="0" fontId="37" fillId="2" borderId="3" xfId="0" applyFont="1" applyFill="1" applyBorder="1" applyAlignment="1" applyProtection="1">
      <alignment horizontal="center" vertical="center"/>
      <protection hidden="1"/>
    </xf>
    <xf numFmtId="0" fontId="37" fillId="2" borderId="70" xfId="0" applyFont="1" applyFill="1" applyBorder="1" applyAlignment="1" applyProtection="1">
      <alignment horizontal="center" vertical="center"/>
      <protection hidden="1"/>
    </xf>
    <xf numFmtId="0" fontId="51" fillId="4" borderId="47" xfId="0" applyFont="1" applyFill="1" applyBorder="1" applyAlignment="1" applyProtection="1">
      <alignment horizontal="center" vertical="center"/>
      <protection hidden="1"/>
    </xf>
    <xf numFmtId="0" fontId="4" fillId="4" borderId="47" xfId="0" applyFont="1" applyFill="1" applyBorder="1" applyAlignment="1" applyProtection="1">
      <alignment horizontal="center"/>
      <protection hidden="1"/>
    </xf>
    <xf numFmtId="0" fontId="19" fillId="3" borderId="60" xfId="0" applyFont="1" applyFill="1" applyBorder="1" applyAlignment="1" applyProtection="1">
      <alignment horizontal="center" vertical="center"/>
      <protection locked="0" hidden="1"/>
    </xf>
    <xf numFmtId="0" fontId="19" fillId="3" borderId="61" xfId="0" applyFont="1" applyFill="1" applyBorder="1" applyAlignment="1" applyProtection="1">
      <alignment horizontal="center" vertical="center"/>
      <protection locked="0" hidden="1"/>
    </xf>
    <xf numFmtId="0" fontId="19" fillId="3" borderId="67" xfId="0" applyFont="1" applyFill="1" applyBorder="1" applyAlignment="1" applyProtection="1">
      <alignment horizontal="center" vertical="center"/>
      <protection locked="0" hidden="1"/>
    </xf>
    <xf numFmtId="0" fontId="39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horizontal="left" vertical="center" wrapText="1"/>
      <protection hidden="1"/>
    </xf>
    <xf numFmtId="0" fontId="58" fillId="19" borderId="27" xfId="0" applyFont="1" applyFill="1" applyBorder="1" applyAlignment="1" applyProtection="1">
      <alignment horizontal="center"/>
      <protection hidden="1"/>
    </xf>
    <xf numFmtId="0" fontId="58" fillId="19" borderId="16" xfId="0" applyFont="1" applyFill="1" applyBorder="1" applyAlignment="1" applyProtection="1">
      <alignment horizontal="center"/>
      <protection hidden="1"/>
    </xf>
    <xf numFmtId="0" fontId="58" fillId="19" borderId="28" xfId="0" applyFont="1" applyFill="1" applyBorder="1" applyAlignment="1" applyProtection="1">
      <alignment horizontal="center"/>
      <protection hidden="1"/>
    </xf>
    <xf numFmtId="0" fontId="58" fillId="19" borderId="27" xfId="0" applyFont="1" applyFill="1" applyBorder="1" applyAlignment="1" applyProtection="1">
      <alignment horizontal="center" vertical="center"/>
      <protection hidden="1"/>
    </xf>
    <xf numFmtId="0" fontId="58" fillId="19" borderId="16" xfId="0" applyFont="1" applyFill="1" applyBorder="1" applyAlignment="1" applyProtection="1">
      <alignment horizontal="center" vertical="center"/>
      <protection hidden="1"/>
    </xf>
    <xf numFmtId="0" fontId="58" fillId="19" borderId="28" xfId="0" applyFont="1" applyFill="1" applyBorder="1" applyAlignment="1" applyProtection="1">
      <alignment horizontal="center" vertical="center"/>
      <protection hidden="1"/>
    </xf>
    <xf numFmtId="0" fontId="5" fillId="18" borderId="59" xfId="0" applyFont="1" applyFill="1" applyBorder="1" applyAlignment="1" applyProtection="1">
      <alignment horizontal="center" vertical="center" wrapText="1"/>
      <protection hidden="1"/>
    </xf>
    <xf numFmtId="0" fontId="5" fillId="18" borderId="53" xfId="0" applyFont="1" applyFill="1" applyBorder="1" applyAlignment="1" applyProtection="1">
      <alignment horizontal="center" vertical="center" wrapText="1"/>
      <protection hidden="1"/>
    </xf>
    <xf numFmtId="0" fontId="5" fillId="18" borderId="54" xfId="0" applyFont="1" applyFill="1" applyBorder="1" applyAlignment="1" applyProtection="1">
      <alignment horizontal="center" vertical="center" wrapText="1"/>
      <protection hidden="1"/>
    </xf>
    <xf numFmtId="0" fontId="19" fillId="3" borderId="2" xfId="0" applyFont="1" applyFill="1" applyBorder="1" applyAlignment="1" applyProtection="1">
      <alignment horizontal="center" vertical="center"/>
      <protection locked="0" hidden="1"/>
    </xf>
    <xf numFmtId="0" fontId="19" fillId="3" borderId="6" xfId="0" applyFont="1" applyFill="1" applyBorder="1" applyAlignment="1" applyProtection="1">
      <alignment horizontal="center" vertical="center"/>
      <protection locked="0" hidden="1"/>
    </xf>
    <xf numFmtId="0" fontId="19" fillId="3" borderId="62" xfId="0" applyFont="1" applyFill="1" applyBorder="1" applyAlignment="1" applyProtection="1">
      <alignment horizontal="center" vertical="center"/>
      <protection locked="0" hidden="1"/>
    </xf>
    <xf numFmtId="0" fontId="19" fillId="4" borderId="2" xfId="0" applyFont="1" applyFill="1" applyBorder="1" applyAlignment="1" applyProtection="1">
      <alignment horizontal="center" vertical="center"/>
      <protection locked="0" hidden="1"/>
    </xf>
    <xf numFmtId="0" fontId="19" fillId="4" borderId="6" xfId="0" applyFont="1" applyFill="1" applyBorder="1" applyAlignment="1" applyProtection="1">
      <alignment horizontal="center" vertical="center"/>
      <protection locked="0" hidden="1"/>
    </xf>
    <xf numFmtId="0" fontId="19" fillId="4" borderId="62" xfId="0" applyFont="1" applyFill="1" applyBorder="1" applyAlignment="1" applyProtection="1">
      <alignment horizontal="center" vertical="center"/>
      <protection locked="0" hidden="1"/>
    </xf>
    <xf numFmtId="3" fontId="6" fillId="5" borderId="77" xfId="0" applyNumberFormat="1" applyFont="1" applyFill="1" applyBorder="1" applyAlignment="1" applyProtection="1">
      <alignment horizontal="center" vertical="center" wrapText="1"/>
      <protection hidden="1"/>
    </xf>
    <xf numFmtId="3" fontId="6" fillId="5" borderId="78" xfId="0" applyNumberFormat="1" applyFont="1" applyFill="1" applyBorder="1" applyAlignment="1" applyProtection="1">
      <alignment horizontal="center" vertical="center" wrapText="1"/>
      <protection hidden="1"/>
    </xf>
    <xf numFmtId="3" fontId="6" fillId="5" borderId="93" xfId="0" applyNumberFormat="1" applyFont="1" applyFill="1" applyBorder="1" applyAlignment="1" applyProtection="1">
      <alignment horizontal="center" vertical="center" wrapText="1"/>
      <protection hidden="1"/>
    </xf>
    <xf numFmtId="3" fontId="6" fillId="5" borderId="94" xfId="0" applyNumberFormat="1" applyFont="1" applyFill="1" applyBorder="1" applyAlignment="1" applyProtection="1">
      <alignment horizontal="center" vertical="center" wrapText="1"/>
      <protection hidden="1"/>
    </xf>
    <xf numFmtId="3" fontId="6" fillId="5" borderId="91" xfId="0" applyNumberFormat="1" applyFont="1" applyFill="1" applyBorder="1" applyAlignment="1" applyProtection="1">
      <alignment horizontal="center" vertical="center" wrapText="1"/>
      <protection hidden="1"/>
    </xf>
    <xf numFmtId="3" fontId="6" fillId="5" borderId="92" xfId="0" applyNumberFormat="1" applyFont="1" applyFill="1" applyBorder="1" applyAlignment="1" applyProtection="1">
      <alignment horizontal="center" vertical="center" wrapText="1"/>
      <protection hidden="1"/>
    </xf>
    <xf numFmtId="0" fontId="8" fillId="22" borderId="27" xfId="0" applyFont="1" applyFill="1" applyBorder="1" applyAlignment="1" applyProtection="1">
      <alignment horizontal="center" vertical="center" wrapText="1"/>
      <protection hidden="1"/>
    </xf>
    <xf numFmtId="0" fontId="8" fillId="22" borderId="16" xfId="0" applyFont="1" applyFill="1" applyBorder="1" applyAlignment="1" applyProtection="1">
      <alignment horizontal="center" vertical="center" wrapText="1"/>
      <protection hidden="1"/>
    </xf>
    <xf numFmtId="0" fontId="8" fillId="22" borderId="28" xfId="0" applyFont="1" applyFill="1" applyBorder="1" applyAlignment="1" applyProtection="1">
      <alignment horizontal="center" vertical="center" wrapText="1"/>
      <protection hidden="1"/>
    </xf>
    <xf numFmtId="0" fontId="11" fillId="3" borderId="29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Border="1" applyAlignment="1" applyProtection="1">
      <alignment horizontal="left" vertical="top"/>
      <protection locked="0"/>
    </xf>
    <xf numFmtId="0" fontId="11" fillId="3" borderId="30" xfId="0" applyFont="1" applyFill="1" applyBorder="1" applyAlignment="1" applyProtection="1">
      <alignment horizontal="left" vertical="top"/>
      <protection locked="0"/>
    </xf>
    <xf numFmtId="0" fontId="11" fillId="3" borderId="31" xfId="0" applyFont="1" applyFill="1" applyBorder="1" applyAlignment="1" applyProtection="1">
      <alignment horizontal="left" vertical="top"/>
      <protection locked="0"/>
    </xf>
    <xf numFmtId="0" fontId="11" fillId="3" borderId="15" xfId="0" applyFont="1" applyFill="1" applyBorder="1" applyAlignment="1" applyProtection="1">
      <alignment horizontal="left" vertical="top"/>
      <protection locked="0"/>
    </xf>
    <xf numFmtId="0" fontId="11" fillId="3" borderId="32" xfId="0" applyFont="1" applyFill="1" applyBorder="1" applyAlignment="1" applyProtection="1">
      <alignment horizontal="left" vertical="top"/>
      <protection locked="0"/>
    </xf>
    <xf numFmtId="0" fontId="11" fillId="3" borderId="27" xfId="0" applyFont="1" applyFill="1" applyBorder="1" applyAlignment="1" applyProtection="1">
      <alignment horizontal="left" vertical="top"/>
      <protection locked="0"/>
    </xf>
    <xf numFmtId="0" fontId="11" fillId="3" borderId="16" xfId="0" applyFont="1" applyFill="1" applyBorder="1" applyAlignment="1" applyProtection="1">
      <alignment horizontal="left" vertical="top"/>
      <protection locked="0"/>
    </xf>
    <xf numFmtId="0" fontId="11" fillId="3" borderId="28" xfId="0" applyFont="1" applyFill="1" applyBorder="1" applyAlignment="1" applyProtection="1">
      <alignment horizontal="left" vertical="top"/>
      <protection locked="0"/>
    </xf>
    <xf numFmtId="0" fontId="5" fillId="4" borderId="30" xfId="0" applyFont="1" applyFill="1" applyBorder="1" applyAlignment="1" applyProtection="1">
      <alignment horizontal="left" vertical="top" wrapText="1"/>
    </xf>
    <xf numFmtId="0" fontId="8" fillId="22" borderId="27" xfId="0" applyFont="1" applyFill="1" applyBorder="1" applyAlignment="1" applyProtection="1">
      <alignment horizontal="center" vertical="center" wrapText="1"/>
    </xf>
    <xf numFmtId="0" fontId="8" fillId="22" borderId="16" xfId="0" applyFont="1" applyFill="1" applyBorder="1" applyAlignment="1" applyProtection="1">
      <alignment horizontal="center" vertical="center" wrapText="1"/>
    </xf>
    <xf numFmtId="0" fontId="8" fillId="22" borderId="28" xfId="0" applyFont="1" applyFill="1" applyBorder="1" applyAlignment="1" applyProtection="1">
      <alignment horizontal="center" vertical="center" wrapText="1"/>
    </xf>
    <xf numFmtId="0" fontId="8" fillId="19" borderId="37" xfId="0" applyFont="1" applyFill="1" applyBorder="1" applyAlignment="1" applyProtection="1">
      <alignment horizontal="center" vertical="center"/>
    </xf>
    <xf numFmtId="0" fontId="8" fillId="19" borderId="38" xfId="0" applyFont="1" applyFill="1" applyBorder="1" applyAlignment="1" applyProtection="1">
      <alignment horizontal="center" vertical="center"/>
    </xf>
    <xf numFmtId="0" fontId="8" fillId="19" borderId="39" xfId="0" applyFont="1" applyFill="1" applyBorder="1" applyAlignment="1" applyProtection="1">
      <alignment horizontal="center" vertical="center"/>
    </xf>
    <xf numFmtId="0" fontId="37" fillId="22" borderId="37" xfId="0" applyFont="1" applyFill="1" applyBorder="1" applyAlignment="1" applyProtection="1">
      <alignment horizontal="center" vertical="center"/>
    </xf>
    <xf numFmtId="0" fontId="37" fillId="22" borderId="38" xfId="0" applyFont="1" applyFill="1" applyBorder="1" applyAlignment="1" applyProtection="1">
      <alignment horizontal="center" vertical="center"/>
    </xf>
    <xf numFmtId="0" fontId="37" fillId="22" borderId="39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top" wrapText="1"/>
    </xf>
    <xf numFmtId="1" fontId="11" fillId="3" borderId="37" xfId="0" applyNumberFormat="1" applyFont="1" applyFill="1" applyBorder="1" applyAlignment="1" applyProtection="1">
      <alignment horizontal="center" vertical="center"/>
      <protection locked="0" hidden="1"/>
    </xf>
    <xf numFmtId="1" fontId="11" fillId="3" borderId="38" xfId="0" applyNumberFormat="1" applyFont="1" applyFill="1" applyBorder="1" applyAlignment="1" applyProtection="1">
      <alignment horizontal="center" vertical="center"/>
      <protection locked="0" hidden="1"/>
    </xf>
    <xf numFmtId="1" fontId="11" fillId="3" borderId="39" xfId="0" applyNumberFormat="1" applyFont="1" applyFill="1" applyBorder="1" applyAlignment="1" applyProtection="1">
      <alignment horizontal="center" vertical="center"/>
      <protection locked="0" hidden="1"/>
    </xf>
    <xf numFmtId="0" fontId="8" fillId="22" borderId="27" xfId="0" applyFont="1" applyFill="1" applyBorder="1" applyAlignment="1" applyProtection="1">
      <alignment horizontal="center" vertical="top" wrapText="1"/>
      <protection hidden="1"/>
    </xf>
    <xf numFmtId="0" fontId="8" fillId="22" borderId="16" xfId="0" applyFont="1" applyFill="1" applyBorder="1" applyAlignment="1" applyProtection="1">
      <alignment horizontal="center" vertical="top" wrapText="1"/>
      <protection hidden="1"/>
    </xf>
    <xf numFmtId="0" fontId="8" fillId="22" borderId="28" xfId="0" applyFont="1" applyFill="1" applyBorder="1" applyAlignment="1" applyProtection="1">
      <alignment horizontal="center" vertical="top" wrapText="1"/>
      <protection hidden="1"/>
    </xf>
    <xf numFmtId="0" fontId="8" fillId="19" borderId="37" xfId="0" applyFont="1" applyFill="1" applyBorder="1" applyAlignment="1" applyProtection="1">
      <alignment horizontal="center" vertical="center"/>
      <protection hidden="1"/>
    </xf>
    <xf numFmtId="0" fontId="8" fillId="19" borderId="38" xfId="0" applyFont="1" applyFill="1" applyBorder="1" applyAlignment="1" applyProtection="1">
      <alignment horizontal="center" vertical="center"/>
      <protection hidden="1"/>
    </xf>
    <xf numFmtId="0" fontId="8" fillId="19" borderId="39" xfId="0" applyFont="1" applyFill="1" applyBorder="1" applyAlignment="1" applyProtection="1">
      <alignment horizontal="center" vertical="center"/>
      <protection hidden="1"/>
    </xf>
    <xf numFmtId="0" fontId="37" fillId="22" borderId="37" xfId="0" applyFont="1" applyFill="1" applyBorder="1" applyAlignment="1" applyProtection="1">
      <alignment horizontal="center" vertical="center"/>
      <protection hidden="1"/>
    </xf>
    <xf numFmtId="0" fontId="37" fillId="22" borderId="38" xfId="0" applyFont="1" applyFill="1" applyBorder="1" applyAlignment="1" applyProtection="1">
      <alignment horizontal="center" vertical="center"/>
      <protection hidden="1"/>
    </xf>
    <xf numFmtId="0" fontId="37" fillId="22" borderId="39" xfId="0" applyFont="1" applyFill="1" applyBorder="1" applyAlignment="1" applyProtection="1">
      <alignment horizontal="center" vertical="center"/>
      <protection hidden="1"/>
    </xf>
    <xf numFmtId="0" fontId="5" fillId="4" borderId="30" xfId="0" applyFont="1" applyFill="1" applyBorder="1" applyAlignment="1" applyProtection="1">
      <alignment horizontal="left" vertical="top" wrapText="1"/>
      <protection hidden="1"/>
    </xf>
    <xf numFmtId="0" fontId="11" fillId="3" borderId="27" xfId="0" applyFont="1" applyFill="1" applyBorder="1" applyAlignment="1" applyProtection="1">
      <alignment horizontal="left" vertical="top" wrapText="1"/>
      <protection locked="0" hidden="1"/>
    </xf>
    <xf numFmtId="0" fontId="11" fillId="3" borderId="16" xfId="0" applyFont="1" applyFill="1" applyBorder="1" applyAlignment="1" applyProtection="1">
      <alignment horizontal="left" vertical="top" wrapText="1"/>
      <protection locked="0" hidden="1"/>
    </xf>
    <xf numFmtId="0" fontId="11" fillId="3" borderId="28" xfId="0" applyFont="1" applyFill="1" applyBorder="1" applyAlignment="1" applyProtection="1">
      <alignment horizontal="left" vertical="top" wrapText="1"/>
      <protection locked="0" hidden="1"/>
    </xf>
    <xf numFmtId="0" fontId="11" fillId="3" borderId="29" xfId="0" applyFont="1" applyFill="1" applyBorder="1" applyAlignment="1" applyProtection="1">
      <alignment horizontal="left" vertical="top" wrapText="1"/>
      <protection locked="0" hidden="1"/>
    </xf>
    <xf numFmtId="0" fontId="11" fillId="3" borderId="0" xfId="0" applyFont="1" applyFill="1" applyBorder="1" applyAlignment="1" applyProtection="1">
      <alignment horizontal="left" vertical="top" wrapText="1"/>
      <protection locked="0" hidden="1"/>
    </xf>
    <xf numFmtId="0" fontId="11" fillId="3" borderId="30" xfId="0" applyFont="1" applyFill="1" applyBorder="1" applyAlignment="1" applyProtection="1">
      <alignment horizontal="left" vertical="top" wrapText="1"/>
      <protection locked="0" hidden="1"/>
    </xf>
    <xf numFmtId="0" fontId="11" fillId="3" borderId="31" xfId="0" applyFont="1" applyFill="1" applyBorder="1" applyAlignment="1" applyProtection="1">
      <alignment horizontal="left" vertical="top" wrapText="1"/>
      <protection locked="0" hidden="1"/>
    </xf>
    <xf numFmtId="0" fontId="11" fillId="3" borderId="15" xfId="0" applyFont="1" applyFill="1" applyBorder="1" applyAlignment="1" applyProtection="1">
      <alignment horizontal="left" vertical="top" wrapText="1"/>
      <protection locked="0" hidden="1"/>
    </xf>
    <xf numFmtId="0" fontId="11" fillId="3" borderId="32" xfId="0" applyFont="1" applyFill="1" applyBorder="1" applyAlignment="1" applyProtection="1">
      <alignment horizontal="left" vertical="top" wrapText="1"/>
      <protection locked="0" hidden="1"/>
    </xf>
    <xf numFmtId="0" fontId="5" fillId="4" borderId="0" xfId="0" applyFont="1" applyFill="1" applyBorder="1" applyAlignment="1" applyProtection="1">
      <alignment horizontal="left" vertical="top" wrapText="1"/>
      <protection hidden="1"/>
    </xf>
  </cellXfs>
  <cellStyles count="62">
    <cellStyle name="20% - Ênfase1" xfId="39" builtinId="30" customBuiltin="1"/>
    <cellStyle name="20% - Ênfase2" xfId="43" builtinId="34" customBuiltin="1"/>
    <cellStyle name="20% - Ênfase3" xfId="47" builtinId="38" customBuiltin="1"/>
    <cellStyle name="20% - Ênfase4" xfId="51" builtinId="42" customBuiltin="1"/>
    <cellStyle name="20% - Ênfase5" xfId="55" builtinId="46" customBuiltin="1"/>
    <cellStyle name="20% - Ênfase6" xfId="59" builtinId="50" customBuiltin="1"/>
    <cellStyle name="40% - Ênfase1" xfId="40" builtinId="31" customBuiltin="1"/>
    <cellStyle name="40% - Ênfase2" xfId="44" builtinId="35" customBuiltin="1"/>
    <cellStyle name="40% - Ênfase3" xfId="48" builtinId="39" customBuiltin="1"/>
    <cellStyle name="40% - Ênfase4" xfId="52" builtinId="43" customBuiltin="1"/>
    <cellStyle name="40% - Ênfase5" xfId="56" builtinId="47" customBuiltin="1"/>
    <cellStyle name="40% - Ênfase6" xfId="60" builtinId="51" customBuiltin="1"/>
    <cellStyle name="60% - Ênfase1" xfId="41" builtinId="32" customBuiltin="1"/>
    <cellStyle name="60% - Ênfase2" xfId="45" builtinId="36" customBuiltin="1"/>
    <cellStyle name="60% - Ênfase3" xfId="49" builtinId="40" customBuiltin="1"/>
    <cellStyle name="60% - Ênfase4" xfId="53" builtinId="44" customBuiltin="1"/>
    <cellStyle name="60% - Ênfase5" xfId="57" builtinId="48" customBuiltin="1"/>
    <cellStyle name="60% - Ênfase6" xfId="61" builtinId="52" customBuiltin="1"/>
    <cellStyle name="Accent" xfId="3"/>
    <cellStyle name="Accent 1" xfId="4"/>
    <cellStyle name="Accent 2" xfId="5"/>
    <cellStyle name="Accent 3" xfId="6"/>
    <cellStyle name="Bad" xfId="7"/>
    <cellStyle name="Bom" xfId="26" builtinId="26" customBuiltin="1"/>
    <cellStyle name="Cálculo" xfId="31" builtinId="22" customBuiltin="1"/>
    <cellStyle name="Célula de Verificação" xfId="33" builtinId="23" customBuiltin="1"/>
    <cellStyle name="Célula Vinculada" xfId="32" builtinId="24" customBuiltin="1"/>
    <cellStyle name="Ênfase1" xfId="38" builtinId="29" customBuiltin="1"/>
    <cellStyle name="Ênfase2" xfId="42" builtinId="33" customBuiltin="1"/>
    <cellStyle name="Ênfase3" xfId="46" builtinId="37" customBuiltin="1"/>
    <cellStyle name="Ênfase4" xfId="50" builtinId="41" customBuiltin="1"/>
    <cellStyle name="Ênfase5" xfId="54" builtinId="45" customBuiltin="1"/>
    <cellStyle name="Ênfase6" xfId="58" builtinId="49" customBuiltin="1"/>
    <cellStyle name="Entrada" xfId="29" builtinId="20" customBuiltin="1"/>
    <cellStyle name="Error" xfId="8"/>
    <cellStyle name="Footnote" xfId="9"/>
    <cellStyle name="Good" xfId="10"/>
    <cellStyle name="Heading" xfId="11"/>
    <cellStyle name="Heading 1" xfId="12"/>
    <cellStyle name="Heading 2" xfId="13"/>
    <cellStyle name="Incorreto" xfId="27" builtinId="27" customBuiltin="1"/>
    <cellStyle name="Neutra" xfId="28" builtinId="28" customBuiltin="1"/>
    <cellStyle name="Neutral" xfId="14"/>
    <cellStyle name="Normal" xfId="0" builtinId="0"/>
    <cellStyle name="Normal 2" xfId="2"/>
    <cellStyle name="Nota" xfId="35" builtinId="10" customBuiltin="1"/>
    <cellStyle name="Note" xfId="15"/>
    <cellStyle name="Porcentagem" xfId="20" builtinId="5"/>
    <cellStyle name="Saída" xfId="30" builtinId="21" customBuiltin="1"/>
    <cellStyle name="Status" xfId="16"/>
    <cellStyle name="Text" xfId="17"/>
    <cellStyle name="Texto de Aviso" xfId="34" builtinId="11" customBuiltin="1"/>
    <cellStyle name="Texto Explicativo" xfId="36" builtinId="53" customBuiltin="1"/>
    <cellStyle name="Título" xfId="21" builtinId="15" customBuiltin="1"/>
    <cellStyle name="Título 1" xfId="22" builtinId="16" customBuiltin="1"/>
    <cellStyle name="Título 2" xfId="23" builtinId="17" customBuiltin="1"/>
    <cellStyle name="Título 3" xfId="24" builtinId="18" customBuiltin="1"/>
    <cellStyle name="Título 4" xfId="25" builtinId="19" customBuiltin="1"/>
    <cellStyle name="Total" xfId="37" builtinId="25" customBuiltin="1"/>
    <cellStyle name="Vírgula" xfId="1" builtinId="3"/>
    <cellStyle name="Vírgula 2" xfId="19"/>
    <cellStyle name="Warning" xfId="18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FF0000"/>
      </font>
    </dxf>
    <dxf>
      <border diagonalUp="0" diagonalDown="0" outline="0">
        <left/>
        <right/>
        <top/>
        <bottom/>
      </border>
      <protection locked="1" hidden="1"/>
    </dxf>
    <dxf>
      <alignment horizontal="general" vertical="bottom" textRotation="0" wrapText="1" indent="0" justifyLastLine="0" shrinkToFit="0" readingOrder="0"/>
      <protection locked="0" hidden="1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border outline="0">
        <right style="thin">
          <color indexed="64"/>
        </right>
      </border>
      <protection locked="0" hidden="1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protection locked="0" hidden="1"/>
    </dxf>
    <dxf>
      <border diagonalUp="0" diagonalDown="0" outline="0">
        <left/>
        <right/>
        <top/>
        <bottom/>
      </border>
      <protection locked="1" hidden="1"/>
    </dxf>
    <dxf>
      <numFmt numFmtId="19" formatCode="dd/mm/yyyy"/>
      <protection locked="0" hidden="1"/>
    </dxf>
    <dxf>
      <border diagonalUp="0" diagonalDown="0" outline="0">
        <left/>
        <right/>
        <top/>
        <bottom/>
      </border>
      <protection locked="1" hidden="1"/>
    </dxf>
    <dxf>
      <protection locked="0" hidden="1"/>
    </dxf>
    <dxf>
      <border diagonalUp="0" diagonalDown="0" outline="0">
        <left/>
        <right/>
        <top/>
        <bottom/>
      </border>
      <protection locked="1" hidden="1"/>
    </dxf>
    <dxf>
      <protection locked="0" hidden="1"/>
    </dxf>
    <dxf>
      <border diagonalUp="0" diagonalDown="0" outline="0">
        <left/>
        <right/>
        <top/>
        <bottom/>
      </border>
      <protection locked="1" hidden="1"/>
    </dxf>
    <dxf>
      <numFmt numFmtId="2" formatCode="0.00"/>
      <protection locked="0" hidden="1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z val="10"/>
      </font>
      <numFmt numFmtId="2" formatCode="0.00"/>
      <protection locked="0" hidden="1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z val="10"/>
      </font>
      <protection locked="0" hidden="1"/>
    </dxf>
    <dxf>
      <border diagonalUp="0" diagonalDown="0" outline="0">
        <left/>
        <right/>
        <top/>
        <bottom/>
      </border>
      <protection locked="1" hidden="1"/>
    </dxf>
    <dxf>
      <protection locked="0" hidden="1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alignment horizontal="center" textRotation="0" indent="0" justifyLastLine="0" shrinkToFit="0" readingOrder="0"/>
      <protection locked="0" hidden="1"/>
    </dxf>
    <dxf>
      <border diagonalUp="0" diagonalDown="0" outline="0">
        <left/>
        <right/>
        <top/>
        <bottom/>
      </border>
      <protection locked="1" hidden="1"/>
    </dxf>
    <dxf>
      <protection locked="0" hidden="1"/>
    </dxf>
    <dxf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protection locked="1" hidden="1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80"/>
      <color rgb="FFFBFBFB"/>
      <color rgb="FFECECEC"/>
      <color rgb="FFEBF6F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Curva</a:t>
            </a:r>
            <a:r>
              <a:rPr lang="en-US" baseline="0"/>
              <a:t> de Carga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Jan</c:v>
          </c:tx>
          <c:marker>
            <c:symbol val="none"/>
          </c:marker>
          <c:val>
            <c:numRef>
              <c:f>'4_Curva de carga'!$F$42:$AC$42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Fev</c:v>
          </c:tx>
          <c:marker>
            <c:symbol val="none"/>
          </c:marker>
          <c:val>
            <c:numRef>
              <c:f>'4_Curva de carga'!$F$71:$AC$71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Mar</c:v>
          </c:tx>
          <c:marker>
            <c:symbol val="none"/>
          </c:marker>
          <c:val>
            <c:numRef>
              <c:f>'4_Curva de carga'!$F$103:$AC$103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Abr</c:v>
          </c:tx>
          <c:marker>
            <c:symbol val="none"/>
          </c:marker>
          <c:val>
            <c:numRef>
              <c:f>'4_Curva de carga'!$F$134:$AC$134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Maio</c:v>
          </c:tx>
          <c:marker>
            <c:symbol val="none"/>
          </c:marker>
          <c:val>
            <c:numRef>
              <c:f>'4_Curva de carga'!$F$166:$AC$166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Jun</c:v>
          </c:tx>
          <c:marker>
            <c:symbol val="none"/>
          </c:marker>
          <c:val>
            <c:numRef>
              <c:f>'4_Curva de carga'!$F$197:$AC$197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v>Jul</c:v>
          </c:tx>
          <c:marker>
            <c:symbol val="none"/>
          </c:marker>
          <c:val>
            <c:numRef>
              <c:f>'4_Curva de carga'!$F$229:$AC$229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v>Ago</c:v>
          </c:tx>
          <c:marker>
            <c:symbol val="none"/>
          </c:marker>
          <c:val>
            <c:numRef>
              <c:f>'4_Curva de carga'!$F$261:$AC$261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v>Set</c:v>
          </c:tx>
          <c:marker>
            <c:symbol val="none"/>
          </c:marker>
          <c:val>
            <c:numRef>
              <c:f>'4_Curva de carga'!$F$292:$AC$292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v>Out</c:v>
          </c:tx>
          <c:marker>
            <c:symbol val="none"/>
          </c:marker>
          <c:val>
            <c:numRef>
              <c:f>'4_Curva de carga'!$F$324:$AC$324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v>Nov</c:v>
          </c:tx>
          <c:marker>
            <c:symbol val="none"/>
          </c:marker>
          <c:val>
            <c:numRef>
              <c:f>'4_Curva de carga'!$F$355:$AC$355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v>Dez</c:v>
          </c:tx>
          <c:marker>
            <c:symbol val="none"/>
          </c:marker>
          <c:val>
            <c:numRef>
              <c:f>'4_Curva de carga'!$F$387:$AC$387</c:f>
              <c:numCache>
                <c:formatCode>0;\-0;;@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25248"/>
        <c:axId val="185304192"/>
      </c:lineChart>
      <c:catAx>
        <c:axId val="177125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"/>
          <a:lstStyle/>
          <a:p>
            <a:pPr>
              <a:defRPr/>
            </a:pPr>
            <a:endParaRPr lang="pt-BR"/>
          </a:p>
        </c:txPr>
        <c:crossAx val="185304192"/>
        <c:crosses val="autoZero"/>
        <c:auto val="1"/>
        <c:lblAlgn val="ctr"/>
        <c:lblOffset val="100"/>
        <c:noMultiLvlLbl val="0"/>
      </c:catAx>
      <c:valAx>
        <c:axId val="185304192"/>
        <c:scaling>
          <c:orientation val="minMax"/>
        </c:scaling>
        <c:delete val="0"/>
        <c:axPos val="l"/>
        <c:majorGridlines/>
        <c:numFmt formatCode="0;\-0;;@" sourceLinked="1"/>
        <c:majorTickMark val="out"/>
        <c:minorTickMark val="none"/>
        <c:tickLblPos val="nextTo"/>
        <c:crossAx val="17712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448574</xdr:colOff>
      <xdr:row>18</xdr:row>
      <xdr:rowOff>138022</xdr:rowOff>
    </xdr:from>
    <xdr:to>
      <xdr:col>10</xdr:col>
      <xdr:colOff>682171</xdr:colOff>
      <xdr:row>25</xdr:row>
      <xdr:rowOff>125114</xdr:rowOff>
    </xdr:to>
    <xdr:grpSp>
      <xdr:nvGrpSpPr>
        <xdr:cNvPr id="10241" name="Group 1"/>
        <xdr:cNvGrpSpPr>
          <a:grpSpLocks/>
        </xdr:cNvGrpSpPr>
      </xdr:nvGrpSpPr>
      <xdr:grpSpPr bwMode="auto">
        <a:xfrm>
          <a:off x="5744474" y="3567022"/>
          <a:ext cx="1700447" cy="1320592"/>
          <a:chOff x="106748740" y="112391850"/>
          <a:chExt cx="1925053" cy="1780674"/>
        </a:xfrm>
      </xdr:grpSpPr>
      <xdr:sp macro="" textlink="">
        <xdr:nvSpPr>
          <xdr:cNvPr id="10242" name="AutoShape 2"/>
          <xdr:cNvSpPr>
            <a:spLocks noChangeArrowheads="1"/>
          </xdr:cNvSpPr>
        </xdr:nvSpPr>
        <xdr:spPr bwMode="auto">
          <a:xfrm flipH="1">
            <a:off x="106900405" y="112526469"/>
            <a:ext cx="1545130" cy="1012451"/>
          </a:xfrm>
          <a:prstGeom prst="wedgeEllipseCallout">
            <a:avLst>
              <a:gd name="adj1" fmla="val -43795"/>
              <a:gd name="adj2" fmla="val 62393"/>
            </a:avLst>
          </a:prstGeom>
          <a:solidFill>
            <a:srgbClr val="FFFFFF"/>
          </a:solidFill>
          <a:ln w="63500" cmpd="thickThin" algn="ctr">
            <a:solidFill>
              <a:srgbClr val="FF99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68686"/>
                  </a:outerShdw>
                </a:effectLst>
              </a14:hiddenEffects>
            </a:ext>
          </a:extLst>
        </xdr:spPr>
        <xdr:txBody>
          <a:bodyPr vertOverflow="clip" wrap="square" lIns="576" tIns="576" rIns="576" bIns="576" anchor="t" upright="1"/>
          <a:lstStyle/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0000CC"/>
                </a:solidFill>
                <a:latin typeface="Verdana"/>
                <a:ea typeface="Verdana"/>
                <a:cs typeface="Verdana"/>
              </a:rPr>
              <a:t>     </a:t>
            </a:r>
          </a:p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0000CC"/>
                </a:solidFill>
                <a:latin typeface="Verdana"/>
                <a:ea typeface="Verdana"/>
                <a:cs typeface="Verdana"/>
              </a:rPr>
              <a:t>Perguntas</a:t>
            </a:r>
          </a:p>
          <a:p>
            <a:pPr algn="l" rtl="0">
              <a:defRPr sz="1000"/>
            </a:pPr>
            <a:endParaRPr lang="pt-BR" sz="200" b="1" i="0" u="none" strike="noStrike" baseline="0">
              <a:solidFill>
                <a:srgbClr val="0000CC"/>
              </a:solidFill>
              <a:latin typeface="Verdana"/>
              <a:ea typeface="Verdana"/>
              <a:cs typeface="Verdana"/>
            </a:endParaRPr>
          </a:p>
          <a:p>
            <a:pPr algn="l" rtl="0">
              <a:defRPr sz="1000"/>
            </a:pPr>
            <a:r>
              <a:rPr lang="pt-BR" sz="500" b="1" i="0" u="none" strike="noStrike" baseline="0">
                <a:solidFill>
                  <a:srgbClr val="C07300"/>
                </a:solidFill>
                <a:latin typeface="Verdana"/>
                <a:ea typeface="Verdana"/>
                <a:cs typeface="Verdana"/>
              </a:rPr>
              <a:t>       </a:t>
            </a:r>
          </a:p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C07300"/>
                </a:solidFill>
                <a:latin typeface="Verdana"/>
                <a:ea typeface="Verdana"/>
                <a:cs typeface="Verdana"/>
              </a:rPr>
              <a:t>           Dúvidas</a:t>
            </a:r>
          </a:p>
          <a:p>
            <a:pPr algn="l" rtl="0">
              <a:defRPr sz="1000"/>
            </a:pPr>
            <a:endParaRPr lang="pt-BR" sz="200" b="1" i="0" u="none" strike="noStrike" baseline="0">
              <a:solidFill>
                <a:srgbClr val="C07300"/>
              </a:solidFill>
              <a:latin typeface="Verdana"/>
              <a:ea typeface="Verdana"/>
              <a:cs typeface="Verdana"/>
            </a:endParaRPr>
          </a:p>
          <a:p>
            <a:pPr algn="l" rtl="0">
              <a:defRPr sz="1000"/>
            </a:pPr>
            <a:r>
              <a:rPr lang="pt-BR" sz="800" b="1" i="0" u="none" strike="noStrike" baseline="0">
                <a:solidFill>
                  <a:srgbClr val="0066CC"/>
                </a:solidFill>
                <a:latin typeface="Verdana"/>
                <a:ea typeface="Verdana"/>
                <a:cs typeface="Verdana"/>
              </a:rPr>
              <a:t>      </a:t>
            </a:r>
            <a:endParaRPr lang="pt-BR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 algn="l" rtl="0">
              <a:defRPr sz="1000"/>
            </a:pPr>
            <a:endParaRPr lang="pt-BR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</xdr:txBody>
      </xdr:sp>
      <xdr:grpSp>
        <xdr:nvGrpSpPr>
          <xdr:cNvPr id="10243" name="Group 3"/>
          <xdr:cNvGrpSpPr>
            <a:grpSpLocks/>
          </xdr:cNvGrpSpPr>
        </xdr:nvGrpSpPr>
        <xdr:grpSpPr bwMode="auto">
          <a:xfrm>
            <a:off x="106748740" y="112391850"/>
            <a:ext cx="1925053" cy="1780674"/>
            <a:chOff x="108806604" y="108811223"/>
            <a:chExt cx="2743200" cy="2743200"/>
          </a:xfrm>
        </xdr:grpSpPr>
        <xdr:sp macro="" textlink="">
          <xdr:nvSpPr>
            <xdr:cNvPr id="10244" name="Rectangle 4" hidden="1"/>
            <xdr:cNvSpPr>
              <a:spLocks noChangeArrowheads="1"/>
            </xdr:cNvSpPr>
          </xdr:nvSpPr>
          <xdr:spPr bwMode="auto">
            <a:xfrm>
              <a:off x="108806604" y="108811223"/>
              <a:ext cx="2743200" cy="2743200"/>
            </a:xfrm>
            <a:prstGeom prst="rect">
              <a:avLst/>
            </a:prstGeom>
            <a:noFill/>
            <a:ln w="31750" algn="ctr">
              <a:solidFill>
                <a:srgbClr val="FF99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245" name="Rectangle 5"/>
            <xdr:cNvSpPr>
              <a:spLocks noChangeArrowheads="1"/>
            </xdr:cNvSpPr>
          </xdr:nvSpPr>
          <xdr:spPr bwMode="auto">
            <a:xfrm>
              <a:off x="108806604" y="108811223"/>
              <a:ext cx="2743200" cy="2743200"/>
            </a:xfrm>
            <a:prstGeom prst="rect">
              <a:avLst/>
            </a:prstGeom>
            <a:noFill/>
            <a:ln w="31750" algn="ctr">
              <a:solidFill>
                <a:srgbClr val="FF9900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0246" name="Text Box 6"/>
          <xdr:cNvSpPr txBox="1">
            <a:spLocks noChangeArrowheads="1"/>
          </xdr:cNvSpPr>
        </xdr:nvSpPr>
        <xdr:spPr bwMode="auto">
          <a:xfrm>
            <a:off x="106782669" y="113789861"/>
            <a:ext cx="1838426" cy="269508"/>
          </a:xfrm>
          <a:prstGeom prst="rect">
            <a:avLst/>
          </a:prstGeom>
          <a:solidFill>
            <a:srgbClr val="333399"/>
          </a:solidFill>
          <a:ln w="38100" algn="in">
            <a:solidFill>
              <a:srgbClr val="F3F3F3"/>
            </a:solidFill>
            <a:miter lim="800000"/>
            <a:headEnd/>
            <a:tailEnd/>
          </a:ln>
          <a:effectLst>
            <a:outerShdw dist="28398" dir="3806097" algn="ctr" rotWithShape="0">
              <a:srgbClr val="19194D">
                <a:alpha val="50000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ctr" rtl="0">
              <a:defRPr sz="1000"/>
            </a:pPr>
            <a:r>
              <a:rPr lang="pt-BR" sz="750" b="1" i="0" u="none" strike="noStrike" baseline="0">
                <a:solidFill>
                  <a:srgbClr val="FFFFFF"/>
                </a:solidFill>
                <a:latin typeface="Verdana"/>
                <a:ea typeface="Verdana"/>
                <a:cs typeface="Verdana"/>
              </a:rPr>
              <a:t>sistema.isolado@epe.gov.br</a:t>
            </a:r>
          </a:p>
          <a:p>
            <a:pPr algn="l" rtl="0">
              <a:defRPr sz="1000"/>
            </a:pPr>
            <a:endParaRPr lang="pt-BR" sz="750" b="1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endParaRPr>
          </a:p>
        </xdr:txBody>
      </xdr:sp>
    </xdr:grpSp>
    <xdr:clientData/>
  </xdr:twoCellAnchor>
  <xdr:twoCellAnchor editAs="oneCell">
    <xdr:from>
      <xdr:col>1</xdr:col>
      <xdr:colOff>8629</xdr:colOff>
      <xdr:row>1</xdr:row>
      <xdr:rowOff>8625</xdr:rowOff>
    </xdr:from>
    <xdr:to>
      <xdr:col>1</xdr:col>
      <xdr:colOff>584610</xdr:colOff>
      <xdr:row>2</xdr:row>
      <xdr:rowOff>8626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57" y="181153"/>
          <a:ext cx="575981" cy="30192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20292</xdr:colOff>
      <xdr:row>0</xdr:row>
      <xdr:rowOff>162379</xdr:rowOff>
    </xdr:from>
    <xdr:to>
      <xdr:col>19</xdr:col>
      <xdr:colOff>223272</xdr:colOff>
      <xdr:row>21</xdr:row>
      <xdr:rowOff>113328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7380" y="162379"/>
          <a:ext cx="3978305" cy="3939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491706</xdr:colOff>
      <xdr:row>28</xdr:row>
      <xdr:rowOff>94890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10610491" y="44943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18</xdr:col>
      <xdr:colOff>491706</xdr:colOff>
      <xdr:row>28</xdr:row>
      <xdr:rowOff>94890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11778831" y="4828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13</xdr:col>
      <xdr:colOff>16337</xdr:colOff>
      <xdr:row>0</xdr:row>
      <xdr:rowOff>150026</xdr:rowOff>
    </xdr:from>
    <xdr:to>
      <xdr:col>19</xdr:col>
      <xdr:colOff>292383</xdr:colOff>
      <xdr:row>40</xdr:row>
      <xdr:rowOff>122272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7912" y="150026"/>
          <a:ext cx="4071668" cy="6745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15444</xdr:colOff>
      <xdr:row>0</xdr:row>
      <xdr:rowOff>172529</xdr:rowOff>
    </xdr:from>
    <xdr:to>
      <xdr:col>21</xdr:col>
      <xdr:colOff>162378</xdr:colOff>
      <xdr:row>35</xdr:row>
      <xdr:rowOff>10210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6958" y="172529"/>
          <a:ext cx="4551480" cy="5805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17255</xdr:colOff>
      <xdr:row>1</xdr:row>
      <xdr:rowOff>8623</xdr:rowOff>
    </xdr:from>
    <xdr:to>
      <xdr:col>20</xdr:col>
      <xdr:colOff>3714615</xdr:colOff>
      <xdr:row>23</xdr:row>
      <xdr:rowOff>17249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20780" y="163898"/>
          <a:ext cx="4512735" cy="375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173848</xdr:colOff>
      <xdr:row>7</xdr:row>
      <xdr:rowOff>27385</xdr:rowOff>
    </xdr:from>
    <xdr:to>
      <xdr:col>43</xdr:col>
      <xdr:colOff>472140</xdr:colOff>
      <xdr:row>24</xdr:row>
      <xdr:rowOff>182766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31</xdr:col>
      <xdr:colOff>17259</xdr:colOff>
      <xdr:row>35</xdr:row>
      <xdr:rowOff>43132</xdr:rowOff>
    </xdr:from>
    <xdr:to>
      <xdr:col>39</xdr:col>
      <xdr:colOff>267425</xdr:colOff>
      <xdr:row>78</xdr:row>
      <xdr:rowOff>54944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1727" y="6538823"/>
          <a:ext cx="4468483" cy="81120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24650</xdr:colOff>
      <xdr:row>0</xdr:row>
      <xdr:rowOff>135559</xdr:rowOff>
    </xdr:from>
    <xdr:to>
      <xdr:col>23</xdr:col>
      <xdr:colOff>382026</xdr:colOff>
      <xdr:row>49</xdr:row>
      <xdr:rowOff>167406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27161" y="135559"/>
          <a:ext cx="4177647" cy="98659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17256</xdr:colOff>
      <xdr:row>0</xdr:row>
      <xdr:rowOff>155274</xdr:rowOff>
    </xdr:from>
    <xdr:to>
      <xdr:col>32</xdr:col>
      <xdr:colOff>181435</xdr:colOff>
      <xdr:row>48</xdr:row>
      <xdr:rowOff>26444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60199" y="155274"/>
          <a:ext cx="5063983" cy="103436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16531</xdr:colOff>
      <xdr:row>0</xdr:row>
      <xdr:rowOff>129191</xdr:rowOff>
    </xdr:from>
    <xdr:to>
      <xdr:col>17</xdr:col>
      <xdr:colOff>483080</xdr:colOff>
      <xdr:row>34</xdr:row>
      <xdr:rowOff>48539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388" y="129191"/>
          <a:ext cx="4244918" cy="66220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17671</xdr:colOff>
      <xdr:row>0</xdr:row>
      <xdr:rowOff>141364</xdr:rowOff>
    </xdr:from>
    <xdr:to>
      <xdr:col>19</xdr:col>
      <xdr:colOff>375503</xdr:colOff>
      <xdr:row>27</xdr:row>
      <xdr:rowOff>112787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872" y="141364"/>
          <a:ext cx="4133157" cy="4792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ne.amorim\AppData\Local\Microsoft\Windows\Temporary%20Internet%20Files\Content.Outlook\LWV1M07R\Coleta%20de%20dados_rev1_S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1_Aspectos Geográficos"/>
      <sheetName val="2_Mercado Anual"/>
      <sheetName val="3_Mercado Anual"/>
      <sheetName val="4_Curva de carga"/>
      <sheetName val="Informações_Gerais_Oferta"/>
      <sheetName val="5_Configuração_Sistema_Oferta"/>
      <sheetName val="6_Balanço"/>
      <sheetName val="7_Cálculo de Recurso"/>
      <sheetName val="7_Necessidade contratação"/>
      <sheetName val="8_Rede de distribuição"/>
      <sheetName val="Aux"/>
      <sheetName val="9_Eficiência Energética"/>
      <sheetName val="AR_BR_MUN_2016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Amapari Energia</v>
          </cell>
        </row>
      </sheetData>
      <sheetData sheetId="12"/>
      <sheetData sheetId="13">
        <row r="1">
          <cell r="B1" t="str">
            <v>NM_UF</v>
          </cell>
        </row>
        <row r="2">
          <cell r="F2" t="str">
            <v>ACRELÂNDIA</v>
          </cell>
        </row>
        <row r="3">
          <cell r="F3" t="str">
            <v>ASSIS BRASIL</v>
          </cell>
        </row>
        <row r="4">
          <cell r="F4" t="str">
            <v>BRASILÉIA</v>
          </cell>
        </row>
        <row r="5">
          <cell r="F5" t="str">
            <v>BUJARI</v>
          </cell>
        </row>
        <row r="6">
          <cell r="F6" t="str">
            <v>CAPIXABA</v>
          </cell>
        </row>
        <row r="7">
          <cell r="F7" t="str">
            <v>CRUZEIRO DO SUL</v>
          </cell>
        </row>
        <row r="8">
          <cell r="F8" t="str">
            <v>EPITACIOLÂNDIA</v>
          </cell>
        </row>
        <row r="9">
          <cell r="F9" t="str">
            <v>FEIJÓ</v>
          </cell>
        </row>
        <row r="10">
          <cell r="F10" t="str">
            <v>JORDÃO</v>
          </cell>
        </row>
        <row r="11">
          <cell r="F11" t="str">
            <v>MÂNCIO LIMA</v>
          </cell>
        </row>
        <row r="12">
          <cell r="F12" t="str">
            <v>MANOEL URBANO</v>
          </cell>
        </row>
        <row r="13">
          <cell r="F13" t="str">
            <v>MARECHAL THAUMATURGO</v>
          </cell>
        </row>
        <row r="14">
          <cell r="F14" t="str">
            <v>PLÁCIDO DE CASTRO</v>
          </cell>
        </row>
        <row r="15">
          <cell r="F15" t="str">
            <v>PORTO WALTER</v>
          </cell>
        </row>
        <row r="16">
          <cell r="F16" t="str">
            <v>RIO BRANCO</v>
          </cell>
        </row>
        <row r="17">
          <cell r="F17" t="str">
            <v>RODRIGUES ALVES</v>
          </cell>
        </row>
        <row r="18">
          <cell r="F18" t="str">
            <v>SANTA ROSA DO PURUS</v>
          </cell>
        </row>
        <row r="19">
          <cell r="F19" t="str">
            <v>SENADOR GUIOMARD</v>
          </cell>
        </row>
        <row r="20">
          <cell r="F20" t="str">
            <v>SENA MADUREIRA</v>
          </cell>
        </row>
        <row r="21">
          <cell r="F21" t="str">
            <v>TARAUACÁ</v>
          </cell>
        </row>
        <row r="22">
          <cell r="F22" t="str">
            <v>XAPURI</v>
          </cell>
        </row>
        <row r="23">
          <cell r="F23" t="str">
            <v>PORTO ACRE</v>
          </cell>
        </row>
        <row r="24">
          <cell r="F24" t="str">
            <v>ÁGUA BRANCA</v>
          </cell>
        </row>
        <row r="25">
          <cell r="F25" t="str">
            <v>ANADIA</v>
          </cell>
        </row>
        <row r="26">
          <cell r="F26" t="str">
            <v>ARAPIRACA</v>
          </cell>
        </row>
        <row r="27">
          <cell r="F27" t="str">
            <v>ATALAIA</v>
          </cell>
        </row>
        <row r="28">
          <cell r="F28" t="str">
            <v>BARRA DE SANTO ANTÔNIO</v>
          </cell>
        </row>
        <row r="29">
          <cell r="F29" t="str">
            <v>BARRA DE SÃO MIGUEL</v>
          </cell>
        </row>
        <row r="30">
          <cell r="F30" t="str">
            <v>BATALHA</v>
          </cell>
        </row>
        <row r="31">
          <cell r="F31" t="str">
            <v>BELÉM</v>
          </cell>
        </row>
        <row r="32">
          <cell r="F32" t="str">
            <v>BELO MONTE</v>
          </cell>
        </row>
        <row r="33">
          <cell r="F33" t="str">
            <v>BOCA DA MATA</v>
          </cell>
        </row>
        <row r="34">
          <cell r="F34" t="str">
            <v>BRANQUINHA</v>
          </cell>
        </row>
        <row r="35">
          <cell r="F35" t="str">
            <v>CACIMBINHAS</v>
          </cell>
        </row>
        <row r="36">
          <cell r="F36" t="str">
            <v>CAJUEIRO</v>
          </cell>
        </row>
        <row r="37">
          <cell r="F37" t="str">
            <v>CAMPESTRE</v>
          </cell>
        </row>
        <row r="38">
          <cell r="F38" t="str">
            <v>CAMPO ALEGRE</v>
          </cell>
        </row>
        <row r="39">
          <cell r="F39" t="str">
            <v>CAMPO GRANDE</v>
          </cell>
        </row>
        <row r="40">
          <cell r="F40" t="str">
            <v>CANAPI</v>
          </cell>
        </row>
        <row r="41">
          <cell r="F41" t="str">
            <v>CAPELA</v>
          </cell>
        </row>
        <row r="42">
          <cell r="F42" t="str">
            <v>CARNEIROS</v>
          </cell>
        </row>
        <row r="43">
          <cell r="F43" t="str">
            <v>CHÃ PRETA</v>
          </cell>
        </row>
        <row r="44">
          <cell r="F44" t="str">
            <v>COITÉ DO NÓIA</v>
          </cell>
        </row>
        <row r="45">
          <cell r="F45" t="str">
            <v>COLÔNIA LEOPOLDINA</v>
          </cell>
        </row>
        <row r="46">
          <cell r="F46" t="str">
            <v>COQUEIRO SECO</v>
          </cell>
        </row>
        <row r="47">
          <cell r="F47" t="str">
            <v>CORURIPE</v>
          </cell>
        </row>
        <row r="48">
          <cell r="F48" t="str">
            <v>CRAÍBAS</v>
          </cell>
        </row>
        <row r="49">
          <cell r="F49" t="str">
            <v>DELMIRO GOUVEIA</v>
          </cell>
        </row>
        <row r="50">
          <cell r="F50" t="str">
            <v>DOIS RIACHOS</v>
          </cell>
        </row>
        <row r="51">
          <cell r="F51" t="str">
            <v>ESTRELA DE ALAGOAS</v>
          </cell>
        </row>
        <row r="52">
          <cell r="F52" t="str">
            <v>FEIRA GRANDE</v>
          </cell>
        </row>
        <row r="53">
          <cell r="F53" t="str">
            <v>FELIZ DESERTO</v>
          </cell>
        </row>
        <row r="54">
          <cell r="F54" t="str">
            <v>FLEXEIRAS</v>
          </cell>
        </row>
        <row r="55">
          <cell r="F55" t="str">
            <v>GIRAU DO PONCIANO</v>
          </cell>
        </row>
        <row r="56">
          <cell r="F56" t="str">
            <v>IBATEGUARA</v>
          </cell>
        </row>
        <row r="57">
          <cell r="F57" t="str">
            <v>IGACI</v>
          </cell>
        </row>
        <row r="58">
          <cell r="F58" t="str">
            <v>IGREJA NOVA</v>
          </cell>
        </row>
        <row r="59">
          <cell r="F59" t="str">
            <v>INHAPI</v>
          </cell>
        </row>
        <row r="60">
          <cell r="F60" t="str">
            <v>JACARÉ DOS HOMENS</v>
          </cell>
        </row>
        <row r="61">
          <cell r="F61" t="str">
            <v>JACUÍPE</v>
          </cell>
        </row>
        <row r="62">
          <cell r="F62" t="str">
            <v>JAPARATINGA</v>
          </cell>
        </row>
        <row r="63">
          <cell r="F63" t="str">
            <v>JARAMATAIA</v>
          </cell>
        </row>
        <row r="64">
          <cell r="F64" t="str">
            <v>JEQUIÁ DA PRAIA</v>
          </cell>
        </row>
        <row r="65">
          <cell r="F65" t="str">
            <v>JOAQUIM GOMES</v>
          </cell>
        </row>
        <row r="66">
          <cell r="F66" t="str">
            <v>JUNDIÁ</v>
          </cell>
        </row>
        <row r="67">
          <cell r="F67" t="str">
            <v>JUNQUEIRO</v>
          </cell>
        </row>
        <row r="68">
          <cell r="F68" t="str">
            <v>LAGOA DA CANOA</v>
          </cell>
        </row>
        <row r="69">
          <cell r="F69" t="str">
            <v>LIMOEIRO DE ANADIA</v>
          </cell>
        </row>
        <row r="70">
          <cell r="F70" t="str">
            <v>MACEIÓ</v>
          </cell>
        </row>
        <row r="71">
          <cell r="F71" t="str">
            <v>MAJOR ISIDORO</v>
          </cell>
        </row>
        <row r="72">
          <cell r="F72" t="str">
            <v>MARAGOGI</v>
          </cell>
        </row>
        <row r="73">
          <cell r="F73" t="str">
            <v>MARAVILHA</v>
          </cell>
        </row>
        <row r="74">
          <cell r="F74" t="str">
            <v>MARECHAL DEODORO</v>
          </cell>
        </row>
        <row r="75">
          <cell r="F75" t="str">
            <v>MARIBONDO</v>
          </cell>
        </row>
        <row r="76">
          <cell r="F76" t="str">
            <v>MAR VERMELHO</v>
          </cell>
        </row>
        <row r="77">
          <cell r="F77" t="str">
            <v>MATA GRANDE</v>
          </cell>
        </row>
        <row r="78">
          <cell r="F78" t="str">
            <v>MATRIZ DE CAMARAGIBE</v>
          </cell>
        </row>
        <row r="79">
          <cell r="F79" t="str">
            <v>MESSIAS</v>
          </cell>
        </row>
        <row r="80">
          <cell r="F80" t="str">
            <v>MINADOR DO NEGRÃO</v>
          </cell>
        </row>
        <row r="81">
          <cell r="F81" t="str">
            <v>MONTEIRÓPOLIS</v>
          </cell>
        </row>
        <row r="82">
          <cell r="F82" t="str">
            <v>MURICI</v>
          </cell>
        </row>
        <row r="83">
          <cell r="F83" t="str">
            <v>NOVO LINO</v>
          </cell>
        </row>
        <row r="84">
          <cell r="F84" t="str">
            <v>OLHO D'ÁGUA DAS FLORES</v>
          </cell>
        </row>
        <row r="85">
          <cell r="F85" t="str">
            <v>OLHO D'ÁGUA DO CASADO</v>
          </cell>
        </row>
        <row r="86">
          <cell r="F86" t="str">
            <v>OLHO D'ÁGUA GRANDE</v>
          </cell>
        </row>
        <row r="87">
          <cell r="F87" t="str">
            <v>OLIVENÇA</v>
          </cell>
        </row>
        <row r="88">
          <cell r="F88" t="str">
            <v>OURO BRANCO</v>
          </cell>
        </row>
        <row r="89">
          <cell r="F89" t="str">
            <v>PALESTINA</v>
          </cell>
        </row>
        <row r="90">
          <cell r="F90" t="str">
            <v>PALMEIRA DOS ÍNDIOS</v>
          </cell>
        </row>
        <row r="91">
          <cell r="F91" t="str">
            <v>PÃO DE AÇÚCAR</v>
          </cell>
        </row>
        <row r="92">
          <cell r="F92" t="str">
            <v>PARICONHA</v>
          </cell>
        </row>
        <row r="93">
          <cell r="F93" t="str">
            <v>PARIPUEIRA</v>
          </cell>
        </row>
        <row r="94">
          <cell r="F94" t="str">
            <v>PASSO DE CAMARAGIBE</v>
          </cell>
        </row>
        <row r="95">
          <cell r="F95" t="str">
            <v>PAULO JACINTO</v>
          </cell>
        </row>
        <row r="96">
          <cell r="F96" t="str">
            <v>PENEDO</v>
          </cell>
        </row>
        <row r="97">
          <cell r="F97" t="str">
            <v>PIAÇABUÇU</v>
          </cell>
        </row>
        <row r="98">
          <cell r="F98" t="str">
            <v>PILAR</v>
          </cell>
        </row>
        <row r="99">
          <cell r="F99" t="str">
            <v>PINDOBA</v>
          </cell>
        </row>
        <row r="100">
          <cell r="F100" t="str">
            <v>PIRANHAS</v>
          </cell>
        </row>
        <row r="101">
          <cell r="F101" t="str">
            <v>POÇO DAS TRINCHEIRAS</v>
          </cell>
        </row>
        <row r="102">
          <cell r="F102" t="str">
            <v>PORTO CALVO</v>
          </cell>
        </row>
        <row r="103">
          <cell r="F103" t="str">
            <v>PORTO DE PEDRAS</v>
          </cell>
        </row>
        <row r="104">
          <cell r="F104" t="str">
            <v>PORTO REAL DO COLÉGIO</v>
          </cell>
        </row>
        <row r="105">
          <cell r="F105" t="str">
            <v>QUEBRANGULO</v>
          </cell>
        </row>
        <row r="106">
          <cell r="F106" t="str">
            <v>RIO LARGO</v>
          </cell>
        </row>
        <row r="107">
          <cell r="F107" t="str">
            <v>ROTEIRO</v>
          </cell>
        </row>
        <row r="108">
          <cell r="F108" t="str">
            <v>SANTA LUZIA DO NORTE</v>
          </cell>
        </row>
        <row r="109">
          <cell r="F109" t="str">
            <v>SANTANA DO IPANEMA</v>
          </cell>
        </row>
        <row r="110">
          <cell r="F110" t="str">
            <v>SANTANA DO MUNDAÚ</v>
          </cell>
        </row>
        <row r="111">
          <cell r="F111" t="str">
            <v>SÃO BRÁS</v>
          </cell>
        </row>
        <row r="112">
          <cell r="F112" t="str">
            <v>SÃO JOSÉ DA LAJE</v>
          </cell>
        </row>
        <row r="113">
          <cell r="F113" t="str">
            <v>SÃO JOSÉ DA TAPERA</v>
          </cell>
        </row>
        <row r="114">
          <cell r="F114" t="str">
            <v>SÃO LUÍS DO QUITUNDE</v>
          </cell>
        </row>
        <row r="115">
          <cell r="F115" t="str">
            <v>SÃO MIGUEL DOS CAMPOS</v>
          </cell>
        </row>
        <row r="116">
          <cell r="F116" t="str">
            <v>SÃO MIGUEL DOS MILAGRES</v>
          </cell>
        </row>
        <row r="117">
          <cell r="F117" t="str">
            <v>SÃO SEBASTIÃO</v>
          </cell>
        </row>
        <row r="118">
          <cell r="F118" t="str">
            <v>SATUBA</v>
          </cell>
        </row>
        <row r="119">
          <cell r="F119" t="str">
            <v>SENADOR RUI PALMEIRA</v>
          </cell>
        </row>
        <row r="120">
          <cell r="F120" t="str">
            <v>TANQUE D'ARCA</v>
          </cell>
        </row>
        <row r="121">
          <cell r="F121" t="str">
            <v>TAQUARANA</v>
          </cell>
        </row>
        <row r="122">
          <cell r="F122" t="str">
            <v>TEOTÔNIO VILELA</v>
          </cell>
        </row>
        <row r="123">
          <cell r="F123" t="str">
            <v>TRAIPU</v>
          </cell>
        </row>
        <row r="124">
          <cell r="F124" t="str">
            <v>UNIÃO DOS PALMARES</v>
          </cell>
        </row>
        <row r="125">
          <cell r="F125" t="str">
            <v>VIÇOSA</v>
          </cell>
        </row>
        <row r="126">
          <cell r="F126" t="str">
            <v>SERRA DO NAVIO</v>
          </cell>
        </row>
        <row r="127">
          <cell r="F127" t="str">
            <v>AMAPÁ</v>
          </cell>
        </row>
        <row r="128">
          <cell r="F128" t="str">
            <v>PEDRA BRANCA DO AMAPARI</v>
          </cell>
        </row>
        <row r="129">
          <cell r="F129" t="str">
            <v>CALÇOENE</v>
          </cell>
        </row>
        <row r="130">
          <cell r="F130" t="str">
            <v>CUTIAS</v>
          </cell>
        </row>
        <row r="131">
          <cell r="F131" t="str">
            <v>FERREIRA GOMES</v>
          </cell>
        </row>
        <row r="132">
          <cell r="F132" t="str">
            <v>ITAUBAL</v>
          </cell>
        </row>
        <row r="133">
          <cell r="F133" t="str">
            <v>LARANJAL DO JARI</v>
          </cell>
        </row>
        <row r="134">
          <cell r="F134" t="str">
            <v>MACAPÁ</v>
          </cell>
        </row>
        <row r="135">
          <cell r="F135" t="str">
            <v>MAZAGÃO</v>
          </cell>
        </row>
        <row r="136">
          <cell r="F136" t="str">
            <v>OIAPOQUE</v>
          </cell>
        </row>
        <row r="137">
          <cell r="F137" t="str">
            <v>PORTO GRANDE</v>
          </cell>
        </row>
        <row r="138">
          <cell r="F138" t="str">
            <v>PRACUÚBA</v>
          </cell>
        </row>
        <row r="139">
          <cell r="F139" t="str">
            <v>SANTANA</v>
          </cell>
        </row>
        <row r="140">
          <cell r="F140" t="str">
            <v>TARTARUGALZINHO</v>
          </cell>
        </row>
        <row r="141">
          <cell r="F141" t="str">
            <v>VITÓRIA DO JARI</v>
          </cell>
        </row>
        <row r="142">
          <cell r="F142" t="str">
            <v>ALVARÃES</v>
          </cell>
        </row>
        <row r="143">
          <cell r="F143" t="str">
            <v>AMATURÁ</v>
          </cell>
        </row>
        <row r="144">
          <cell r="F144" t="str">
            <v>ANAMÃ</v>
          </cell>
        </row>
        <row r="145">
          <cell r="F145" t="str">
            <v>ANORI</v>
          </cell>
        </row>
        <row r="146">
          <cell r="F146" t="str">
            <v>APUÍ</v>
          </cell>
        </row>
        <row r="147">
          <cell r="F147" t="str">
            <v>ATALAIA DO NORTE</v>
          </cell>
        </row>
        <row r="148">
          <cell r="F148" t="str">
            <v>AUTAZES</v>
          </cell>
        </row>
        <row r="149">
          <cell r="F149" t="str">
            <v>BARCELOS</v>
          </cell>
        </row>
        <row r="150">
          <cell r="F150" t="str">
            <v>BARREIRINHA</v>
          </cell>
        </row>
        <row r="151">
          <cell r="F151" t="str">
            <v>BENJAMIN CONSTANT</v>
          </cell>
        </row>
        <row r="152">
          <cell r="F152" t="str">
            <v>BERURI</v>
          </cell>
        </row>
        <row r="153">
          <cell r="F153" t="str">
            <v>BOA VISTA DO RAMOS</v>
          </cell>
        </row>
        <row r="154">
          <cell r="F154" t="str">
            <v>BOCA DO ACRE</v>
          </cell>
        </row>
        <row r="155">
          <cell r="F155" t="str">
            <v>BORBA</v>
          </cell>
        </row>
        <row r="156">
          <cell r="F156" t="str">
            <v>CAAPIRANGA</v>
          </cell>
        </row>
        <row r="157">
          <cell r="F157" t="str">
            <v>CANUTAMA</v>
          </cell>
        </row>
        <row r="158">
          <cell r="F158" t="str">
            <v>CARAUARI</v>
          </cell>
        </row>
        <row r="159">
          <cell r="F159" t="str">
            <v>CAREIRO</v>
          </cell>
        </row>
        <row r="160">
          <cell r="F160" t="str">
            <v>CAREIRO DA VÁRZEA</v>
          </cell>
        </row>
        <row r="161">
          <cell r="F161" t="str">
            <v>COARI</v>
          </cell>
        </row>
        <row r="162">
          <cell r="F162" t="str">
            <v>CODAJÁS</v>
          </cell>
        </row>
        <row r="163">
          <cell r="F163" t="str">
            <v>EIRUNEPÉ</v>
          </cell>
        </row>
        <row r="164">
          <cell r="F164" t="str">
            <v>ENVIRA</v>
          </cell>
        </row>
        <row r="165">
          <cell r="F165" t="str">
            <v>FONTE BOA</v>
          </cell>
        </row>
        <row r="166">
          <cell r="F166" t="str">
            <v>GUAJARÁ</v>
          </cell>
        </row>
        <row r="167">
          <cell r="F167" t="str">
            <v>HUMAITÁ</v>
          </cell>
        </row>
        <row r="168">
          <cell r="F168" t="str">
            <v>IPIXUNA</v>
          </cell>
        </row>
        <row r="169">
          <cell r="F169" t="str">
            <v>IRANDUBA</v>
          </cell>
        </row>
        <row r="170">
          <cell r="F170" t="str">
            <v>ITACOATIARA</v>
          </cell>
        </row>
        <row r="171">
          <cell r="F171" t="str">
            <v>ITAMARATI</v>
          </cell>
        </row>
        <row r="172">
          <cell r="F172" t="str">
            <v>ITAPIRANGA</v>
          </cell>
        </row>
        <row r="173">
          <cell r="F173" t="str">
            <v>JAPURÁ</v>
          </cell>
        </row>
        <row r="174">
          <cell r="F174" t="str">
            <v>JURUÁ</v>
          </cell>
        </row>
        <row r="175">
          <cell r="F175" t="str">
            <v>JUTAÍ</v>
          </cell>
        </row>
        <row r="176">
          <cell r="F176" t="str">
            <v>LÁBREA</v>
          </cell>
        </row>
        <row r="177">
          <cell r="F177" t="str">
            <v>MANACAPURU</v>
          </cell>
        </row>
        <row r="178">
          <cell r="F178" t="str">
            <v>MANAQUIRI</v>
          </cell>
        </row>
        <row r="179">
          <cell r="F179" t="str">
            <v>MANAUS</v>
          </cell>
        </row>
        <row r="180">
          <cell r="F180" t="str">
            <v>MANICORÉ</v>
          </cell>
        </row>
        <row r="181">
          <cell r="F181" t="str">
            <v>MARAÃ</v>
          </cell>
        </row>
        <row r="182">
          <cell r="F182" t="str">
            <v>MAUÉS</v>
          </cell>
        </row>
        <row r="183">
          <cell r="F183" t="str">
            <v>NHAMUNDÁ</v>
          </cell>
        </row>
        <row r="184">
          <cell r="F184" t="str">
            <v>NOVA OLINDA DO NORTE</v>
          </cell>
        </row>
        <row r="185">
          <cell r="F185" t="str">
            <v>NOVO AIRÃO</v>
          </cell>
        </row>
        <row r="186">
          <cell r="F186" t="str">
            <v>NOVO ARIPUANÃ</v>
          </cell>
        </row>
        <row r="187">
          <cell r="F187" t="str">
            <v>PARINTINS</v>
          </cell>
        </row>
        <row r="188">
          <cell r="F188" t="str">
            <v>PAUINI</v>
          </cell>
        </row>
        <row r="189">
          <cell r="F189" t="str">
            <v>PRESIDENTE FIGUEIREDO</v>
          </cell>
        </row>
        <row r="190">
          <cell r="F190" t="str">
            <v>RIO PRETO DA EVA</v>
          </cell>
        </row>
        <row r="191">
          <cell r="F191" t="str">
            <v>SANTA ISABEL DO RIO NEGRO</v>
          </cell>
        </row>
        <row r="192">
          <cell r="F192" t="str">
            <v>SANTO ANTÔNIO DO IÇÁ</v>
          </cell>
        </row>
        <row r="193">
          <cell r="F193" t="str">
            <v>SÃO GABRIEL DA CACHOEIRA</v>
          </cell>
        </row>
        <row r="194">
          <cell r="F194" t="str">
            <v>SÃO PAULO DE OLIVENÇA</v>
          </cell>
        </row>
        <row r="195">
          <cell r="F195" t="str">
            <v>SÃO SEBASTIÃO DO UATUMÃ</v>
          </cell>
        </row>
        <row r="196">
          <cell r="F196" t="str">
            <v>SILVES</v>
          </cell>
        </row>
        <row r="197">
          <cell r="F197" t="str">
            <v>TABATINGA</v>
          </cell>
        </row>
        <row r="198">
          <cell r="F198" t="str">
            <v>TAPAUÁ</v>
          </cell>
        </row>
        <row r="199">
          <cell r="F199" t="str">
            <v>TEFÉ</v>
          </cell>
        </row>
        <row r="200">
          <cell r="F200" t="str">
            <v>TONANTINS</v>
          </cell>
        </row>
        <row r="201">
          <cell r="F201" t="str">
            <v>UARINI</v>
          </cell>
        </row>
        <row r="202">
          <cell r="F202" t="str">
            <v>URUCARÁ</v>
          </cell>
        </row>
        <row r="203">
          <cell r="F203" t="str">
            <v>URUCURITUBA</v>
          </cell>
        </row>
        <row r="204">
          <cell r="F204" t="str">
            <v>ABAÍRA</v>
          </cell>
        </row>
        <row r="205">
          <cell r="F205" t="str">
            <v>ABARÉ</v>
          </cell>
        </row>
        <row r="206">
          <cell r="F206" t="str">
            <v>ACAJUTIBA</v>
          </cell>
        </row>
        <row r="207">
          <cell r="F207" t="str">
            <v>ADUSTINA</v>
          </cell>
        </row>
        <row r="208">
          <cell r="F208" t="str">
            <v>ÁGUA FRIA</v>
          </cell>
        </row>
        <row r="209">
          <cell r="F209" t="str">
            <v>ÉRICO CARDOSO</v>
          </cell>
        </row>
        <row r="210">
          <cell r="F210" t="str">
            <v>AIQUARA</v>
          </cell>
        </row>
        <row r="211">
          <cell r="F211" t="str">
            <v>ALAGOINHAS</v>
          </cell>
        </row>
        <row r="212">
          <cell r="F212" t="str">
            <v>ALCOBAÇA</v>
          </cell>
        </row>
        <row r="213">
          <cell r="F213" t="str">
            <v>ALMADINA</v>
          </cell>
        </row>
        <row r="214">
          <cell r="F214" t="str">
            <v>AMARGOSA</v>
          </cell>
        </row>
        <row r="215">
          <cell r="F215" t="str">
            <v>AMÉLIA RODRIGUES</v>
          </cell>
        </row>
        <row r="216">
          <cell r="F216" t="str">
            <v>AMÉRICA DOURADA</v>
          </cell>
        </row>
        <row r="217">
          <cell r="F217" t="str">
            <v>ANAGÉ</v>
          </cell>
        </row>
        <row r="218">
          <cell r="F218" t="str">
            <v>ANDARAÍ</v>
          </cell>
        </row>
        <row r="219">
          <cell r="F219" t="str">
            <v>ANDORINHA</v>
          </cell>
        </row>
        <row r="220">
          <cell r="F220" t="str">
            <v>ANGICAL</v>
          </cell>
        </row>
        <row r="221">
          <cell r="F221" t="str">
            <v>ANGUERA</v>
          </cell>
        </row>
        <row r="222">
          <cell r="F222" t="str">
            <v>ANTAS</v>
          </cell>
        </row>
        <row r="223">
          <cell r="F223" t="str">
            <v>ANTÔNIO CARDOSO</v>
          </cell>
        </row>
        <row r="224">
          <cell r="F224" t="str">
            <v>ANTÔNIO GONÇALVES</v>
          </cell>
        </row>
        <row r="225">
          <cell r="F225" t="str">
            <v>APORÁ</v>
          </cell>
        </row>
        <row r="226">
          <cell r="F226" t="str">
            <v>APUAREMA</v>
          </cell>
        </row>
        <row r="227">
          <cell r="F227" t="str">
            <v>ARACATU</v>
          </cell>
        </row>
        <row r="228">
          <cell r="F228" t="str">
            <v>ARAÇAS</v>
          </cell>
        </row>
        <row r="229">
          <cell r="F229" t="str">
            <v>ARACI</v>
          </cell>
        </row>
        <row r="230">
          <cell r="F230" t="str">
            <v>ARAMARI</v>
          </cell>
        </row>
        <row r="231">
          <cell r="F231" t="str">
            <v>ARATACA</v>
          </cell>
        </row>
        <row r="232">
          <cell r="F232" t="str">
            <v>ARATUÍPE</v>
          </cell>
        </row>
        <row r="233">
          <cell r="F233" t="str">
            <v>AURELINO LEAL</v>
          </cell>
        </row>
        <row r="234">
          <cell r="F234" t="str">
            <v>BAIANÓPOLIS</v>
          </cell>
        </row>
        <row r="235">
          <cell r="F235" t="str">
            <v>BAIXA GRANDE</v>
          </cell>
        </row>
        <row r="236">
          <cell r="F236" t="str">
            <v>BANZAÊ</v>
          </cell>
        </row>
        <row r="237">
          <cell r="F237" t="str">
            <v>BARRA</v>
          </cell>
        </row>
        <row r="238">
          <cell r="F238" t="str">
            <v>BARRA DA ESTIVA</v>
          </cell>
        </row>
        <row r="239">
          <cell r="F239" t="str">
            <v>BARRA DO CHOÇA</v>
          </cell>
        </row>
        <row r="240">
          <cell r="F240" t="str">
            <v>BARRA DO MENDES</v>
          </cell>
        </row>
        <row r="241">
          <cell r="F241" t="str">
            <v>BARRA DO ROCHA</v>
          </cell>
        </row>
        <row r="242">
          <cell r="F242" t="str">
            <v>BARREIRAS</v>
          </cell>
        </row>
        <row r="243">
          <cell r="F243" t="str">
            <v>BARRO ALTO</v>
          </cell>
        </row>
        <row r="244">
          <cell r="F244" t="str">
            <v>BARROCAS</v>
          </cell>
        </row>
        <row r="245">
          <cell r="F245" t="str">
            <v>BARRO PRETO</v>
          </cell>
        </row>
        <row r="246">
          <cell r="F246" t="str">
            <v>BELMONTE</v>
          </cell>
        </row>
        <row r="247">
          <cell r="F247" t="str">
            <v>BELO CAMPO</v>
          </cell>
        </row>
        <row r="248">
          <cell r="F248" t="str">
            <v>BIRITINGA</v>
          </cell>
        </row>
        <row r="249">
          <cell r="F249" t="str">
            <v>BOA NOVA</v>
          </cell>
        </row>
        <row r="250">
          <cell r="F250" t="str">
            <v>BOA VISTA DO TUPIM</v>
          </cell>
        </row>
        <row r="251">
          <cell r="F251" t="str">
            <v>BOM JESUS DA LAPA</v>
          </cell>
        </row>
        <row r="252">
          <cell r="F252" t="str">
            <v>BOM JESUS DA SERRA</v>
          </cell>
        </row>
        <row r="253">
          <cell r="F253" t="str">
            <v>BONINAL</v>
          </cell>
        </row>
        <row r="254">
          <cell r="F254" t="str">
            <v>BONITO</v>
          </cell>
        </row>
        <row r="255">
          <cell r="F255" t="str">
            <v>BOQUIRA</v>
          </cell>
        </row>
        <row r="256">
          <cell r="F256" t="str">
            <v>BOTUPORÃ</v>
          </cell>
        </row>
        <row r="257">
          <cell r="F257" t="str">
            <v>BREJÕES</v>
          </cell>
        </row>
        <row r="258">
          <cell r="F258" t="str">
            <v>BREJOLÂNDIA</v>
          </cell>
        </row>
        <row r="259">
          <cell r="F259" t="str">
            <v>BROTAS DE MACAÚBAS</v>
          </cell>
        </row>
        <row r="260">
          <cell r="F260" t="str">
            <v>BRUMADO</v>
          </cell>
        </row>
        <row r="261">
          <cell r="F261" t="str">
            <v>BUERAREMA</v>
          </cell>
        </row>
        <row r="262">
          <cell r="F262" t="str">
            <v>BURITIRAMA</v>
          </cell>
        </row>
        <row r="263">
          <cell r="F263" t="str">
            <v>CAATIBA</v>
          </cell>
        </row>
        <row r="264">
          <cell r="F264" t="str">
            <v>CABACEIRAS DO PARAGUAÇU</v>
          </cell>
        </row>
        <row r="265">
          <cell r="F265" t="str">
            <v>CACHOEIRA</v>
          </cell>
        </row>
        <row r="266">
          <cell r="F266" t="str">
            <v>CACULÉ</v>
          </cell>
        </row>
        <row r="267">
          <cell r="F267" t="str">
            <v>CAÉM</v>
          </cell>
        </row>
        <row r="268">
          <cell r="F268" t="str">
            <v>CAETANOS</v>
          </cell>
        </row>
        <row r="269">
          <cell r="F269" t="str">
            <v>CAETITÉ</v>
          </cell>
        </row>
        <row r="270">
          <cell r="F270" t="str">
            <v>CAFARNAUM</v>
          </cell>
        </row>
        <row r="271">
          <cell r="F271" t="str">
            <v>CAIRU</v>
          </cell>
        </row>
        <row r="272">
          <cell r="F272" t="str">
            <v>CALDEIRÃO GRANDE</v>
          </cell>
        </row>
        <row r="273">
          <cell r="F273" t="str">
            <v>CAMACAN</v>
          </cell>
        </row>
        <row r="274">
          <cell r="F274" t="str">
            <v>CAMAÇARI</v>
          </cell>
        </row>
        <row r="275">
          <cell r="F275" t="str">
            <v>CAMAMU</v>
          </cell>
        </row>
        <row r="276">
          <cell r="F276" t="str">
            <v>CAMPO ALEGRE DE LOURDES</v>
          </cell>
        </row>
        <row r="277">
          <cell r="F277" t="str">
            <v>CAMPO FORMOSO</v>
          </cell>
        </row>
        <row r="278">
          <cell r="F278" t="str">
            <v>CANÁPOLIS</v>
          </cell>
        </row>
        <row r="279">
          <cell r="F279" t="str">
            <v>CANARANA</v>
          </cell>
        </row>
        <row r="280">
          <cell r="F280" t="str">
            <v>CANAVIEIRAS</v>
          </cell>
        </row>
        <row r="281">
          <cell r="F281" t="str">
            <v>CANDEAL</v>
          </cell>
        </row>
        <row r="282">
          <cell r="F282" t="str">
            <v>CANDEIAS</v>
          </cell>
        </row>
        <row r="283">
          <cell r="F283" t="str">
            <v>CANDIBA</v>
          </cell>
        </row>
        <row r="284">
          <cell r="F284" t="str">
            <v>CÂNDIDO SALES</v>
          </cell>
        </row>
        <row r="285">
          <cell r="F285" t="str">
            <v>CANSANÇÃO</v>
          </cell>
        </row>
        <row r="286">
          <cell r="F286" t="str">
            <v>CANUDOS</v>
          </cell>
        </row>
        <row r="287">
          <cell r="F287" t="str">
            <v>CAPELA DO ALTO ALEGRE</v>
          </cell>
        </row>
        <row r="288">
          <cell r="F288" t="str">
            <v>CAPIM GROSSO</v>
          </cell>
        </row>
        <row r="289">
          <cell r="F289" t="str">
            <v>CARAÍBAS</v>
          </cell>
        </row>
        <row r="290">
          <cell r="F290" t="str">
            <v>CARAVELAS</v>
          </cell>
        </row>
        <row r="291">
          <cell r="F291" t="str">
            <v>CARDEAL DA SILVA</v>
          </cell>
        </row>
        <row r="292">
          <cell r="F292" t="str">
            <v>CARINHANHA</v>
          </cell>
        </row>
        <row r="293">
          <cell r="F293" t="str">
            <v>CASA NOVA</v>
          </cell>
        </row>
        <row r="294">
          <cell r="F294" t="str">
            <v>CASTRO ALVES</v>
          </cell>
        </row>
        <row r="295">
          <cell r="F295" t="str">
            <v>CATOLÂNDIA</v>
          </cell>
        </row>
        <row r="296">
          <cell r="F296" t="str">
            <v>CATU</v>
          </cell>
        </row>
        <row r="297">
          <cell r="F297" t="str">
            <v>CATURAMA</v>
          </cell>
        </row>
        <row r="298">
          <cell r="F298" t="str">
            <v>CENTRAL</v>
          </cell>
        </row>
        <row r="299">
          <cell r="F299" t="str">
            <v>CHORROCHÓ</v>
          </cell>
        </row>
        <row r="300">
          <cell r="F300" t="str">
            <v>CÍCERO DANTAS</v>
          </cell>
        </row>
        <row r="301">
          <cell r="F301" t="str">
            <v>CIPÓ</v>
          </cell>
        </row>
        <row r="302">
          <cell r="F302" t="str">
            <v>COARACI</v>
          </cell>
        </row>
        <row r="303">
          <cell r="F303" t="str">
            <v>COCOS</v>
          </cell>
        </row>
        <row r="304">
          <cell r="F304" t="str">
            <v>CONCEIÇÃO DA FEIRA</v>
          </cell>
        </row>
        <row r="305">
          <cell r="F305" t="str">
            <v>CONCEIÇÃO DO ALMEIDA</v>
          </cell>
        </row>
        <row r="306">
          <cell r="F306" t="str">
            <v>CONCEIÇÃO DO COITÉ</v>
          </cell>
        </row>
        <row r="307">
          <cell r="F307" t="str">
            <v>CONCEIÇÃO DO JACUÍPE</v>
          </cell>
        </row>
        <row r="308">
          <cell r="F308" t="str">
            <v>CONDE</v>
          </cell>
        </row>
        <row r="309">
          <cell r="F309" t="str">
            <v>CONDEÚBA</v>
          </cell>
        </row>
        <row r="310">
          <cell r="F310" t="str">
            <v>CONTENDAS DO SINCORÁ</v>
          </cell>
        </row>
        <row r="311">
          <cell r="F311" t="str">
            <v>CORAÇÃO DE MARIA</v>
          </cell>
        </row>
        <row r="312">
          <cell r="F312" t="str">
            <v>CORDEIROS</v>
          </cell>
        </row>
        <row r="313">
          <cell r="F313" t="str">
            <v>CORIBE</v>
          </cell>
        </row>
        <row r="314">
          <cell r="F314" t="str">
            <v>CORONEL JOÃO SÁ</v>
          </cell>
        </row>
        <row r="315">
          <cell r="F315" t="str">
            <v>CORRENTINA</v>
          </cell>
        </row>
        <row r="316">
          <cell r="F316" t="str">
            <v>COTEGIPE</v>
          </cell>
        </row>
        <row r="317">
          <cell r="F317" t="str">
            <v>CRAVOLÂNDIA</v>
          </cell>
        </row>
        <row r="318">
          <cell r="F318" t="str">
            <v>CRISÓPOLIS</v>
          </cell>
        </row>
        <row r="319">
          <cell r="F319" t="str">
            <v>CRISTÓPOLIS</v>
          </cell>
        </row>
        <row r="320">
          <cell r="F320" t="str">
            <v>CRUZ DAS ALMAS</v>
          </cell>
        </row>
        <row r="321">
          <cell r="F321" t="str">
            <v>CURAÇÁ</v>
          </cell>
        </row>
        <row r="322">
          <cell r="F322" t="str">
            <v>DÁRIO MEIRA</v>
          </cell>
        </row>
        <row r="323">
          <cell r="F323" t="str">
            <v>DIAS D'ÁVILA</v>
          </cell>
        </row>
        <row r="324">
          <cell r="F324" t="str">
            <v>DOM BASÍLIO</v>
          </cell>
        </row>
        <row r="325">
          <cell r="F325" t="str">
            <v>DOM MACEDO COSTA</v>
          </cell>
        </row>
        <row r="326">
          <cell r="F326" t="str">
            <v>ELÍSIO MEDRADO</v>
          </cell>
        </row>
        <row r="327">
          <cell r="F327" t="str">
            <v>ENCRUZILHADA</v>
          </cell>
        </row>
        <row r="328">
          <cell r="F328" t="str">
            <v>ENTRE RIOS</v>
          </cell>
        </row>
        <row r="329">
          <cell r="F329" t="str">
            <v>ESPLANADA</v>
          </cell>
        </row>
        <row r="330">
          <cell r="F330" t="str">
            <v>EUCLIDES DA CUNHA</v>
          </cell>
        </row>
        <row r="331">
          <cell r="F331" t="str">
            <v>EUNÁPOLIS</v>
          </cell>
        </row>
        <row r="332">
          <cell r="F332" t="str">
            <v>FÁTIMA</v>
          </cell>
        </row>
        <row r="333">
          <cell r="F333" t="str">
            <v>FEIRA DA MATA</v>
          </cell>
        </row>
        <row r="334">
          <cell r="F334" t="str">
            <v>FEIRA DE SANTANA</v>
          </cell>
        </row>
        <row r="335">
          <cell r="F335" t="str">
            <v>FILADÉLFIA</v>
          </cell>
        </row>
        <row r="336">
          <cell r="F336" t="str">
            <v>FIRMINO ALVES</v>
          </cell>
        </row>
        <row r="337">
          <cell r="F337" t="str">
            <v>FLORESTA AZUL</v>
          </cell>
        </row>
        <row r="338">
          <cell r="F338" t="str">
            <v>FORMOSA DO RIO PRETO</v>
          </cell>
        </row>
        <row r="339">
          <cell r="F339" t="str">
            <v>GANDU</v>
          </cell>
        </row>
        <row r="340">
          <cell r="F340" t="str">
            <v>GAVIÃO</v>
          </cell>
        </row>
        <row r="341">
          <cell r="F341" t="str">
            <v>GENTIO DO OURO</v>
          </cell>
        </row>
        <row r="342">
          <cell r="F342" t="str">
            <v>GLÓRIA</v>
          </cell>
        </row>
        <row r="343">
          <cell r="F343" t="str">
            <v>GONGOGI</v>
          </cell>
        </row>
        <row r="344">
          <cell r="F344" t="str">
            <v>GOVERNADOR MANGABEIRA</v>
          </cell>
        </row>
        <row r="345">
          <cell r="F345" t="str">
            <v>GUAJERU</v>
          </cell>
        </row>
        <row r="346">
          <cell r="F346" t="str">
            <v>GUANAMBI</v>
          </cell>
        </row>
        <row r="347">
          <cell r="F347" t="str">
            <v>GUARATINGA</v>
          </cell>
        </row>
        <row r="348">
          <cell r="F348" t="str">
            <v>HELIÓPOLIS</v>
          </cell>
        </row>
        <row r="349">
          <cell r="F349" t="str">
            <v>IAÇU</v>
          </cell>
        </row>
        <row r="350">
          <cell r="F350" t="str">
            <v>IBIASSUCÊ</v>
          </cell>
        </row>
        <row r="351">
          <cell r="F351" t="str">
            <v>IBICARAÍ</v>
          </cell>
        </row>
        <row r="352">
          <cell r="F352" t="str">
            <v>IBICOARA</v>
          </cell>
        </row>
        <row r="353">
          <cell r="F353" t="str">
            <v>IBICUÍ</v>
          </cell>
        </row>
        <row r="354">
          <cell r="F354" t="str">
            <v>IBIPEBA</v>
          </cell>
        </row>
        <row r="355">
          <cell r="F355" t="str">
            <v>IBIPITANGA</v>
          </cell>
        </row>
        <row r="356">
          <cell r="F356" t="str">
            <v>IBIQUERA</v>
          </cell>
        </row>
        <row r="357">
          <cell r="F357" t="str">
            <v>IBIRAPITANGA</v>
          </cell>
        </row>
        <row r="358">
          <cell r="F358" t="str">
            <v>IBIRAPUÃ</v>
          </cell>
        </row>
        <row r="359">
          <cell r="F359" t="str">
            <v>IBIRATAIA</v>
          </cell>
        </row>
        <row r="360">
          <cell r="F360" t="str">
            <v>IBITIARA</v>
          </cell>
        </row>
        <row r="361">
          <cell r="F361" t="str">
            <v>IBITITÁ</v>
          </cell>
        </row>
        <row r="362">
          <cell r="F362" t="str">
            <v>IBOTIRAMA</v>
          </cell>
        </row>
        <row r="363">
          <cell r="F363" t="str">
            <v>ICHU</v>
          </cell>
        </row>
        <row r="364">
          <cell r="F364" t="str">
            <v>IGAPORÃ</v>
          </cell>
        </row>
        <row r="365">
          <cell r="F365" t="str">
            <v>IGRAPIÚNA</v>
          </cell>
        </row>
        <row r="366">
          <cell r="F366" t="str">
            <v>IGUAÍ</v>
          </cell>
        </row>
        <row r="367">
          <cell r="F367" t="str">
            <v>ILHÉUS</v>
          </cell>
        </row>
        <row r="368">
          <cell r="F368" t="str">
            <v>INHAMBUPE</v>
          </cell>
        </row>
        <row r="369">
          <cell r="F369" t="str">
            <v>IPECAETÁ</v>
          </cell>
        </row>
        <row r="370">
          <cell r="F370" t="str">
            <v>IPIAÚ</v>
          </cell>
        </row>
        <row r="371">
          <cell r="F371" t="str">
            <v>IPIRÁ</v>
          </cell>
        </row>
        <row r="372">
          <cell r="F372" t="str">
            <v>IPUPIARA</v>
          </cell>
        </row>
        <row r="373">
          <cell r="F373" t="str">
            <v>IRAJUBA</v>
          </cell>
        </row>
        <row r="374">
          <cell r="F374" t="str">
            <v>IRAMAIA</v>
          </cell>
        </row>
        <row r="375">
          <cell r="F375" t="str">
            <v>IRAQUARA</v>
          </cell>
        </row>
        <row r="376">
          <cell r="F376" t="str">
            <v>IRARÁ</v>
          </cell>
        </row>
        <row r="377">
          <cell r="F377" t="str">
            <v>IRECÊ</v>
          </cell>
        </row>
        <row r="378">
          <cell r="F378" t="str">
            <v>ITABELA</v>
          </cell>
        </row>
        <row r="379">
          <cell r="F379" t="str">
            <v>ITABERABA</v>
          </cell>
        </row>
        <row r="380">
          <cell r="F380" t="str">
            <v>ITABUNA</v>
          </cell>
        </row>
        <row r="381">
          <cell r="F381" t="str">
            <v>ITACARÉ</v>
          </cell>
        </row>
        <row r="382">
          <cell r="F382" t="str">
            <v>ITAETÉ</v>
          </cell>
        </row>
        <row r="383">
          <cell r="F383" t="str">
            <v>ITAGI</v>
          </cell>
        </row>
        <row r="384">
          <cell r="F384" t="str">
            <v>ITAGIBÁ</v>
          </cell>
        </row>
        <row r="385">
          <cell r="F385" t="str">
            <v>ITAGIMIRIM</v>
          </cell>
        </row>
        <row r="386">
          <cell r="F386" t="str">
            <v>ITAGUAÇU DA BAHIA</v>
          </cell>
        </row>
        <row r="387">
          <cell r="F387" t="str">
            <v>ITAJU DO COLÔNIA</v>
          </cell>
        </row>
        <row r="388">
          <cell r="F388" t="str">
            <v>ITAJUÍPE</v>
          </cell>
        </row>
        <row r="389">
          <cell r="F389" t="str">
            <v>ITAMARAJU</v>
          </cell>
        </row>
        <row r="390">
          <cell r="F390" t="str">
            <v>ITAMARI</v>
          </cell>
        </row>
        <row r="391">
          <cell r="F391" t="str">
            <v>ITAMBÉ</v>
          </cell>
        </row>
        <row r="392">
          <cell r="F392" t="str">
            <v>ITANAGRA</v>
          </cell>
        </row>
        <row r="393">
          <cell r="F393" t="str">
            <v>ITANHÉM</v>
          </cell>
        </row>
        <row r="394">
          <cell r="F394" t="str">
            <v>ITAPARICA</v>
          </cell>
        </row>
        <row r="395">
          <cell r="F395" t="str">
            <v>ITAPÉ</v>
          </cell>
        </row>
        <row r="396">
          <cell r="F396" t="str">
            <v>ITAPEBI</v>
          </cell>
        </row>
        <row r="397">
          <cell r="F397" t="str">
            <v>ITAPETINGA</v>
          </cell>
        </row>
        <row r="398">
          <cell r="F398" t="str">
            <v>ITAPICURU</v>
          </cell>
        </row>
        <row r="399">
          <cell r="F399" t="str">
            <v>ITAPITANGA</v>
          </cell>
        </row>
        <row r="400">
          <cell r="F400" t="str">
            <v>ITAQUARA</v>
          </cell>
        </row>
        <row r="401">
          <cell r="F401" t="str">
            <v>ITARANTIM</v>
          </cell>
        </row>
        <row r="402">
          <cell r="F402" t="str">
            <v>ITATIM</v>
          </cell>
        </row>
        <row r="403">
          <cell r="F403" t="str">
            <v>ITIRUÇU</v>
          </cell>
        </row>
        <row r="404">
          <cell r="F404" t="str">
            <v>ITIÚBA</v>
          </cell>
        </row>
        <row r="405">
          <cell r="F405" t="str">
            <v>ITORORÓ</v>
          </cell>
        </row>
        <row r="406">
          <cell r="F406" t="str">
            <v>ITUAÇU</v>
          </cell>
        </row>
        <row r="407">
          <cell r="F407" t="str">
            <v>ITUBERÁ</v>
          </cell>
        </row>
        <row r="408">
          <cell r="F408" t="str">
            <v>IUIÚ</v>
          </cell>
        </row>
        <row r="409">
          <cell r="F409" t="str">
            <v>JABORANDI</v>
          </cell>
        </row>
        <row r="410">
          <cell r="F410" t="str">
            <v>JACARACI</v>
          </cell>
        </row>
        <row r="411">
          <cell r="F411" t="str">
            <v>JACOBINA</v>
          </cell>
        </row>
        <row r="412">
          <cell r="F412" t="str">
            <v>JAGUAQUARA</v>
          </cell>
        </row>
        <row r="413">
          <cell r="F413" t="str">
            <v>JAGUARARI</v>
          </cell>
        </row>
        <row r="414">
          <cell r="F414" t="str">
            <v>JAGUARIPE</v>
          </cell>
        </row>
        <row r="415">
          <cell r="F415" t="str">
            <v>JANDAÍRA</v>
          </cell>
        </row>
        <row r="416">
          <cell r="F416" t="str">
            <v>JEQUIÉ</v>
          </cell>
        </row>
        <row r="417">
          <cell r="F417" t="str">
            <v>JEREMOABO</v>
          </cell>
        </row>
        <row r="418">
          <cell r="F418" t="str">
            <v>JIQUIRIÇÁ</v>
          </cell>
        </row>
        <row r="419">
          <cell r="F419" t="str">
            <v>JITAÚNA</v>
          </cell>
        </row>
        <row r="420">
          <cell r="F420" t="str">
            <v>JOÃO DOURADO</v>
          </cell>
        </row>
        <row r="421">
          <cell r="F421" t="str">
            <v>JUAZEIRO</v>
          </cell>
        </row>
        <row r="422">
          <cell r="F422" t="str">
            <v>JUCURUÇU</v>
          </cell>
        </row>
        <row r="423">
          <cell r="F423" t="str">
            <v>JUSSARA</v>
          </cell>
        </row>
        <row r="424">
          <cell r="F424" t="str">
            <v>JUSSARI</v>
          </cell>
        </row>
        <row r="425">
          <cell r="F425" t="str">
            <v>JUSSIAPE</v>
          </cell>
        </row>
        <row r="426">
          <cell r="F426" t="str">
            <v>LAFAIETE COUTINHO</v>
          </cell>
        </row>
        <row r="427">
          <cell r="F427" t="str">
            <v>LAGOA REAL</v>
          </cell>
        </row>
        <row r="428">
          <cell r="F428" t="str">
            <v>LAJE</v>
          </cell>
        </row>
        <row r="429">
          <cell r="F429" t="str">
            <v>LAJEDÃO</v>
          </cell>
        </row>
        <row r="430">
          <cell r="F430" t="str">
            <v>LAJEDINHO</v>
          </cell>
        </row>
        <row r="431">
          <cell r="F431" t="str">
            <v>LAJEDO DO TABOCAL</v>
          </cell>
        </row>
        <row r="432">
          <cell r="F432" t="str">
            <v>LAMARÃO</v>
          </cell>
        </row>
        <row r="433">
          <cell r="F433" t="str">
            <v>LAPÃO</v>
          </cell>
        </row>
        <row r="434">
          <cell r="F434" t="str">
            <v>LAURO DE FREITAS</v>
          </cell>
        </row>
        <row r="435">
          <cell r="F435" t="str">
            <v>LENÇÓIS</v>
          </cell>
        </row>
        <row r="436">
          <cell r="F436" t="str">
            <v>LICÍNIO DE ALMEIDA</v>
          </cell>
        </row>
        <row r="437">
          <cell r="F437" t="str">
            <v>LIVRAMENTO DE NOSSA SENHORA</v>
          </cell>
        </row>
        <row r="438">
          <cell r="F438" t="str">
            <v>LUÍS EDUARDO MAGALHÃES</v>
          </cell>
        </row>
        <row r="439">
          <cell r="F439" t="str">
            <v>MACAJUBA</v>
          </cell>
        </row>
        <row r="440">
          <cell r="F440" t="str">
            <v>MACARANI</v>
          </cell>
        </row>
        <row r="441">
          <cell r="F441" t="str">
            <v>MACAÚBAS</v>
          </cell>
        </row>
        <row r="442">
          <cell r="F442" t="str">
            <v>MACURURÉ</v>
          </cell>
        </row>
        <row r="443">
          <cell r="F443" t="str">
            <v>MADRE DE DEUS</v>
          </cell>
        </row>
        <row r="444">
          <cell r="F444" t="str">
            <v>MAETINGA</v>
          </cell>
        </row>
        <row r="445">
          <cell r="F445" t="str">
            <v>MAIQUINIQUE</v>
          </cell>
        </row>
        <row r="446">
          <cell r="F446" t="str">
            <v>MAIRI</v>
          </cell>
        </row>
        <row r="447">
          <cell r="F447" t="str">
            <v>MALHADA</v>
          </cell>
        </row>
        <row r="448">
          <cell r="F448" t="str">
            <v>MALHADA DE PEDRAS</v>
          </cell>
        </row>
        <row r="449">
          <cell r="F449" t="str">
            <v>MANOEL VITORINO</v>
          </cell>
        </row>
        <row r="450">
          <cell r="F450" t="str">
            <v>MANSIDÃO</v>
          </cell>
        </row>
        <row r="451">
          <cell r="F451" t="str">
            <v>MARACÁS</v>
          </cell>
        </row>
        <row r="452">
          <cell r="F452" t="str">
            <v>MARAGOGIPE</v>
          </cell>
        </row>
        <row r="453">
          <cell r="F453" t="str">
            <v>MARAÚ</v>
          </cell>
        </row>
        <row r="454">
          <cell r="F454" t="str">
            <v>MARCIONÍLIO SOUZA</v>
          </cell>
        </row>
        <row r="455">
          <cell r="F455" t="str">
            <v>MASCOTE</v>
          </cell>
        </row>
        <row r="456">
          <cell r="F456" t="str">
            <v>MATA DE SÃO JOÃO</v>
          </cell>
        </row>
        <row r="457">
          <cell r="F457" t="str">
            <v>MATINA</v>
          </cell>
        </row>
        <row r="458">
          <cell r="F458" t="str">
            <v>MEDEIROS NETO</v>
          </cell>
        </row>
        <row r="459">
          <cell r="F459" t="str">
            <v>MIGUEL CALMON</v>
          </cell>
        </row>
        <row r="460">
          <cell r="F460" t="str">
            <v>MILAGRES</v>
          </cell>
        </row>
        <row r="461">
          <cell r="F461" t="str">
            <v>MIRANGABA</v>
          </cell>
        </row>
        <row r="462">
          <cell r="F462" t="str">
            <v>MIRANTE</v>
          </cell>
        </row>
        <row r="463">
          <cell r="F463" t="str">
            <v>MONTE SANTO</v>
          </cell>
        </row>
        <row r="464">
          <cell r="F464" t="str">
            <v>MORPARÁ</v>
          </cell>
        </row>
        <row r="465">
          <cell r="F465" t="str">
            <v>MORRO DO CHAPÉU</v>
          </cell>
        </row>
        <row r="466">
          <cell r="F466" t="str">
            <v>MORTUGABA</v>
          </cell>
        </row>
        <row r="467">
          <cell r="F467" t="str">
            <v>MUCUGÊ</v>
          </cell>
        </row>
        <row r="468">
          <cell r="F468" t="str">
            <v>MUCURI</v>
          </cell>
        </row>
        <row r="469">
          <cell r="F469" t="str">
            <v>MULUNGU DO MORRO</v>
          </cell>
        </row>
        <row r="470">
          <cell r="F470" t="str">
            <v>MUNDO NOVO</v>
          </cell>
        </row>
        <row r="471">
          <cell r="F471" t="str">
            <v>MUNIZ FERREIRA</v>
          </cell>
        </row>
        <row r="472">
          <cell r="F472" t="str">
            <v>MUQUÉM DE SÃO FRANCISCO</v>
          </cell>
        </row>
        <row r="473">
          <cell r="F473" t="str">
            <v>MURITIBA</v>
          </cell>
        </row>
        <row r="474">
          <cell r="F474" t="str">
            <v>MUTUÍPE</v>
          </cell>
        </row>
        <row r="475">
          <cell r="F475" t="str">
            <v>NAZARÉ</v>
          </cell>
        </row>
        <row r="476">
          <cell r="F476" t="str">
            <v>NILO PEÇANHA</v>
          </cell>
        </row>
        <row r="477">
          <cell r="F477" t="str">
            <v>NORDESTINA</v>
          </cell>
        </row>
        <row r="478">
          <cell r="F478" t="str">
            <v>NOVA CANAÃ</v>
          </cell>
        </row>
        <row r="479">
          <cell r="F479" t="str">
            <v>NOVA FÁTIMA</v>
          </cell>
        </row>
        <row r="480">
          <cell r="F480" t="str">
            <v>NOVA IBIÁ</v>
          </cell>
        </row>
        <row r="481">
          <cell r="F481" t="str">
            <v>NOVA ITARANA</v>
          </cell>
        </row>
        <row r="482">
          <cell r="F482" t="str">
            <v>NOVA REDENÇÃO</v>
          </cell>
        </row>
        <row r="483">
          <cell r="F483" t="str">
            <v>NOVA SOURE</v>
          </cell>
        </row>
        <row r="484">
          <cell r="F484" t="str">
            <v>NOVA VIÇOSA</v>
          </cell>
        </row>
        <row r="485">
          <cell r="F485" t="str">
            <v>NOVO HORIZONTE</v>
          </cell>
        </row>
        <row r="486">
          <cell r="F486" t="str">
            <v>NOVO TRIUNFO</v>
          </cell>
        </row>
        <row r="487">
          <cell r="F487" t="str">
            <v>OLINDINA</v>
          </cell>
        </row>
        <row r="488">
          <cell r="F488" t="str">
            <v>OLIVEIRA DOS BREJINHOS</v>
          </cell>
        </row>
        <row r="489">
          <cell r="F489" t="str">
            <v>OURIÇANGAS</v>
          </cell>
        </row>
        <row r="490">
          <cell r="F490" t="str">
            <v>OUROLÂNDIA</v>
          </cell>
        </row>
        <row r="491">
          <cell r="F491" t="str">
            <v>PALMAS DE MONTE ALTO</v>
          </cell>
        </row>
        <row r="492">
          <cell r="F492" t="str">
            <v>PALMEIRAS</v>
          </cell>
        </row>
        <row r="493">
          <cell r="F493" t="str">
            <v>PARAMIRIM</v>
          </cell>
        </row>
        <row r="494">
          <cell r="F494" t="str">
            <v>PARATINGA</v>
          </cell>
        </row>
        <row r="495">
          <cell r="F495" t="str">
            <v>PARIPIRANGA</v>
          </cell>
        </row>
        <row r="496">
          <cell r="F496" t="str">
            <v>PAU BRASIL</v>
          </cell>
        </row>
        <row r="497">
          <cell r="F497" t="str">
            <v>PAULO AFONSO</v>
          </cell>
        </row>
        <row r="498">
          <cell r="F498" t="str">
            <v>PÉ DE SERRA</v>
          </cell>
        </row>
        <row r="499">
          <cell r="F499" t="str">
            <v>PEDRÃO</v>
          </cell>
        </row>
        <row r="500">
          <cell r="F500" t="str">
            <v>PEDRO ALEXANDRE</v>
          </cell>
        </row>
        <row r="501">
          <cell r="F501" t="str">
            <v>PIATÃ</v>
          </cell>
        </row>
        <row r="502">
          <cell r="F502" t="str">
            <v>PILÃO ARCADO</v>
          </cell>
        </row>
        <row r="503">
          <cell r="F503" t="str">
            <v>PINDAÍ</v>
          </cell>
        </row>
        <row r="504">
          <cell r="F504" t="str">
            <v>PINDOBAÇU</v>
          </cell>
        </row>
        <row r="505">
          <cell r="F505" t="str">
            <v>PINTADAS</v>
          </cell>
        </row>
        <row r="506">
          <cell r="F506" t="str">
            <v>PIRAÍ DO NORTE</v>
          </cell>
        </row>
        <row r="507">
          <cell r="F507" t="str">
            <v>PIRIPÁ</v>
          </cell>
        </row>
        <row r="508">
          <cell r="F508" t="str">
            <v>PIRITIBA</v>
          </cell>
        </row>
        <row r="509">
          <cell r="F509" t="str">
            <v>PLANALTINO</v>
          </cell>
        </row>
        <row r="510">
          <cell r="F510" t="str">
            <v>PLANALTO</v>
          </cell>
        </row>
        <row r="511">
          <cell r="F511" t="str">
            <v>POÇÕES</v>
          </cell>
        </row>
        <row r="512">
          <cell r="F512" t="str">
            <v>POJUCA</v>
          </cell>
        </row>
        <row r="513">
          <cell r="F513" t="str">
            <v>PONTO NOVO</v>
          </cell>
        </row>
        <row r="514">
          <cell r="F514" t="str">
            <v>PORTO SEGURO</v>
          </cell>
        </row>
        <row r="515">
          <cell r="F515" t="str">
            <v>POTIRAGUÁ</v>
          </cell>
        </row>
        <row r="516">
          <cell r="F516" t="str">
            <v>PRADO</v>
          </cell>
        </row>
        <row r="517">
          <cell r="F517" t="str">
            <v>PRESIDENTE DUTRA</v>
          </cell>
        </row>
        <row r="518">
          <cell r="F518" t="str">
            <v>PRESIDENTE JÂNIO QUADROS</v>
          </cell>
        </row>
        <row r="519">
          <cell r="F519" t="str">
            <v>PRESIDENTE TANCREDO NEVES</v>
          </cell>
        </row>
        <row r="520">
          <cell r="F520" t="str">
            <v>QUEIMADAS</v>
          </cell>
        </row>
        <row r="521">
          <cell r="F521" t="str">
            <v>QUIJINGUE</v>
          </cell>
        </row>
        <row r="522">
          <cell r="F522" t="str">
            <v>QUIXABEIRA</v>
          </cell>
        </row>
        <row r="523">
          <cell r="F523" t="str">
            <v>RAFAEL JAMBEIRO</v>
          </cell>
        </row>
        <row r="524">
          <cell r="F524" t="str">
            <v>REMANSO</v>
          </cell>
        </row>
        <row r="525">
          <cell r="F525" t="str">
            <v>RETIROLÂNDIA</v>
          </cell>
        </row>
        <row r="526">
          <cell r="F526" t="str">
            <v>RIACHÃO DAS NEVES</v>
          </cell>
        </row>
        <row r="527">
          <cell r="F527" t="str">
            <v>RIACHÃO DO JACUÍPE</v>
          </cell>
        </row>
        <row r="528">
          <cell r="F528" t="str">
            <v>RIACHO DE SANTANA</v>
          </cell>
        </row>
        <row r="529">
          <cell r="F529" t="str">
            <v>RIBEIRA DO AMPARO</v>
          </cell>
        </row>
        <row r="530">
          <cell r="F530" t="str">
            <v>RIBEIRA DO POMBAL</v>
          </cell>
        </row>
        <row r="531">
          <cell r="F531" t="str">
            <v>RIBEIRÃO DO LARGO</v>
          </cell>
        </row>
        <row r="532">
          <cell r="F532" t="str">
            <v>RIO DE CONTAS</v>
          </cell>
        </row>
        <row r="533">
          <cell r="F533" t="str">
            <v>RIO DO ANTÔNIO</v>
          </cell>
        </row>
        <row r="534">
          <cell r="F534" t="str">
            <v>RIO DO PIRES</v>
          </cell>
        </row>
        <row r="535">
          <cell r="F535" t="str">
            <v>RIO REAL</v>
          </cell>
        </row>
        <row r="536">
          <cell r="F536" t="str">
            <v>RODELAS</v>
          </cell>
        </row>
        <row r="537">
          <cell r="F537" t="str">
            <v>RUY BARBOSA</v>
          </cell>
        </row>
        <row r="538">
          <cell r="F538" t="str">
            <v>SALINAS DA MARGARIDA</v>
          </cell>
        </row>
        <row r="539">
          <cell r="F539" t="str">
            <v>SALVADOR</v>
          </cell>
        </row>
        <row r="540">
          <cell r="F540" t="str">
            <v>SANTA BÁRBARA</v>
          </cell>
        </row>
        <row r="541">
          <cell r="F541" t="str">
            <v>SANTA BRÍGIDA</v>
          </cell>
        </row>
        <row r="542">
          <cell r="F542" t="str">
            <v>SANTA CRUZ CABRÁLIA</v>
          </cell>
        </row>
        <row r="543">
          <cell r="F543" t="str">
            <v>SANTA CRUZ DA VITÓRIA</v>
          </cell>
        </row>
        <row r="544">
          <cell r="F544" t="str">
            <v>SANTA INÊS</v>
          </cell>
        </row>
        <row r="545">
          <cell r="F545" t="str">
            <v>SANTALUZ</v>
          </cell>
        </row>
        <row r="546">
          <cell r="F546" t="str">
            <v>SANTA LUZIA</v>
          </cell>
        </row>
        <row r="547">
          <cell r="F547" t="str">
            <v>SANTA MARIA DA VITÓRIA</v>
          </cell>
        </row>
        <row r="548">
          <cell r="F548" t="str">
            <v>SANTANA</v>
          </cell>
        </row>
        <row r="549">
          <cell r="F549" t="str">
            <v>SANTANÓPOLIS</v>
          </cell>
        </row>
        <row r="550">
          <cell r="F550" t="str">
            <v>SANTA RITA DE CÁSSIA</v>
          </cell>
        </row>
        <row r="551">
          <cell r="F551" t="str">
            <v>SANTA TERESINHA</v>
          </cell>
        </row>
        <row r="552">
          <cell r="F552" t="str">
            <v>SANTO AMARO</v>
          </cell>
        </row>
        <row r="553">
          <cell r="F553" t="str">
            <v>SANTO ANTÔNIO DE JESUS</v>
          </cell>
        </row>
        <row r="554">
          <cell r="F554" t="str">
            <v>SANTO ESTÊVÃO</v>
          </cell>
        </row>
        <row r="555">
          <cell r="F555" t="str">
            <v>SÃO DESIDÉRIO</v>
          </cell>
        </row>
        <row r="556">
          <cell r="F556" t="str">
            <v>SÃO DOMINGOS</v>
          </cell>
        </row>
        <row r="557">
          <cell r="F557" t="str">
            <v>SÃO FÉLIX</v>
          </cell>
        </row>
        <row r="558">
          <cell r="F558" t="str">
            <v>SÃO FÉLIX DO CORIBE</v>
          </cell>
        </row>
        <row r="559">
          <cell r="F559" t="str">
            <v>SÃO FELIPE</v>
          </cell>
        </row>
        <row r="560">
          <cell r="F560" t="str">
            <v>SÃO FRANCISCO DO CONDE</v>
          </cell>
        </row>
        <row r="561">
          <cell r="F561" t="str">
            <v>SÃO GABRIEL</v>
          </cell>
        </row>
        <row r="562">
          <cell r="F562" t="str">
            <v>SÃO GONÇALO DOS CAMPOS</v>
          </cell>
        </row>
        <row r="563">
          <cell r="F563" t="str">
            <v>SÃO JOSÉ DA VITÓRIA</v>
          </cell>
        </row>
        <row r="564">
          <cell r="F564" t="str">
            <v>SÃO JOSÉ DO JACUÍPE</v>
          </cell>
        </row>
        <row r="565">
          <cell r="F565" t="str">
            <v>SÃO MIGUEL DAS MATAS</v>
          </cell>
        </row>
        <row r="566">
          <cell r="F566" t="str">
            <v>SÃO SEBASTIÃO DO PASSÉ</v>
          </cell>
        </row>
        <row r="567">
          <cell r="F567" t="str">
            <v>SAPEAÇU</v>
          </cell>
        </row>
        <row r="568">
          <cell r="F568" t="str">
            <v>SÁTIRO DIAS</v>
          </cell>
        </row>
        <row r="569">
          <cell r="F569" t="str">
            <v>SAUBARA</v>
          </cell>
        </row>
        <row r="570">
          <cell r="F570" t="str">
            <v>SAÚDE</v>
          </cell>
        </row>
        <row r="571">
          <cell r="F571" t="str">
            <v>SEABRA</v>
          </cell>
        </row>
        <row r="572">
          <cell r="F572" t="str">
            <v>SEBASTIÃO LARANJEIRAS</v>
          </cell>
        </row>
        <row r="573">
          <cell r="F573" t="str">
            <v>SENHOR DO BONFIM</v>
          </cell>
        </row>
        <row r="574">
          <cell r="F574" t="str">
            <v>SERRA DO RAMALHO</v>
          </cell>
        </row>
        <row r="575">
          <cell r="F575" t="str">
            <v>SENTO SÉ</v>
          </cell>
        </row>
        <row r="576">
          <cell r="F576" t="str">
            <v>SERRA DOURADA</v>
          </cell>
        </row>
        <row r="577">
          <cell r="F577" t="str">
            <v>SERRA PRETA</v>
          </cell>
        </row>
        <row r="578">
          <cell r="F578" t="str">
            <v>SERRINHA</v>
          </cell>
        </row>
        <row r="579">
          <cell r="F579" t="str">
            <v>SERROLÂNDIA</v>
          </cell>
        </row>
        <row r="580">
          <cell r="F580" t="str">
            <v>SIMÕES FILHO</v>
          </cell>
        </row>
        <row r="581">
          <cell r="F581" t="str">
            <v>SÍTIO DO MATO</v>
          </cell>
        </row>
        <row r="582">
          <cell r="F582" t="str">
            <v>SÍTIO DO QUINTO</v>
          </cell>
        </row>
        <row r="583">
          <cell r="F583" t="str">
            <v>SOBRADINHO</v>
          </cell>
        </row>
        <row r="584">
          <cell r="F584" t="str">
            <v>SOUTO SOARES</v>
          </cell>
        </row>
        <row r="585">
          <cell r="F585" t="str">
            <v>TABOCAS DO BREJO VELHO</v>
          </cell>
        </row>
        <row r="586">
          <cell r="F586" t="str">
            <v>TANHAÇU</v>
          </cell>
        </row>
        <row r="587">
          <cell r="F587" t="str">
            <v>TANQUE NOVO</v>
          </cell>
        </row>
        <row r="588">
          <cell r="F588" t="str">
            <v>TANQUINHO</v>
          </cell>
        </row>
        <row r="589">
          <cell r="F589" t="str">
            <v>TAPEROÁ</v>
          </cell>
        </row>
        <row r="590">
          <cell r="F590" t="str">
            <v>TAPIRAMUTÁ</v>
          </cell>
        </row>
        <row r="591">
          <cell r="F591" t="str">
            <v>TEIXEIRA DE FREITAS</v>
          </cell>
        </row>
        <row r="592">
          <cell r="F592" t="str">
            <v>TEODORO SAMPAIO</v>
          </cell>
        </row>
        <row r="593">
          <cell r="F593" t="str">
            <v>TEOFILÂNDIA</v>
          </cell>
        </row>
        <row r="594">
          <cell r="F594" t="str">
            <v>TEOLÂNDIA</v>
          </cell>
        </row>
        <row r="595">
          <cell r="F595" t="str">
            <v>TERRA NOVA</v>
          </cell>
        </row>
        <row r="596">
          <cell r="F596" t="str">
            <v>TREMEDAL</v>
          </cell>
        </row>
        <row r="597">
          <cell r="F597" t="str">
            <v>TUCANO</v>
          </cell>
        </row>
        <row r="598">
          <cell r="F598" t="str">
            <v>UAUÁ</v>
          </cell>
        </row>
        <row r="599">
          <cell r="F599" t="str">
            <v>UBAÍRA</v>
          </cell>
        </row>
        <row r="600">
          <cell r="F600" t="str">
            <v>UBAITABA</v>
          </cell>
        </row>
        <row r="601">
          <cell r="F601" t="str">
            <v>UBATÃ</v>
          </cell>
        </row>
        <row r="602">
          <cell r="F602" t="str">
            <v>UIBAÍ</v>
          </cell>
        </row>
        <row r="603">
          <cell r="F603" t="str">
            <v>UMBURANAS</v>
          </cell>
        </row>
        <row r="604">
          <cell r="F604" t="str">
            <v>UNA</v>
          </cell>
        </row>
        <row r="605">
          <cell r="F605" t="str">
            <v>URANDI</v>
          </cell>
        </row>
        <row r="606">
          <cell r="F606" t="str">
            <v>URUÇUCA</v>
          </cell>
        </row>
        <row r="607">
          <cell r="F607" t="str">
            <v>UTINGA</v>
          </cell>
        </row>
        <row r="608">
          <cell r="F608" t="str">
            <v>VALENÇA</v>
          </cell>
        </row>
        <row r="609">
          <cell r="F609" t="str">
            <v>VALENTE</v>
          </cell>
        </row>
        <row r="610">
          <cell r="F610" t="str">
            <v>VÁRZEA DA ROÇA</v>
          </cell>
        </row>
        <row r="611">
          <cell r="F611" t="str">
            <v>VÁRZEA DO POÇO</v>
          </cell>
        </row>
        <row r="612">
          <cell r="F612" t="str">
            <v>VÁRZEA NOVA</v>
          </cell>
        </row>
        <row r="613">
          <cell r="F613" t="str">
            <v>VARZEDO</v>
          </cell>
        </row>
        <row r="614">
          <cell r="F614" t="str">
            <v>VERA CRUZ</v>
          </cell>
        </row>
        <row r="615">
          <cell r="F615" t="str">
            <v>VEREDA</v>
          </cell>
        </row>
        <row r="616">
          <cell r="F616" t="str">
            <v>VITÓRIA DA CONQUISTA</v>
          </cell>
        </row>
        <row r="617">
          <cell r="F617" t="str">
            <v>WAGNER</v>
          </cell>
        </row>
        <row r="618">
          <cell r="F618" t="str">
            <v>WANDERLEY</v>
          </cell>
        </row>
        <row r="619">
          <cell r="F619" t="str">
            <v>WENCESLAU GUIMARÃES</v>
          </cell>
        </row>
        <row r="620">
          <cell r="F620" t="str">
            <v>XIQUE-XIQUE</v>
          </cell>
        </row>
        <row r="621">
          <cell r="F621" t="str">
            <v>ABAIARA</v>
          </cell>
        </row>
        <row r="622">
          <cell r="F622" t="str">
            <v>ACARAPE</v>
          </cell>
        </row>
        <row r="623">
          <cell r="F623" t="str">
            <v>ACARAÚ</v>
          </cell>
        </row>
        <row r="624">
          <cell r="F624" t="str">
            <v>ACOPIARA</v>
          </cell>
        </row>
        <row r="625">
          <cell r="F625" t="str">
            <v>AIUABA</v>
          </cell>
        </row>
        <row r="626">
          <cell r="F626" t="str">
            <v>ALCÂNTARAS</v>
          </cell>
        </row>
        <row r="627">
          <cell r="F627" t="str">
            <v>ALTANEIRA</v>
          </cell>
        </row>
        <row r="628">
          <cell r="F628" t="str">
            <v>ALTO SANTO</v>
          </cell>
        </row>
        <row r="629">
          <cell r="F629" t="str">
            <v>AMONTADA</v>
          </cell>
        </row>
        <row r="630">
          <cell r="F630" t="str">
            <v>ANTONINA DO NORTE</v>
          </cell>
        </row>
        <row r="631">
          <cell r="F631" t="str">
            <v>APUIARÉS</v>
          </cell>
        </row>
        <row r="632">
          <cell r="F632" t="str">
            <v>AQUIRAZ</v>
          </cell>
        </row>
        <row r="633">
          <cell r="F633" t="str">
            <v>ARACATI</v>
          </cell>
        </row>
        <row r="634">
          <cell r="F634" t="str">
            <v>ARACOIABA</v>
          </cell>
        </row>
        <row r="635">
          <cell r="F635" t="str">
            <v>ARARENDÁ</v>
          </cell>
        </row>
        <row r="636">
          <cell r="F636" t="str">
            <v>ARARIPE</v>
          </cell>
        </row>
        <row r="637">
          <cell r="F637" t="str">
            <v>ARATUBA</v>
          </cell>
        </row>
        <row r="638">
          <cell r="F638" t="str">
            <v>ARNEIROZ</v>
          </cell>
        </row>
        <row r="639">
          <cell r="F639" t="str">
            <v>ASSARÉ</v>
          </cell>
        </row>
        <row r="640">
          <cell r="F640" t="str">
            <v>AURORA</v>
          </cell>
        </row>
        <row r="641">
          <cell r="F641" t="str">
            <v>BAIXIO</v>
          </cell>
        </row>
        <row r="642">
          <cell r="F642" t="str">
            <v>BANABUIÚ</v>
          </cell>
        </row>
        <row r="643">
          <cell r="F643" t="str">
            <v>BARBALHA</v>
          </cell>
        </row>
        <row r="644">
          <cell r="F644" t="str">
            <v>BARREIRA</v>
          </cell>
        </row>
        <row r="645">
          <cell r="F645" t="str">
            <v>BARRO</v>
          </cell>
        </row>
        <row r="646">
          <cell r="F646" t="str">
            <v>BARROQUINHA</v>
          </cell>
        </row>
        <row r="647">
          <cell r="F647" t="str">
            <v>BATURITÉ</v>
          </cell>
        </row>
        <row r="648">
          <cell r="F648" t="str">
            <v>BEBERIBE</v>
          </cell>
        </row>
        <row r="649">
          <cell r="F649" t="str">
            <v>BELA CRUZ</v>
          </cell>
        </row>
        <row r="650">
          <cell r="F650" t="str">
            <v>BOA VIAGEM</v>
          </cell>
        </row>
        <row r="651">
          <cell r="F651" t="str">
            <v>BREJO SANTO</v>
          </cell>
        </row>
        <row r="652">
          <cell r="F652" t="str">
            <v>CAMOCIM</v>
          </cell>
        </row>
        <row r="653">
          <cell r="F653" t="str">
            <v>CAMPOS SALES</v>
          </cell>
        </row>
        <row r="654">
          <cell r="F654" t="str">
            <v>CANINDÉ</v>
          </cell>
        </row>
        <row r="655">
          <cell r="F655" t="str">
            <v>CAPISTRANO</v>
          </cell>
        </row>
        <row r="656">
          <cell r="F656" t="str">
            <v>CARIDADE</v>
          </cell>
        </row>
        <row r="657">
          <cell r="F657" t="str">
            <v>CARIRÉ</v>
          </cell>
        </row>
        <row r="658">
          <cell r="F658" t="str">
            <v>CARIRIAÇU</v>
          </cell>
        </row>
        <row r="659">
          <cell r="F659" t="str">
            <v>CARIÚS</v>
          </cell>
        </row>
        <row r="660">
          <cell r="F660" t="str">
            <v>CARNAUBAL</v>
          </cell>
        </row>
        <row r="661">
          <cell r="F661" t="str">
            <v>CASCAVEL</v>
          </cell>
        </row>
        <row r="662">
          <cell r="F662" t="str">
            <v>CATARINA</v>
          </cell>
        </row>
        <row r="663">
          <cell r="F663" t="str">
            <v>CATUNDA</v>
          </cell>
        </row>
        <row r="664">
          <cell r="F664" t="str">
            <v>CAUCAIA</v>
          </cell>
        </row>
        <row r="665">
          <cell r="F665" t="str">
            <v>CEDRO</v>
          </cell>
        </row>
        <row r="666">
          <cell r="F666" t="str">
            <v>CHAVAL</v>
          </cell>
        </row>
        <row r="667">
          <cell r="F667" t="str">
            <v>CHORÓ</v>
          </cell>
        </row>
        <row r="668">
          <cell r="F668" t="str">
            <v>CHOROZINHO</v>
          </cell>
        </row>
        <row r="669">
          <cell r="F669" t="str">
            <v>COREAÚ</v>
          </cell>
        </row>
        <row r="670">
          <cell r="F670" t="str">
            <v>CRATEÚS</v>
          </cell>
        </row>
        <row r="671">
          <cell r="F671" t="str">
            <v>CRATO</v>
          </cell>
        </row>
        <row r="672">
          <cell r="F672" t="str">
            <v>CROATÁ</v>
          </cell>
        </row>
        <row r="673">
          <cell r="F673" t="str">
            <v>CRUZ</v>
          </cell>
        </row>
        <row r="674">
          <cell r="F674" t="str">
            <v>DEPUTADO IRAPUAN PINHEIRO</v>
          </cell>
        </row>
        <row r="675">
          <cell r="F675" t="str">
            <v>ERERÊ</v>
          </cell>
        </row>
        <row r="676">
          <cell r="F676" t="str">
            <v>EUSÉBIO</v>
          </cell>
        </row>
        <row r="677">
          <cell r="F677" t="str">
            <v>FARIAS BRITO</v>
          </cell>
        </row>
        <row r="678">
          <cell r="F678" t="str">
            <v>FORQUILHA</v>
          </cell>
        </row>
        <row r="679">
          <cell r="F679" t="str">
            <v>FORTALEZA</v>
          </cell>
        </row>
        <row r="680">
          <cell r="F680" t="str">
            <v>FORTIM</v>
          </cell>
        </row>
        <row r="681">
          <cell r="F681" t="str">
            <v>FRECHEIRINHA</v>
          </cell>
        </row>
        <row r="682">
          <cell r="F682" t="str">
            <v>GENERAL SAMPAIO</v>
          </cell>
        </row>
        <row r="683">
          <cell r="F683" t="str">
            <v>GRAÇA</v>
          </cell>
        </row>
        <row r="684">
          <cell r="F684" t="str">
            <v>GRANJA</v>
          </cell>
        </row>
        <row r="685">
          <cell r="F685" t="str">
            <v>GRANJEIRO</v>
          </cell>
        </row>
        <row r="686">
          <cell r="F686" t="str">
            <v>GROAÍRAS</v>
          </cell>
        </row>
        <row r="687">
          <cell r="F687" t="str">
            <v>GUAIÚBA</v>
          </cell>
        </row>
        <row r="688">
          <cell r="F688" t="str">
            <v>GUARACIABA DO NORTE</v>
          </cell>
        </row>
        <row r="689">
          <cell r="F689" t="str">
            <v>GUARAMIRANGA</v>
          </cell>
        </row>
        <row r="690">
          <cell r="F690" t="str">
            <v>HIDROLÂNDIA</v>
          </cell>
        </row>
        <row r="691">
          <cell r="F691" t="str">
            <v>HORIZONTE</v>
          </cell>
        </row>
        <row r="692">
          <cell r="F692" t="str">
            <v>IBARETAMA</v>
          </cell>
        </row>
        <row r="693">
          <cell r="F693" t="str">
            <v>IBIAPINA</v>
          </cell>
        </row>
        <row r="694">
          <cell r="F694" t="str">
            <v>IBICUITINGA</v>
          </cell>
        </row>
        <row r="695">
          <cell r="F695" t="str">
            <v>ICAPUÍ</v>
          </cell>
        </row>
        <row r="696">
          <cell r="F696" t="str">
            <v>ICÓ</v>
          </cell>
        </row>
        <row r="697">
          <cell r="F697" t="str">
            <v>IGUATU</v>
          </cell>
        </row>
        <row r="698">
          <cell r="F698" t="str">
            <v>INDEPENDÊNCIA</v>
          </cell>
        </row>
        <row r="699">
          <cell r="F699" t="str">
            <v>IPAPORANGA</v>
          </cell>
        </row>
        <row r="700">
          <cell r="F700" t="str">
            <v>IPAUMIRIM</v>
          </cell>
        </row>
        <row r="701">
          <cell r="F701" t="str">
            <v>IPU</v>
          </cell>
        </row>
        <row r="702">
          <cell r="F702" t="str">
            <v>IPUEIRAS</v>
          </cell>
        </row>
        <row r="703">
          <cell r="F703" t="str">
            <v>IRACEMA</v>
          </cell>
        </row>
        <row r="704">
          <cell r="F704" t="str">
            <v>IRAUÇUBA</v>
          </cell>
        </row>
        <row r="705">
          <cell r="F705" t="str">
            <v>ITAIÇABA</v>
          </cell>
        </row>
        <row r="706">
          <cell r="F706" t="str">
            <v>ITAITINGA</v>
          </cell>
        </row>
        <row r="707">
          <cell r="F707" t="str">
            <v>ITAPAJÉ</v>
          </cell>
        </row>
        <row r="708">
          <cell r="F708" t="str">
            <v>ITAPIPOCA</v>
          </cell>
        </row>
        <row r="709">
          <cell r="F709" t="str">
            <v>ITAPIÚNA</v>
          </cell>
        </row>
        <row r="710">
          <cell r="F710" t="str">
            <v>ITAREMA</v>
          </cell>
        </row>
        <row r="711">
          <cell r="F711" t="str">
            <v>ITATIRA</v>
          </cell>
        </row>
        <row r="712">
          <cell r="F712" t="str">
            <v>JAGUARETAMA</v>
          </cell>
        </row>
        <row r="713">
          <cell r="F713" t="str">
            <v>JAGUARIBARA</v>
          </cell>
        </row>
        <row r="714">
          <cell r="F714" t="str">
            <v>JAGUARIBE</v>
          </cell>
        </row>
        <row r="715">
          <cell r="F715" t="str">
            <v>JAGUARUANA</v>
          </cell>
        </row>
        <row r="716">
          <cell r="F716" t="str">
            <v>JARDIM</v>
          </cell>
        </row>
        <row r="717">
          <cell r="F717" t="str">
            <v>JATI</v>
          </cell>
        </row>
        <row r="718">
          <cell r="F718" t="str">
            <v>JIJOCA DE JERICOACOARA</v>
          </cell>
        </row>
        <row r="719">
          <cell r="F719" t="str">
            <v>JUAZEIRO DO NORTE</v>
          </cell>
        </row>
        <row r="720">
          <cell r="F720" t="str">
            <v>JUCÁS</v>
          </cell>
        </row>
        <row r="721">
          <cell r="F721" t="str">
            <v>LAVRAS DA MANGABEIRA</v>
          </cell>
        </row>
        <row r="722">
          <cell r="F722" t="str">
            <v>LIMOEIRO DO NORTE</v>
          </cell>
        </row>
        <row r="723">
          <cell r="F723" t="str">
            <v>MADALENA</v>
          </cell>
        </row>
        <row r="724">
          <cell r="F724" t="str">
            <v>MARACANAÚ</v>
          </cell>
        </row>
        <row r="725">
          <cell r="F725" t="str">
            <v>MARANGUAPE</v>
          </cell>
        </row>
        <row r="726">
          <cell r="F726" t="str">
            <v>MARCO</v>
          </cell>
        </row>
        <row r="727">
          <cell r="F727" t="str">
            <v>MARTINÓPOLE</v>
          </cell>
        </row>
        <row r="728">
          <cell r="F728" t="str">
            <v>MASSAPÊ</v>
          </cell>
        </row>
        <row r="729">
          <cell r="F729" t="str">
            <v>MAURITI</v>
          </cell>
        </row>
        <row r="730">
          <cell r="F730" t="str">
            <v>MERUOCA</v>
          </cell>
        </row>
        <row r="731">
          <cell r="F731" t="str">
            <v>MILAGRES</v>
          </cell>
        </row>
        <row r="732">
          <cell r="F732" t="str">
            <v>MILHÃ</v>
          </cell>
        </row>
        <row r="733">
          <cell r="F733" t="str">
            <v>MIRAÍMA</v>
          </cell>
        </row>
        <row r="734">
          <cell r="F734" t="str">
            <v>MISSÃO VELHA</v>
          </cell>
        </row>
        <row r="735">
          <cell r="F735" t="str">
            <v>MOMBAÇA</v>
          </cell>
        </row>
        <row r="736">
          <cell r="F736" t="str">
            <v>MONSENHOR TABOSA</v>
          </cell>
        </row>
        <row r="737">
          <cell r="F737" t="str">
            <v>MORADA NOVA</v>
          </cell>
        </row>
        <row r="738">
          <cell r="F738" t="str">
            <v>MORAÚJO</v>
          </cell>
        </row>
        <row r="739">
          <cell r="F739" t="str">
            <v>MORRINHOS</v>
          </cell>
        </row>
        <row r="740">
          <cell r="F740" t="str">
            <v>MUCAMBO</v>
          </cell>
        </row>
        <row r="741">
          <cell r="F741" t="str">
            <v>MULUNGU</v>
          </cell>
        </row>
        <row r="742">
          <cell r="F742" t="str">
            <v>NOVA OLINDA</v>
          </cell>
        </row>
        <row r="743">
          <cell r="F743" t="str">
            <v>NOVA RUSSAS</v>
          </cell>
        </row>
        <row r="744">
          <cell r="F744" t="str">
            <v>NOVO ORIENTE</v>
          </cell>
        </row>
        <row r="745">
          <cell r="F745" t="str">
            <v>OCARA</v>
          </cell>
        </row>
        <row r="746">
          <cell r="F746" t="str">
            <v>ORÓS</v>
          </cell>
        </row>
        <row r="747">
          <cell r="F747" t="str">
            <v>PACAJUS</v>
          </cell>
        </row>
        <row r="748">
          <cell r="F748" t="str">
            <v>PACATUBA</v>
          </cell>
        </row>
        <row r="749">
          <cell r="F749" t="str">
            <v>PACOTI</v>
          </cell>
        </row>
        <row r="750">
          <cell r="F750" t="str">
            <v>PACUJÁ</v>
          </cell>
        </row>
        <row r="751">
          <cell r="F751" t="str">
            <v>PALHANO</v>
          </cell>
        </row>
        <row r="752">
          <cell r="F752" t="str">
            <v>PALMÁCIA</v>
          </cell>
        </row>
        <row r="753">
          <cell r="F753" t="str">
            <v>PARACURU</v>
          </cell>
        </row>
        <row r="754">
          <cell r="F754" t="str">
            <v>PARAIPABA</v>
          </cell>
        </row>
        <row r="755">
          <cell r="F755" t="str">
            <v>PARAMBU</v>
          </cell>
        </row>
        <row r="756">
          <cell r="F756" t="str">
            <v>PARAMOTI</v>
          </cell>
        </row>
        <row r="757">
          <cell r="F757" t="str">
            <v>PEDRA BRANCA</v>
          </cell>
        </row>
        <row r="758">
          <cell r="F758" t="str">
            <v>PENAFORTE</v>
          </cell>
        </row>
        <row r="759">
          <cell r="F759" t="str">
            <v>PENTECOSTE</v>
          </cell>
        </row>
        <row r="760">
          <cell r="F760" t="str">
            <v>PEREIRO</v>
          </cell>
        </row>
        <row r="761">
          <cell r="F761" t="str">
            <v>PINDORETAMA</v>
          </cell>
        </row>
        <row r="762">
          <cell r="F762" t="str">
            <v>PIQUET CARNEIRO</v>
          </cell>
        </row>
        <row r="763">
          <cell r="F763" t="str">
            <v>PIRES FERREIRA</v>
          </cell>
        </row>
        <row r="764">
          <cell r="F764" t="str">
            <v>PORANGA</v>
          </cell>
        </row>
        <row r="765">
          <cell r="F765" t="str">
            <v>PORTEIRAS</v>
          </cell>
        </row>
        <row r="766">
          <cell r="F766" t="str">
            <v>POTENGI</v>
          </cell>
        </row>
        <row r="767">
          <cell r="F767" t="str">
            <v>POTIRETAMA</v>
          </cell>
        </row>
        <row r="768">
          <cell r="F768" t="str">
            <v>QUITERIANÓPOLIS</v>
          </cell>
        </row>
        <row r="769">
          <cell r="F769" t="str">
            <v>QUIXADÁ</v>
          </cell>
        </row>
        <row r="770">
          <cell r="F770" t="str">
            <v>QUIXELÔ</v>
          </cell>
        </row>
        <row r="771">
          <cell r="F771" t="str">
            <v>QUIXERAMOBIM</v>
          </cell>
        </row>
        <row r="772">
          <cell r="F772" t="str">
            <v>QUIXERÉ</v>
          </cell>
        </row>
        <row r="773">
          <cell r="F773" t="str">
            <v>REDENÇÃO</v>
          </cell>
        </row>
        <row r="774">
          <cell r="F774" t="str">
            <v>RERIUTABA</v>
          </cell>
        </row>
        <row r="775">
          <cell r="F775" t="str">
            <v>RUSSAS</v>
          </cell>
        </row>
        <row r="776">
          <cell r="F776" t="str">
            <v>SABOEIRO</v>
          </cell>
        </row>
        <row r="777">
          <cell r="F777" t="str">
            <v>SALITRE</v>
          </cell>
        </row>
        <row r="778">
          <cell r="F778" t="str">
            <v>SANTANA DO ACARAÚ</v>
          </cell>
        </row>
        <row r="779">
          <cell r="F779" t="str">
            <v>SANTANA DO CARIRI</v>
          </cell>
        </row>
        <row r="780">
          <cell r="F780" t="str">
            <v>SANTA QUITÉRIA</v>
          </cell>
        </row>
        <row r="781">
          <cell r="F781" t="str">
            <v>SÃO BENEDITO</v>
          </cell>
        </row>
        <row r="782">
          <cell r="F782" t="str">
            <v>SÃO GONÇALO DO AMARANTE</v>
          </cell>
        </row>
        <row r="783">
          <cell r="F783" t="str">
            <v>SÃO JOÃO DO JAGUARIBE</v>
          </cell>
        </row>
        <row r="784">
          <cell r="F784" t="str">
            <v>SÃO LUÍS DO CURU</v>
          </cell>
        </row>
        <row r="785">
          <cell r="F785" t="str">
            <v>SENADOR POMPEU</v>
          </cell>
        </row>
        <row r="786">
          <cell r="F786" t="str">
            <v>SENADOR SÁ</v>
          </cell>
        </row>
        <row r="787">
          <cell r="F787" t="str">
            <v>SOBRAL</v>
          </cell>
        </row>
        <row r="788">
          <cell r="F788" t="str">
            <v>SOLONÓPOLE</v>
          </cell>
        </row>
        <row r="789">
          <cell r="F789" t="str">
            <v>TABULEIRO DO NORTE</v>
          </cell>
        </row>
        <row r="790">
          <cell r="F790" t="str">
            <v>TAMBORIL</v>
          </cell>
        </row>
        <row r="791">
          <cell r="F791" t="str">
            <v>TARRAFAS</v>
          </cell>
        </row>
        <row r="792">
          <cell r="F792" t="str">
            <v>TAUÁ</v>
          </cell>
        </row>
        <row r="793">
          <cell r="F793" t="str">
            <v>TEJUÇUOCA</v>
          </cell>
        </row>
        <row r="794">
          <cell r="F794" t="str">
            <v>TIANGUÁ</v>
          </cell>
        </row>
        <row r="795">
          <cell r="F795" t="str">
            <v>TRAIRI</v>
          </cell>
        </row>
        <row r="796">
          <cell r="F796" t="str">
            <v>TURURU</v>
          </cell>
        </row>
        <row r="797">
          <cell r="F797" t="str">
            <v>UBAJARA</v>
          </cell>
        </row>
        <row r="798">
          <cell r="F798" t="str">
            <v>UMARI</v>
          </cell>
        </row>
        <row r="799">
          <cell r="F799" t="str">
            <v>UMIRIM</v>
          </cell>
        </row>
        <row r="800">
          <cell r="F800" t="str">
            <v>URUBURETAMA</v>
          </cell>
        </row>
        <row r="801">
          <cell r="F801" t="str">
            <v>URUOCA</v>
          </cell>
        </row>
        <row r="802">
          <cell r="F802" t="str">
            <v>VARJOTA</v>
          </cell>
        </row>
        <row r="803">
          <cell r="F803" t="str">
            <v>VÁRZEA ALEGRE</v>
          </cell>
        </row>
        <row r="804">
          <cell r="F804" t="str">
            <v>VIÇOSA DO CEARÁ</v>
          </cell>
        </row>
        <row r="805">
          <cell r="F805" t="str">
            <v>BRASÍLIA</v>
          </cell>
        </row>
        <row r="806">
          <cell r="F806" t="str">
            <v>AFONSO CLÁUDIO</v>
          </cell>
        </row>
        <row r="807">
          <cell r="F807" t="str">
            <v>ÁGUIA BRANCA</v>
          </cell>
        </row>
        <row r="808">
          <cell r="F808" t="str">
            <v>ÁGUA DOCE DO NORTE</v>
          </cell>
        </row>
        <row r="809">
          <cell r="F809" t="str">
            <v>ALEGRE</v>
          </cell>
        </row>
        <row r="810">
          <cell r="F810" t="str">
            <v>ALFREDO CHAVES</v>
          </cell>
        </row>
        <row r="811">
          <cell r="F811" t="str">
            <v>ALTO RIO NOVO</v>
          </cell>
        </row>
        <row r="812">
          <cell r="F812" t="str">
            <v>ANCHIETA</v>
          </cell>
        </row>
        <row r="813">
          <cell r="F813" t="str">
            <v>APIACÁ</v>
          </cell>
        </row>
        <row r="814">
          <cell r="F814" t="str">
            <v>ARACRUZ</v>
          </cell>
        </row>
        <row r="815">
          <cell r="F815" t="str">
            <v>ATILIO VIVACQUA</v>
          </cell>
        </row>
        <row r="816">
          <cell r="F816" t="str">
            <v>BAIXO GUANDU</v>
          </cell>
        </row>
        <row r="817">
          <cell r="F817" t="str">
            <v>BARRA DE SÃO FRANCISCO</v>
          </cell>
        </row>
        <row r="818">
          <cell r="F818" t="str">
            <v>BOA ESPERANÇA</v>
          </cell>
        </row>
        <row r="819">
          <cell r="F819" t="str">
            <v>BOM JESUS DO NORTE</v>
          </cell>
        </row>
        <row r="820">
          <cell r="F820" t="str">
            <v>BREJETUBA</v>
          </cell>
        </row>
        <row r="821">
          <cell r="F821" t="str">
            <v>CACHOEIRO DE ITAPEMIRIM</v>
          </cell>
        </row>
        <row r="822">
          <cell r="F822" t="str">
            <v>CARIACICA</v>
          </cell>
        </row>
        <row r="823">
          <cell r="F823" t="str">
            <v>CASTELO</v>
          </cell>
        </row>
        <row r="824">
          <cell r="F824" t="str">
            <v>COLATINA</v>
          </cell>
        </row>
        <row r="825">
          <cell r="F825" t="str">
            <v>CONCEIÇÃO DA BARRA</v>
          </cell>
        </row>
        <row r="826">
          <cell r="F826" t="str">
            <v>CONCEIÇÃO DO CASTELO</v>
          </cell>
        </row>
        <row r="827">
          <cell r="F827" t="str">
            <v>DIVINO DE SÃO LOURENÇO</v>
          </cell>
        </row>
        <row r="828">
          <cell r="F828" t="str">
            <v>DOMINGOS MARTINS</v>
          </cell>
        </row>
        <row r="829">
          <cell r="F829" t="str">
            <v>DORES DO RIO PRETO</v>
          </cell>
        </row>
        <row r="830">
          <cell r="F830" t="str">
            <v>ECOPORANGA</v>
          </cell>
        </row>
        <row r="831">
          <cell r="F831" t="str">
            <v>FUNDÃO</v>
          </cell>
        </row>
        <row r="832">
          <cell r="F832" t="str">
            <v>GOVERNADOR LINDENBERG</v>
          </cell>
        </row>
        <row r="833">
          <cell r="F833" t="str">
            <v>GUAÇUÍ</v>
          </cell>
        </row>
        <row r="834">
          <cell r="F834" t="str">
            <v>GUARAPARI</v>
          </cell>
        </row>
        <row r="835">
          <cell r="F835" t="str">
            <v>IBATIBA</v>
          </cell>
        </row>
        <row r="836">
          <cell r="F836" t="str">
            <v>IBIRAÇU</v>
          </cell>
        </row>
        <row r="837">
          <cell r="F837" t="str">
            <v>IBITIRAMA</v>
          </cell>
        </row>
        <row r="838">
          <cell r="F838" t="str">
            <v>ICONHA</v>
          </cell>
        </row>
        <row r="839">
          <cell r="F839" t="str">
            <v>IRUPI</v>
          </cell>
        </row>
        <row r="840">
          <cell r="F840" t="str">
            <v>ITAGUAÇU</v>
          </cell>
        </row>
        <row r="841">
          <cell r="F841" t="str">
            <v>ITAPEMIRIM</v>
          </cell>
        </row>
        <row r="842">
          <cell r="F842" t="str">
            <v>ITARANA</v>
          </cell>
        </row>
        <row r="843">
          <cell r="F843" t="str">
            <v>IÚNA</v>
          </cell>
        </row>
        <row r="844">
          <cell r="F844" t="str">
            <v>JAGUARÉ</v>
          </cell>
        </row>
        <row r="845">
          <cell r="F845" t="str">
            <v>JERÔNIMO MONTEIRO</v>
          </cell>
        </row>
        <row r="846">
          <cell r="F846" t="str">
            <v>JOÃO NEIVA</v>
          </cell>
        </row>
        <row r="847">
          <cell r="F847" t="str">
            <v>LARANJA DA TERRA</v>
          </cell>
        </row>
        <row r="848">
          <cell r="F848" t="str">
            <v>LINHARES</v>
          </cell>
        </row>
        <row r="849">
          <cell r="F849" t="str">
            <v>MANTENÓPOLIS</v>
          </cell>
        </row>
        <row r="850">
          <cell r="F850" t="str">
            <v>MARATAÍZES</v>
          </cell>
        </row>
        <row r="851">
          <cell r="F851" t="str">
            <v>MARECHAL FLORIANO</v>
          </cell>
        </row>
        <row r="852">
          <cell r="F852" t="str">
            <v>MARILÂNDIA</v>
          </cell>
        </row>
        <row r="853">
          <cell r="F853" t="str">
            <v>MIMOSO DO SUL</v>
          </cell>
        </row>
        <row r="854">
          <cell r="F854" t="str">
            <v>MONTANHA</v>
          </cell>
        </row>
        <row r="855">
          <cell r="F855" t="str">
            <v>MUCURICI</v>
          </cell>
        </row>
        <row r="856">
          <cell r="F856" t="str">
            <v>MUNIZ FREIRE</v>
          </cell>
        </row>
        <row r="857">
          <cell r="F857" t="str">
            <v>MUQUI</v>
          </cell>
        </row>
        <row r="858">
          <cell r="F858" t="str">
            <v>NOVA VENÉCIA</v>
          </cell>
        </row>
        <row r="859">
          <cell r="F859" t="str">
            <v>PANCAS</v>
          </cell>
        </row>
        <row r="860">
          <cell r="F860" t="str">
            <v>PEDRO CANÁRIO</v>
          </cell>
        </row>
        <row r="861">
          <cell r="F861" t="str">
            <v>PINHEIROS</v>
          </cell>
        </row>
        <row r="862">
          <cell r="F862" t="str">
            <v>PIÚMA</v>
          </cell>
        </row>
        <row r="863">
          <cell r="F863" t="str">
            <v>PONTO BELO</v>
          </cell>
        </row>
        <row r="864">
          <cell r="F864" t="str">
            <v>PRESIDENTE KENNEDY</v>
          </cell>
        </row>
        <row r="865">
          <cell r="F865" t="str">
            <v>RIO BANANAL</v>
          </cell>
        </row>
        <row r="866">
          <cell r="F866" t="str">
            <v>RIO NOVO DO SUL</v>
          </cell>
        </row>
        <row r="867">
          <cell r="F867" t="str">
            <v>SANTA LEOPOLDINA</v>
          </cell>
        </row>
        <row r="868">
          <cell r="F868" t="str">
            <v>SANTA MARIA DE JETIBÁ</v>
          </cell>
        </row>
        <row r="869">
          <cell r="F869" t="str">
            <v>SANTA TERESA</v>
          </cell>
        </row>
        <row r="870">
          <cell r="F870" t="str">
            <v>SÃO DOMINGOS DO NORTE</v>
          </cell>
        </row>
        <row r="871">
          <cell r="F871" t="str">
            <v>SÃO GABRIEL DA PALHA</v>
          </cell>
        </row>
        <row r="872">
          <cell r="F872" t="str">
            <v>SÃO JOSÉ DO CALÇADO</v>
          </cell>
        </row>
        <row r="873">
          <cell r="F873" t="str">
            <v>SÃO MATEUS</v>
          </cell>
        </row>
        <row r="874">
          <cell r="F874" t="str">
            <v>SÃO ROQUE DO CANAÃ</v>
          </cell>
        </row>
        <row r="875">
          <cell r="F875" t="str">
            <v>SERRA</v>
          </cell>
        </row>
        <row r="876">
          <cell r="F876" t="str">
            <v>SOORETAMA</v>
          </cell>
        </row>
        <row r="877">
          <cell r="F877" t="str">
            <v>VARGEM ALTA</v>
          </cell>
        </row>
        <row r="878">
          <cell r="F878" t="str">
            <v>VENDA NOVA DO IMIGRANTE</v>
          </cell>
        </row>
        <row r="879">
          <cell r="F879" t="str">
            <v>VIANA</v>
          </cell>
        </row>
        <row r="880">
          <cell r="F880" t="str">
            <v>VILA PAVÃO</v>
          </cell>
        </row>
        <row r="881">
          <cell r="F881" t="str">
            <v>VILA VALÉRIO</v>
          </cell>
        </row>
        <row r="882">
          <cell r="F882" t="str">
            <v>VILA VELHA</v>
          </cell>
        </row>
        <row r="883">
          <cell r="F883" t="str">
            <v>VITÓRIA</v>
          </cell>
        </row>
        <row r="884">
          <cell r="F884" t="str">
            <v>ABADIA DE GOIÁS</v>
          </cell>
        </row>
        <row r="885">
          <cell r="F885" t="str">
            <v>ABADIÂNIA</v>
          </cell>
        </row>
        <row r="886">
          <cell r="F886" t="str">
            <v>ACREÚNA</v>
          </cell>
        </row>
        <row r="887">
          <cell r="F887" t="str">
            <v>ADELÂNDIA</v>
          </cell>
        </row>
        <row r="888">
          <cell r="F888" t="str">
            <v>ÁGUA FRIA DE GOIÁS</v>
          </cell>
        </row>
        <row r="889">
          <cell r="F889" t="str">
            <v>ÁGUA LIMPA</v>
          </cell>
        </row>
        <row r="890">
          <cell r="F890" t="str">
            <v>ÁGUAS LINDAS DE GOIÁS</v>
          </cell>
        </row>
        <row r="891">
          <cell r="F891" t="str">
            <v>ALEXÂNIA</v>
          </cell>
        </row>
        <row r="892">
          <cell r="F892" t="str">
            <v>ALOÂNDIA</v>
          </cell>
        </row>
        <row r="893">
          <cell r="F893" t="str">
            <v>ALTO HORIZONTE</v>
          </cell>
        </row>
        <row r="894">
          <cell r="F894" t="str">
            <v>ALTO PARAÍSO DE GOIÁS</v>
          </cell>
        </row>
        <row r="895">
          <cell r="F895" t="str">
            <v>ALVORADA DO NORTE</v>
          </cell>
        </row>
        <row r="896">
          <cell r="F896" t="str">
            <v>AMARALINA</v>
          </cell>
        </row>
        <row r="897">
          <cell r="F897" t="str">
            <v>AMERICANO DO BRASIL</v>
          </cell>
        </row>
        <row r="898">
          <cell r="F898" t="str">
            <v>AMORINÓPOLIS</v>
          </cell>
        </row>
        <row r="899">
          <cell r="F899" t="str">
            <v>ANÁPOLIS</v>
          </cell>
        </row>
        <row r="900">
          <cell r="F900" t="str">
            <v>ANHANGUERA</v>
          </cell>
        </row>
        <row r="901">
          <cell r="F901" t="str">
            <v>ANICUNS</v>
          </cell>
        </row>
        <row r="902">
          <cell r="F902" t="str">
            <v>APARECIDA DE GOIÂNIA</v>
          </cell>
        </row>
        <row r="903">
          <cell r="F903" t="str">
            <v>APARECIDA DO RIO DOCE</v>
          </cell>
        </row>
        <row r="904">
          <cell r="F904" t="str">
            <v>APORÉ</v>
          </cell>
        </row>
        <row r="905">
          <cell r="F905" t="str">
            <v>ARAÇU</v>
          </cell>
        </row>
        <row r="906">
          <cell r="F906" t="str">
            <v>ARAGARÇAS</v>
          </cell>
        </row>
        <row r="907">
          <cell r="F907" t="str">
            <v>ARAGOIÂNIA</v>
          </cell>
        </row>
        <row r="908">
          <cell r="F908" t="str">
            <v>ARAGUAPAZ</v>
          </cell>
        </row>
        <row r="909">
          <cell r="F909" t="str">
            <v>ARENÓPOLIS</v>
          </cell>
        </row>
        <row r="910">
          <cell r="F910" t="str">
            <v>ARUANÃ</v>
          </cell>
        </row>
        <row r="911">
          <cell r="F911" t="str">
            <v>AURILÂNDIA</v>
          </cell>
        </row>
        <row r="912">
          <cell r="F912" t="str">
            <v>AVELINÓPOLIS</v>
          </cell>
        </row>
        <row r="913">
          <cell r="F913" t="str">
            <v>BALIZA</v>
          </cell>
        </row>
        <row r="914">
          <cell r="F914" t="str">
            <v>BARRO ALTO</v>
          </cell>
        </row>
        <row r="915">
          <cell r="F915" t="str">
            <v>BELA VISTA DE GOIÁS</v>
          </cell>
        </row>
        <row r="916">
          <cell r="F916" t="str">
            <v>BOM JARDIM DE GOIÁS</v>
          </cell>
        </row>
        <row r="917">
          <cell r="F917" t="str">
            <v>BOM JESUS DE GOIÁS</v>
          </cell>
        </row>
        <row r="918">
          <cell r="F918" t="str">
            <v>BONFINÓPOLIS</v>
          </cell>
        </row>
        <row r="919">
          <cell r="F919" t="str">
            <v>BONÓPOLIS</v>
          </cell>
        </row>
        <row r="920">
          <cell r="F920" t="str">
            <v>BRAZABRANTES</v>
          </cell>
        </row>
        <row r="921">
          <cell r="F921" t="str">
            <v>BRITÂNIA</v>
          </cell>
        </row>
        <row r="922">
          <cell r="F922" t="str">
            <v>BURITI ALEGRE</v>
          </cell>
        </row>
        <row r="923">
          <cell r="F923" t="str">
            <v>BURITI DE GOIÁS</v>
          </cell>
        </row>
        <row r="924">
          <cell r="F924" t="str">
            <v>BURITINÓPOLIS</v>
          </cell>
        </row>
        <row r="925">
          <cell r="F925" t="str">
            <v>CABECEIRAS</v>
          </cell>
        </row>
        <row r="926">
          <cell r="F926" t="str">
            <v>CACHOEIRA ALTA</v>
          </cell>
        </row>
        <row r="927">
          <cell r="F927" t="str">
            <v>CACHOEIRA DE GOIÁS</v>
          </cell>
        </row>
        <row r="928">
          <cell r="F928" t="str">
            <v>CACHOEIRA DOURADA</v>
          </cell>
        </row>
        <row r="929">
          <cell r="F929" t="str">
            <v>CAÇU</v>
          </cell>
        </row>
        <row r="930">
          <cell r="F930" t="str">
            <v>CAIAPÔNIA</v>
          </cell>
        </row>
        <row r="931">
          <cell r="F931" t="str">
            <v>CALDAS NOVAS</v>
          </cell>
        </row>
        <row r="932">
          <cell r="F932" t="str">
            <v>CALDAZINHA</v>
          </cell>
        </row>
        <row r="933">
          <cell r="F933" t="str">
            <v>CAMPESTRE DE GOIÁS</v>
          </cell>
        </row>
        <row r="934">
          <cell r="F934" t="str">
            <v>CAMPINAÇU</v>
          </cell>
        </row>
        <row r="935">
          <cell r="F935" t="str">
            <v>CAMPINORTE</v>
          </cell>
        </row>
        <row r="936">
          <cell r="F936" t="str">
            <v>CAMPO ALEGRE DE GOIÁS</v>
          </cell>
        </row>
        <row r="937">
          <cell r="F937" t="str">
            <v>CAMPO LIMPO DE GOIÁS</v>
          </cell>
        </row>
        <row r="938">
          <cell r="F938" t="str">
            <v>CAMPOS BELOS</v>
          </cell>
        </row>
        <row r="939">
          <cell r="F939" t="str">
            <v>CAMPOS VERDES</v>
          </cell>
        </row>
        <row r="940">
          <cell r="F940" t="str">
            <v>CARMO DO RIO VERDE</v>
          </cell>
        </row>
        <row r="941">
          <cell r="F941" t="str">
            <v>CASTELÂNDIA</v>
          </cell>
        </row>
        <row r="942">
          <cell r="F942" t="str">
            <v>CATALÃO</v>
          </cell>
        </row>
        <row r="943">
          <cell r="F943" t="str">
            <v>CATURAÍ</v>
          </cell>
        </row>
        <row r="944">
          <cell r="F944" t="str">
            <v>CAVALCANTE</v>
          </cell>
        </row>
        <row r="945">
          <cell r="F945" t="str">
            <v>CERES</v>
          </cell>
        </row>
        <row r="946">
          <cell r="F946" t="str">
            <v>CEZARINA</v>
          </cell>
        </row>
        <row r="947">
          <cell r="F947" t="str">
            <v>CHAPADÃO DO CÉU</v>
          </cell>
        </row>
        <row r="948">
          <cell r="F948" t="str">
            <v>CIDADE OCIDENTAL</v>
          </cell>
        </row>
        <row r="949">
          <cell r="F949" t="str">
            <v>COCALZINHO DE GOIÁS</v>
          </cell>
        </row>
        <row r="950">
          <cell r="F950" t="str">
            <v>COLINAS DO SUL</v>
          </cell>
        </row>
        <row r="951">
          <cell r="F951" t="str">
            <v>CÓRREGO DO OURO</v>
          </cell>
        </row>
        <row r="952">
          <cell r="F952" t="str">
            <v>CORUMBÁ DE GOIÁS</v>
          </cell>
        </row>
        <row r="953">
          <cell r="F953" t="str">
            <v>CORUMBAÍBA</v>
          </cell>
        </row>
        <row r="954">
          <cell r="F954" t="str">
            <v>CRISTALINA</v>
          </cell>
        </row>
        <row r="955">
          <cell r="F955" t="str">
            <v>CRISTIANÓPOLIS</v>
          </cell>
        </row>
        <row r="956">
          <cell r="F956" t="str">
            <v>CRIXÁS</v>
          </cell>
        </row>
        <row r="957">
          <cell r="F957" t="str">
            <v>CROMÍNIA</v>
          </cell>
        </row>
        <row r="958">
          <cell r="F958" t="str">
            <v>CUMARI</v>
          </cell>
        </row>
        <row r="959">
          <cell r="F959" t="str">
            <v>DAMIANÓPOLIS</v>
          </cell>
        </row>
        <row r="960">
          <cell r="F960" t="str">
            <v>DAMOLÂNDIA</v>
          </cell>
        </row>
        <row r="961">
          <cell r="F961" t="str">
            <v>DAVINÓPOLIS</v>
          </cell>
        </row>
        <row r="962">
          <cell r="F962" t="str">
            <v>DIORAMA</v>
          </cell>
        </row>
        <row r="963">
          <cell r="F963" t="str">
            <v>DOVERLÂNDIA</v>
          </cell>
        </row>
        <row r="964">
          <cell r="F964" t="str">
            <v>EDEALINA</v>
          </cell>
        </row>
        <row r="965">
          <cell r="F965" t="str">
            <v>EDÉIA</v>
          </cell>
        </row>
        <row r="966">
          <cell r="F966" t="str">
            <v>ESTRELA DO NORTE</v>
          </cell>
        </row>
        <row r="967">
          <cell r="F967" t="str">
            <v>FAINA</v>
          </cell>
        </row>
        <row r="968">
          <cell r="F968" t="str">
            <v>FAZENDA NOVA</v>
          </cell>
        </row>
        <row r="969">
          <cell r="F969" t="str">
            <v>FIRMINÓPOLIS</v>
          </cell>
        </row>
        <row r="970">
          <cell r="F970" t="str">
            <v>FLORES DE GOIÁS</v>
          </cell>
        </row>
        <row r="971">
          <cell r="F971" t="str">
            <v>FORMOSA</v>
          </cell>
        </row>
        <row r="972">
          <cell r="F972" t="str">
            <v>FORMOSO</v>
          </cell>
        </row>
        <row r="973">
          <cell r="F973" t="str">
            <v>GAMELEIRA DE GOIÁS</v>
          </cell>
        </row>
        <row r="974">
          <cell r="F974" t="str">
            <v>DIVINÓPOLIS DE GOIÁS</v>
          </cell>
        </row>
        <row r="975">
          <cell r="F975" t="str">
            <v>GOIANÁPOLIS</v>
          </cell>
        </row>
        <row r="976">
          <cell r="F976" t="str">
            <v>GOIANDIRA</v>
          </cell>
        </row>
        <row r="977">
          <cell r="F977" t="str">
            <v>GOIANÉSIA</v>
          </cell>
        </row>
        <row r="978">
          <cell r="F978" t="str">
            <v>GOIÂNIA</v>
          </cell>
        </row>
        <row r="979">
          <cell r="F979" t="str">
            <v>GOIANIRA</v>
          </cell>
        </row>
        <row r="980">
          <cell r="F980" t="str">
            <v>GOIÁS</v>
          </cell>
        </row>
        <row r="981">
          <cell r="F981" t="str">
            <v>GOIATUBA</v>
          </cell>
        </row>
        <row r="982">
          <cell r="F982" t="str">
            <v>GOUVELÂNDIA</v>
          </cell>
        </row>
        <row r="983">
          <cell r="F983" t="str">
            <v>GUAPÓ</v>
          </cell>
        </row>
        <row r="984">
          <cell r="F984" t="str">
            <v>GUARAÍTA</v>
          </cell>
        </row>
        <row r="985">
          <cell r="F985" t="str">
            <v>GUARANI DE GOIÁS</v>
          </cell>
        </row>
        <row r="986">
          <cell r="F986" t="str">
            <v>GUARINOS</v>
          </cell>
        </row>
        <row r="987">
          <cell r="F987" t="str">
            <v>HEITORAÍ</v>
          </cell>
        </row>
        <row r="988">
          <cell r="F988" t="str">
            <v>HIDROLÂNDIA</v>
          </cell>
        </row>
        <row r="989">
          <cell r="F989" t="str">
            <v>HIDROLINA</v>
          </cell>
        </row>
        <row r="990">
          <cell r="F990" t="str">
            <v>IACIARA</v>
          </cell>
        </row>
        <row r="991">
          <cell r="F991" t="str">
            <v>INACIOLÂNDIA</v>
          </cell>
        </row>
        <row r="992">
          <cell r="F992" t="str">
            <v>INDIARA</v>
          </cell>
        </row>
        <row r="993">
          <cell r="F993" t="str">
            <v>INHUMAS</v>
          </cell>
        </row>
        <row r="994">
          <cell r="F994" t="str">
            <v>IPAMERI</v>
          </cell>
        </row>
        <row r="995">
          <cell r="F995" t="str">
            <v>IPIRANGA DE GOIÁS</v>
          </cell>
        </row>
        <row r="996">
          <cell r="F996" t="str">
            <v>IPORÁ</v>
          </cell>
        </row>
        <row r="997">
          <cell r="F997" t="str">
            <v>ISRAELÂNDIA</v>
          </cell>
        </row>
        <row r="998">
          <cell r="F998" t="str">
            <v>ITABERAÍ</v>
          </cell>
        </row>
        <row r="999">
          <cell r="F999" t="str">
            <v>ITAGUARI</v>
          </cell>
        </row>
        <row r="1000">
          <cell r="F1000" t="str">
            <v>ITAGUARU</v>
          </cell>
        </row>
        <row r="1001">
          <cell r="F1001" t="str">
            <v>ITAJÁ</v>
          </cell>
        </row>
        <row r="1002">
          <cell r="F1002" t="str">
            <v>ITAPACI</v>
          </cell>
        </row>
        <row r="1003">
          <cell r="F1003" t="str">
            <v>ITAPIRAPUÃ</v>
          </cell>
        </row>
        <row r="1004">
          <cell r="F1004" t="str">
            <v>ITAPURANGA</v>
          </cell>
        </row>
        <row r="1005">
          <cell r="F1005" t="str">
            <v>ITARUMÃ</v>
          </cell>
        </row>
        <row r="1006">
          <cell r="F1006" t="str">
            <v>ITAUÇU</v>
          </cell>
        </row>
        <row r="1007">
          <cell r="F1007" t="str">
            <v>ITUMBIARA</v>
          </cell>
        </row>
        <row r="1008">
          <cell r="F1008" t="str">
            <v>IVOLÂNDIA</v>
          </cell>
        </row>
        <row r="1009">
          <cell r="F1009" t="str">
            <v>JANDAIA</v>
          </cell>
        </row>
        <row r="1010">
          <cell r="F1010" t="str">
            <v>JARAGUÁ</v>
          </cell>
        </row>
        <row r="1011">
          <cell r="F1011" t="str">
            <v>JATAÍ</v>
          </cell>
        </row>
        <row r="1012">
          <cell r="F1012" t="str">
            <v>JAUPACI</v>
          </cell>
        </row>
        <row r="1013">
          <cell r="F1013" t="str">
            <v>JESÚPOLIS</v>
          </cell>
        </row>
        <row r="1014">
          <cell r="F1014" t="str">
            <v>JOVIÂNIA</v>
          </cell>
        </row>
        <row r="1015">
          <cell r="F1015" t="str">
            <v>JUSSARA</v>
          </cell>
        </row>
        <row r="1016">
          <cell r="F1016" t="str">
            <v>LAGOA SANTA</v>
          </cell>
        </row>
        <row r="1017">
          <cell r="F1017" t="str">
            <v>LEOPOLDO DE BULHÕES</v>
          </cell>
        </row>
        <row r="1018">
          <cell r="F1018" t="str">
            <v>LUZIÂNIA</v>
          </cell>
        </row>
        <row r="1019">
          <cell r="F1019" t="str">
            <v>MAIRIPOTABA</v>
          </cell>
        </row>
        <row r="1020">
          <cell r="F1020" t="str">
            <v>MAMBAÍ</v>
          </cell>
        </row>
        <row r="1021">
          <cell r="F1021" t="str">
            <v>MARA ROSA</v>
          </cell>
        </row>
        <row r="1022">
          <cell r="F1022" t="str">
            <v>MARZAGÃO</v>
          </cell>
        </row>
        <row r="1023">
          <cell r="F1023" t="str">
            <v>MATRINCHÃ</v>
          </cell>
        </row>
        <row r="1024">
          <cell r="F1024" t="str">
            <v>MAURILÂNDIA</v>
          </cell>
        </row>
        <row r="1025">
          <cell r="F1025" t="str">
            <v>MIMOSO DE GOIÁS</v>
          </cell>
        </row>
        <row r="1026">
          <cell r="F1026" t="str">
            <v>MINAÇU</v>
          </cell>
        </row>
        <row r="1027">
          <cell r="F1027" t="str">
            <v>MINEIROS</v>
          </cell>
        </row>
        <row r="1028">
          <cell r="F1028" t="str">
            <v>MOIPORÁ</v>
          </cell>
        </row>
        <row r="1029">
          <cell r="F1029" t="str">
            <v>MONTE ALEGRE DE GOIÁS</v>
          </cell>
        </row>
        <row r="1030">
          <cell r="F1030" t="str">
            <v>MONTES CLAROS DE GOIÁS</v>
          </cell>
        </row>
        <row r="1031">
          <cell r="F1031" t="str">
            <v>MONTIVIDIU</v>
          </cell>
        </row>
        <row r="1032">
          <cell r="F1032" t="str">
            <v>MONTIVIDIU DO NORTE</v>
          </cell>
        </row>
        <row r="1033">
          <cell r="F1033" t="str">
            <v>MORRINHOS</v>
          </cell>
        </row>
        <row r="1034">
          <cell r="F1034" t="str">
            <v>MORRO AGUDO DE GOIÁS</v>
          </cell>
        </row>
        <row r="1035">
          <cell r="F1035" t="str">
            <v>MOSSÂMEDES</v>
          </cell>
        </row>
        <row r="1036">
          <cell r="F1036" t="str">
            <v>MOZARLÂNDIA</v>
          </cell>
        </row>
        <row r="1037">
          <cell r="F1037" t="str">
            <v>MUNDO NOVO</v>
          </cell>
        </row>
        <row r="1038">
          <cell r="F1038" t="str">
            <v>MUTUNÓPOLIS</v>
          </cell>
        </row>
        <row r="1039">
          <cell r="F1039" t="str">
            <v>NAZÁRIO</v>
          </cell>
        </row>
        <row r="1040">
          <cell r="F1040" t="str">
            <v>NERÓPOLIS</v>
          </cell>
        </row>
        <row r="1041">
          <cell r="F1041" t="str">
            <v>NIQUELÂNDIA</v>
          </cell>
        </row>
        <row r="1042">
          <cell r="F1042" t="str">
            <v>NOVA AMÉRICA</v>
          </cell>
        </row>
        <row r="1043">
          <cell r="F1043" t="str">
            <v>NOVA AURORA</v>
          </cell>
        </row>
        <row r="1044">
          <cell r="F1044" t="str">
            <v>NOVA CRIXÁS</v>
          </cell>
        </row>
        <row r="1045">
          <cell r="F1045" t="str">
            <v>NOVA GLÓRIA</v>
          </cell>
        </row>
        <row r="1046">
          <cell r="F1046" t="str">
            <v>NOVA IGUAÇU DE GOIÁS</v>
          </cell>
        </row>
        <row r="1047">
          <cell r="F1047" t="str">
            <v>NOVA ROMA</v>
          </cell>
        </row>
        <row r="1048">
          <cell r="F1048" t="str">
            <v>NOVA VENEZA</v>
          </cell>
        </row>
        <row r="1049">
          <cell r="F1049" t="str">
            <v>NOVO BRASIL</v>
          </cell>
        </row>
        <row r="1050">
          <cell r="F1050" t="str">
            <v>NOVO GAMA</v>
          </cell>
        </row>
        <row r="1051">
          <cell r="F1051" t="str">
            <v>NOVO PLANALTO</v>
          </cell>
        </row>
        <row r="1052">
          <cell r="F1052" t="str">
            <v>ORIZONA</v>
          </cell>
        </row>
        <row r="1053">
          <cell r="F1053" t="str">
            <v>OURO VERDE DE GOIÁS</v>
          </cell>
        </row>
        <row r="1054">
          <cell r="F1054" t="str">
            <v>OUVIDOR</v>
          </cell>
        </row>
        <row r="1055">
          <cell r="F1055" t="str">
            <v>PADRE BERNARDO</v>
          </cell>
        </row>
        <row r="1056">
          <cell r="F1056" t="str">
            <v>PALESTINA DE GOIÁS</v>
          </cell>
        </row>
        <row r="1057">
          <cell r="F1057" t="str">
            <v>PALMEIRAS DE GOIÁS</v>
          </cell>
        </row>
        <row r="1058">
          <cell r="F1058" t="str">
            <v>PALMELO</v>
          </cell>
        </row>
        <row r="1059">
          <cell r="F1059" t="str">
            <v>PALMINÓPOLIS</v>
          </cell>
        </row>
        <row r="1060">
          <cell r="F1060" t="str">
            <v>PANAMÁ</v>
          </cell>
        </row>
        <row r="1061">
          <cell r="F1061" t="str">
            <v>PARANAIGUARA</v>
          </cell>
        </row>
        <row r="1062">
          <cell r="F1062" t="str">
            <v>PARAÚNA</v>
          </cell>
        </row>
        <row r="1063">
          <cell r="F1063" t="str">
            <v>PEROLÂNDIA</v>
          </cell>
        </row>
        <row r="1064">
          <cell r="F1064" t="str">
            <v>PETROLINA DE GOIÁS</v>
          </cell>
        </row>
        <row r="1065">
          <cell r="F1065" t="str">
            <v>PILAR DE GOIÁS</v>
          </cell>
        </row>
        <row r="1066">
          <cell r="F1066" t="str">
            <v>PIRACANJUBA</v>
          </cell>
        </row>
        <row r="1067">
          <cell r="F1067" t="str">
            <v>PIRANHAS</v>
          </cell>
        </row>
        <row r="1068">
          <cell r="F1068" t="str">
            <v>PIRENÓPOLIS</v>
          </cell>
        </row>
        <row r="1069">
          <cell r="F1069" t="str">
            <v>PIRES DO RIO</v>
          </cell>
        </row>
        <row r="1070">
          <cell r="F1070" t="str">
            <v>PLANALTINA</v>
          </cell>
        </row>
        <row r="1071">
          <cell r="F1071" t="str">
            <v>PONTALINA</v>
          </cell>
        </row>
        <row r="1072">
          <cell r="F1072" t="str">
            <v>PORANGATU</v>
          </cell>
        </row>
        <row r="1073">
          <cell r="F1073" t="str">
            <v>PORTEIRÃO</v>
          </cell>
        </row>
        <row r="1074">
          <cell r="F1074" t="str">
            <v>PORTELÂNDIA</v>
          </cell>
        </row>
        <row r="1075">
          <cell r="F1075" t="str">
            <v>POSSE</v>
          </cell>
        </row>
        <row r="1076">
          <cell r="F1076" t="str">
            <v>PROFESSOR JAMIL</v>
          </cell>
        </row>
        <row r="1077">
          <cell r="F1077" t="str">
            <v>QUIRINÓPOLIS</v>
          </cell>
        </row>
        <row r="1078">
          <cell r="F1078" t="str">
            <v>RIALMA</v>
          </cell>
        </row>
        <row r="1079">
          <cell r="F1079" t="str">
            <v>RIANÁPOLIS</v>
          </cell>
        </row>
        <row r="1080">
          <cell r="F1080" t="str">
            <v>RIO QUENTE</v>
          </cell>
        </row>
        <row r="1081">
          <cell r="F1081" t="str">
            <v>RIO VERDE</v>
          </cell>
        </row>
        <row r="1082">
          <cell r="F1082" t="str">
            <v>RUBIATABA</v>
          </cell>
        </row>
        <row r="1083">
          <cell r="F1083" t="str">
            <v>SANCLERLÂNDIA</v>
          </cell>
        </row>
        <row r="1084">
          <cell r="F1084" t="str">
            <v>SANTA BÁRBARA DE GOIÁS</v>
          </cell>
        </row>
        <row r="1085">
          <cell r="F1085" t="str">
            <v>SANTA CRUZ DE GOIÁS</v>
          </cell>
        </row>
        <row r="1086">
          <cell r="F1086" t="str">
            <v>SANTA FÉ DE GOIÁS</v>
          </cell>
        </row>
        <row r="1087">
          <cell r="F1087" t="str">
            <v>SANTA HELENA DE GOIÁS</v>
          </cell>
        </row>
        <row r="1088">
          <cell r="F1088" t="str">
            <v>SANTA ISABEL</v>
          </cell>
        </row>
        <row r="1089">
          <cell r="F1089" t="str">
            <v>SANTA RITA DO ARAGUAIA</v>
          </cell>
        </row>
        <row r="1090">
          <cell r="F1090" t="str">
            <v>SANTA RITA DO NOVO DESTINO</v>
          </cell>
        </row>
        <row r="1091">
          <cell r="F1091" t="str">
            <v>SANTA ROSA DE GOIÁS</v>
          </cell>
        </row>
        <row r="1092">
          <cell r="F1092" t="str">
            <v>SANTA TEREZA DE GOIÁS</v>
          </cell>
        </row>
        <row r="1093">
          <cell r="F1093" t="str">
            <v>SANTA TEREZINHA DE GOIÁS</v>
          </cell>
        </row>
        <row r="1094">
          <cell r="F1094" t="str">
            <v>SANTO ANTÔNIO DA BARRA</v>
          </cell>
        </row>
        <row r="1095">
          <cell r="F1095" t="str">
            <v>SANTO ANTÔNIO DE GOIÁS</v>
          </cell>
        </row>
        <row r="1096">
          <cell r="F1096" t="str">
            <v>SANTO ANTÔNIO DO DESCOBERTO</v>
          </cell>
        </row>
        <row r="1097">
          <cell r="F1097" t="str">
            <v>SÃO DOMINGOS</v>
          </cell>
        </row>
        <row r="1098">
          <cell r="F1098" t="str">
            <v>SÃO FRANCISCO DE GOIÁS</v>
          </cell>
        </row>
        <row r="1099">
          <cell r="F1099" t="str">
            <v>SÃO JOÃO D'ALIANÇA</v>
          </cell>
        </row>
        <row r="1100">
          <cell r="F1100" t="str">
            <v>SÃO JOÃO DA PARAÚNA</v>
          </cell>
        </row>
        <row r="1101">
          <cell r="F1101" t="str">
            <v>SÃO LUÍS DE MONTES BELOS</v>
          </cell>
        </row>
        <row r="1102">
          <cell r="F1102" t="str">
            <v>SÃO LUÍZ DO NORTE</v>
          </cell>
        </row>
        <row r="1103">
          <cell r="F1103" t="str">
            <v>SÃO MIGUEL DO ARAGUAIA</v>
          </cell>
        </row>
        <row r="1104">
          <cell r="F1104" t="str">
            <v>SÃO MIGUEL DO PASSA QUATRO</v>
          </cell>
        </row>
        <row r="1105">
          <cell r="F1105" t="str">
            <v>SÃO PATRÍCIO</v>
          </cell>
        </row>
        <row r="1106">
          <cell r="F1106" t="str">
            <v>SÃO SIMÃO</v>
          </cell>
        </row>
        <row r="1107">
          <cell r="F1107" t="str">
            <v>SENADOR CANEDO</v>
          </cell>
        </row>
        <row r="1108">
          <cell r="F1108" t="str">
            <v>SERRANÓPOLIS</v>
          </cell>
        </row>
        <row r="1109">
          <cell r="F1109" t="str">
            <v>SILVÂNIA</v>
          </cell>
        </row>
        <row r="1110">
          <cell r="F1110" t="str">
            <v>SIMOLÂNDIA</v>
          </cell>
        </row>
        <row r="1111">
          <cell r="F1111" t="str">
            <v>SÍTIO D'ABADIA</v>
          </cell>
        </row>
        <row r="1112">
          <cell r="F1112" t="str">
            <v>TAQUARAL DE GOIÁS</v>
          </cell>
        </row>
        <row r="1113">
          <cell r="F1113" t="str">
            <v>TERESINA DE GOIÁS</v>
          </cell>
        </row>
        <row r="1114">
          <cell r="F1114" t="str">
            <v>TEREZÓPOLIS DE GOIÁS</v>
          </cell>
        </row>
        <row r="1115">
          <cell r="F1115" t="str">
            <v>TRÊS RANCHOS</v>
          </cell>
        </row>
        <row r="1116">
          <cell r="F1116" t="str">
            <v>TRINDADE</v>
          </cell>
        </row>
        <row r="1117">
          <cell r="F1117" t="str">
            <v>TROMBAS</v>
          </cell>
        </row>
        <row r="1118">
          <cell r="F1118" t="str">
            <v>TURVÂNIA</v>
          </cell>
        </row>
        <row r="1119">
          <cell r="F1119" t="str">
            <v>TURVELÂNDIA</v>
          </cell>
        </row>
        <row r="1120">
          <cell r="F1120" t="str">
            <v>UIRAPURU</v>
          </cell>
        </row>
        <row r="1121">
          <cell r="F1121" t="str">
            <v>URUAÇU</v>
          </cell>
        </row>
        <row r="1122">
          <cell r="F1122" t="str">
            <v>URUANA</v>
          </cell>
        </row>
        <row r="1123">
          <cell r="F1123" t="str">
            <v>URUTAÍ</v>
          </cell>
        </row>
        <row r="1124">
          <cell r="F1124" t="str">
            <v>VALPARAÍSO DE GOIÁS</v>
          </cell>
        </row>
        <row r="1125">
          <cell r="F1125" t="str">
            <v>VARJÃO</v>
          </cell>
        </row>
        <row r="1126">
          <cell r="F1126" t="str">
            <v>VIANÓPOLIS</v>
          </cell>
        </row>
        <row r="1127">
          <cell r="F1127" t="str">
            <v>VICENTINÓPOLIS</v>
          </cell>
        </row>
        <row r="1128">
          <cell r="F1128" t="str">
            <v>VILA BOA</v>
          </cell>
        </row>
        <row r="1129">
          <cell r="F1129" t="str">
            <v>VILA PROPÍCIO</v>
          </cell>
        </row>
        <row r="1130">
          <cell r="F1130" t="str">
            <v>AÇAILÂNDIA</v>
          </cell>
        </row>
        <row r="1131">
          <cell r="F1131" t="str">
            <v>AFONSO CUNHA</v>
          </cell>
        </row>
        <row r="1132">
          <cell r="F1132" t="str">
            <v>ÁGUA DOCE DO MARANHÃO</v>
          </cell>
        </row>
        <row r="1133">
          <cell r="F1133" t="str">
            <v>ALCÂNTARA</v>
          </cell>
        </row>
        <row r="1134">
          <cell r="F1134" t="str">
            <v>ALDEIAS ALTAS</v>
          </cell>
        </row>
        <row r="1135">
          <cell r="F1135" t="str">
            <v>ALTAMIRA DO MARANHÃO</v>
          </cell>
        </row>
        <row r="1136">
          <cell r="F1136" t="str">
            <v>ALTO ALEGRE DO MARANHÃO</v>
          </cell>
        </row>
        <row r="1137">
          <cell r="F1137" t="str">
            <v>ALTO ALEGRE DO PINDARÉ</v>
          </cell>
        </row>
        <row r="1138">
          <cell r="F1138" t="str">
            <v>ALTO PARNAÍBA</v>
          </cell>
        </row>
        <row r="1139">
          <cell r="F1139" t="str">
            <v>AMAPÁ DO MARANHÃO</v>
          </cell>
        </row>
        <row r="1140">
          <cell r="F1140" t="str">
            <v>AMARANTE DO MARANHÃO</v>
          </cell>
        </row>
        <row r="1141">
          <cell r="F1141" t="str">
            <v>ANAJATUBA</v>
          </cell>
        </row>
        <row r="1142">
          <cell r="F1142" t="str">
            <v>ANAPURUS</v>
          </cell>
        </row>
        <row r="1143">
          <cell r="F1143" t="str">
            <v>APICUM-AÇU</v>
          </cell>
        </row>
        <row r="1144">
          <cell r="F1144" t="str">
            <v>ARAGUANÃ</v>
          </cell>
        </row>
        <row r="1145">
          <cell r="F1145" t="str">
            <v>ARAIOSES</v>
          </cell>
        </row>
        <row r="1146">
          <cell r="F1146" t="str">
            <v>ARAME</v>
          </cell>
        </row>
        <row r="1147">
          <cell r="F1147" t="str">
            <v>ARARI</v>
          </cell>
        </row>
        <row r="1148">
          <cell r="F1148" t="str">
            <v>AXIXÁ</v>
          </cell>
        </row>
        <row r="1149">
          <cell r="F1149" t="str">
            <v>BACABAL</v>
          </cell>
        </row>
        <row r="1150">
          <cell r="F1150" t="str">
            <v>BACABEIRA</v>
          </cell>
        </row>
        <row r="1151">
          <cell r="F1151" t="str">
            <v>BACURI</v>
          </cell>
        </row>
        <row r="1152">
          <cell r="F1152" t="str">
            <v>BACURITUBA</v>
          </cell>
        </row>
        <row r="1153">
          <cell r="F1153" t="str">
            <v>BALSAS</v>
          </cell>
        </row>
        <row r="1154">
          <cell r="F1154" t="str">
            <v>BARÃO DE GRAJAÚ</v>
          </cell>
        </row>
        <row r="1155">
          <cell r="F1155" t="str">
            <v>BARRA DO CORDA</v>
          </cell>
        </row>
        <row r="1156">
          <cell r="F1156" t="str">
            <v>BARREIRINHAS</v>
          </cell>
        </row>
        <row r="1157">
          <cell r="F1157" t="str">
            <v>BELÁGUA</v>
          </cell>
        </row>
        <row r="1158">
          <cell r="F1158" t="str">
            <v>BELA VISTA DO MARANHÃO</v>
          </cell>
        </row>
        <row r="1159">
          <cell r="F1159" t="str">
            <v>BENEDITO LEITE</v>
          </cell>
        </row>
        <row r="1160">
          <cell r="F1160" t="str">
            <v>BEQUIMÃO</v>
          </cell>
        </row>
        <row r="1161">
          <cell r="F1161" t="str">
            <v>BERNARDO DO MEARIM</v>
          </cell>
        </row>
        <row r="1162">
          <cell r="F1162" t="str">
            <v>BOA VISTA DO GURUPI</v>
          </cell>
        </row>
        <row r="1163">
          <cell r="F1163" t="str">
            <v>BOM JARDIM</v>
          </cell>
        </row>
        <row r="1164">
          <cell r="F1164" t="str">
            <v>BOM JESUS DAS SELVAS</v>
          </cell>
        </row>
        <row r="1165">
          <cell r="F1165" t="str">
            <v>BOM LUGAR</v>
          </cell>
        </row>
        <row r="1166">
          <cell r="F1166" t="str">
            <v>BREJO</v>
          </cell>
        </row>
        <row r="1167">
          <cell r="F1167" t="str">
            <v>BREJO DE AREIA</v>
          </cell>
        </row>
        <row r="1168">
          <cell r="F1168" t="str">
            <v>BURITI</v>
          </cell>
        </row>
        <row r="1169">
          <cell r="F1169" t="str">
            <v>BURITI BRAVO</v>
          </cell>
        </row>
        <row r="1170">
          <cell r="F1170" t="str">
            <v>BURITICUPU</v>
          </cell>
        </row>
        <row r="1171">
          <cell r="F1171" t="str">
            <v>BURITIRANA</v>
          </cell>
        </row>
        <row r="1172">
          <cell r="F1172" t="str">
            <v>CACHOEIRA GRANDE</v>
          </cell>
        </row>
        <row r="1173">
          <cell r="F1173" t="str">
            <v>CAJAPIÓ</v>
          </cell>
        </row>
        <row r="1174">
          <cell r="F1174" t="str">
            <v>CAJARI</v>
          </cell>
        </row>
        <row r="1175">
          <cell r="F1175" t="str">
            <v>CAMPESTRE DO MARANHÃO</v>
          </cell>
        </row>
        <row r="1176">
          <cell r="F1176" t="str">
            <v>CÂNDIDO MENDES</v>
          </cell>
        </row>
        <row r="1177">
          <cell r="F1177" t="str">
            <v>CANTANHEDE</v>
          </cell>
        </row>
        <row r="1178">
          <cell r="F1178" t="str">
            <v>CAPINZAL DO NORTE</v>
          </cell>
        </row>
        <row r="1179">
          <cell r="F1179" t="str">
            <v>CAROLINA</v>
          </cell>
        </row>
        <row r="1180">
          <cell r="F1180" t="str">
            <v>CARUTAPERA</v>
          </cell>
        </row>
        <row r="1181">
          <cell r="F1181" t="str">
            <v>CAXIAS</v>
          </cell>
        </row>
        <row r="1182">
          <cell r="F1182" t="str">
            <v>CEDRAL</v>
          </cell>
        </row>
        <row r="1183">
          <cell r="F1183" t="str">
            <v>CENTRAL DO MARANHÃO</v>
          </cell>
        </row>
        <row r="1184">
          <cell r="F1184" t="str">
            <v>CENTRO DO GUILHERME</v>
          </cell>
        </row>
        <row r="1185">
          <cell r="F1185" t="str">
            <v>CENTRO NOVO DO MARANHÃO</v>
          </cell>
        </row>
        <row r="1186">
          <cell r="F1186" t="str">
            <v>CHAPADINHA</v>
          </cell>
        </row>
        <row r="1187">
          <cell r="F1187" t="str">
            <v>CIDELÂNDIA</v>
          </cell>
        </row>
        <row r="1188">
          <cell r="F1188" t="str">
            <v>CODÓ</v>
          </cell>
        </row>
        <row r="1189">
          <cell r="F1189" t="str">
            <v>COELHO NETO</v>
          </cell>
        </row>
        <row r="1190">
          <cell r="F1190" t="str">
            <v>COLINAS</v>
          </cell>
        </row>
        <row r="1191">
          <cell r="F1191" t="str">
            <v>CONCEIÇÃO DO LAGO-AÇU</v>
          </cell>
        </row>
        <row r="1192">
          <cell r="F1192" t="str">
            <v>COROATÁ</v>
          </cell>
        </row>
        <row r="1193">
          <cell r="F1193" t="str">
            <v>CURURUPU</v>
          </cell>
        </row>
        <row r="1194">
          <cell r="F1194" t="str">
            <v>DAVINÓPOLIS</v>
          </cell>
        </row>
        <row r="1195">
          <cell r="F1195" t="str">
            <v>DOM PEDRO</v>
          </cell>
        </row>
        <row r="1196">
          <cell r="F1196" t="str">
            <v>DUQUE BACELAR</v>
          </cell>
        </row>
        <row r="1197">
          <cell r="F1197" t="str">
            <v>ESPERANTINÓPOLIS</v>
          </cell>
        </row>
        <row r="1198">
          <cell r="F1198" t="str">
            <v>ESTREITO</v>
          </cell>
        </row>
        <row r="1199">
          <cell r="F1199" t="str">
            <v>FEIRA NOVA DO MARANHÃO</v>
          </cell>
        </row>
        <row r="1200">
          <cell r="F1200" t="str">
            <v>FERNANDO FALCÃO</v>
          </cell>
        </row>
        <row r="1201">
          <cell r="F1201" t="str">
            <v>FORMOSA DA SERRA NEGRA</v>
          </cell>
        </row>
        <row r="1202">
          <cell r="F1202" t="str">
            <v>FORTALEZA DOS NOGUEIRAS</v>
          </cell>
        </row>
        <row r="1203">
          <cell r="F1203" t="str">
            <v>FORTUNA</v>
          </cell>
        </row>
        <row r="1204">
          <cell r="F1204" t="str">
            <v>GODOFREDO VIANA</v>
          </cell>
        </row>
        <row r="1205">
          <cell r="F1205" t="str">
            <v>GONÇALVES DIAS</v>
          </cell>
        </row>
        <row r="1206">
          <cell r="F1206" t="str">
            <v>GOVERNADOR ARCHER</v>
          </cell>
        </row>
        <row r="1207">
          <cell r="F1207" t="str">
            <v>GOVERNADOR EDISON LOBÃO</v>
          </cell>
        </row>
        <row r="1208">
          <cell r="F1208" t="str">
            <v>GOVERNADOR EUGÊNIO BARROS</v>
          </cell>
        </row>
        <row r="1209">
          <cell r="F1209" t="str">
            <v>GOVERNADOR LUIZ ROCHA</v>
          </cell>
        </row>
        <row r="1210">
          <cell r="F1210" t="str">
            <v>GOVERNADOR NEWTON BELLO</v>
          </cell>
        </row>
        <row r="1211">
          <cell r="F1211" t="str">
            <v>GOVERNADOR NUNES FREIRE</v>
          </cell>
        </row>
        <row r="1212">
          <cell r="F1212" t="str">
            <v>GRAÇA ARANHA</v>
          </cell>
        </row>
        <row r="1213">
          <cell r="F1213" t="str">
            <v>GRAJAÚ</v>
          </cell>
        </row>
        <row r="1214">
          <cell r="F1214" t="str">
            <v>GUIMARÃES</v>
          </cell>
        </row>
        <row r="1215">
          <cell r="F1215" t="str">
            <v>HUMBERTO DE CAMPOS</v>
          </cell>
        </row>
        <row r="1216">
          <cell r="F1216" t="str">
            <v>ICATU</v>
          </cell>
        </row>
        <row r="1217">
          <cell r="F1217" t="str">
            <v>IGARAPÉ DO MEIO</v>
          </cell>
        </row>
        <row r="1218">
          <cell r="F1218" t="str">
            <v>IGARAPÉ GRANDE</v>
          </cell>
        </row>
        <row r="1219">
          <cell r="F1219" t="str">
            <v>IMPERATRIZ</v>
          </cell>
        </row>
        <row r="1220">
          <cell r="F1220" t="str">
            <v>ITAIPAVA DO GRAJAÚ</v>
          </cell>
        </row>
        <row r="1221">
          <cell r="F1221" t="str">
            <v>ITAPECURU MIRIM</v>
          </cell>
        </row>
        <row r="1222">
          <cell r="F1222" t="str">
            <v>ITINGA DO MARANHÃO</v>
          </cell>
        </row>
        <row r="1223">
          <cell r="F1223" t="str">
            <v>JATOBÁ</v>
          </cell>
        </row>
        <row r="1224">
          <cell r="F1224" t="str">
            <v>JENIPAPO DOS VIEIRAS</v>
          </cell>
        </row>
        <row r="1225">
          <cell r="F1225" t="str">
            <v>JOÃO LISBOA</v>
          </cell>
        </row>
        <row r="1226">
          <cell r="F1226" t="str">
            <v>JOSELÂNDIA</v>
          </cell>
        </row>
        <row r="1227">
          <cell r="F1227" t="str">
            <v>JUNCO DO MARANHÃO</v>
          </cell>
        </row>
        <row r="1228">
          <cell r="F1228" t="str">
            <v>LAGO DA PEDRA</v>
          </cell>
        </row>
        <row r="1229">
          <cell r="F1229" t="str">
            <v>LAGO DO JUNCO</v>
          </cell>
        </row>
        <row r="1230">
          <cell r="F1230" t="str">
            <v>LAGO VERDE</v>
          </cell>
        </row>
        <row r="1231">
          <cell r="F1231" t="str">
            <v>LAGOA DO MATO</v>
          </cell>
        </row>
        <row r="1232">
          <cell r="F1232" t="str">
            <v>LAGO DOS RODRIGUES</v>
          </cell>
        </row>
        <row r="1233">
          <cell r="F1233" t="str">
            <v>LAGOA GRANDE DO MARANHÃO</v>
          </cell>
        </row>
        <row r="1234">
          <cell r="F1234" t="str">
            <v>LAJEADO NOVO</v>
          </cell>
        </row>
        <row r="1235">
          <cell r="F1235" t="str">
            <v>LIMA CAMPOS</v>
          </cell>
        </row>
        <row r="1236">
          <cell r="F1236" t="str">
            <v>LORETO</v>
          </cell>
        </row>
        <row r="1237">
          <cell r="F1237" t="str">
            <v>LUÍS DOMINGUES</v>
          </cell>
        </row>
        <row r="1238">
          <cell r="F1238" t="str">
            <v>MAGALHÃES DE ALMEIDA</v>
          </cell>
        </row>
        <row r="1239">
          <cell r="F1239" t="str">
            <v>MARACAÇUMÉ</v>
          </cell>
        </row>
        <row r="1240">
          <cell r="F1240" t="str">
            <v>MARAJÁ DO SENA</v>
          </cell>
        </row>
        <row r="1241">
          <cell r="F1241" t="str">
            <v>MARANHÃOZINHO</v>
          </cell>
        </row>
        <row r="1242">
          <cell r="F1242" t="str">
            <v>MATA ROMA</v>
          </cell>
        </row>
        <row r="1243">
          <cell r="F1243" t="str">
            <v>MATINHA</v>
          </cell>
        </row>
        <row r="1244">
          <cell r="F1244" t="str">
            <v>MATÕES</v>
          </cell>
        </row>
        <row r="1245">
          <cell r="F1245" t="str">
            <v>MATÕES DO NORTE</v>
          </cell>
        </row>
        <row r="1246">
          <cell r="F1246" t="str">
            <v>MILAGRES DO MARANHÃO</v>
          </cell>
        </row>
        <row r="1247">
          <cell r="F1247" t="str">
            <v>MIRADOR</v>
          </cell>
        </row>
        <row r="1248">
          <cell r="F1248" t="str">
            <v>MIRANDA DO NORTE</v>
          </cell>
        </row>
        <row r="1249">
          <cell r="F1249" t="str">
            <v>MIRINZAL</v>
          </cell>
        </row>
        <row r="1250">
          <cell r="F1250" t="str">
            <v>MONÇÃO</v>
          </cell>
        </row>
        <row r="1251">
          <cell r="F1251" t="str">
            <v>MONTES ALTOS</v>
          </cell>
        </row>
        <row r="1252">
          <cell r="F1252" t="str">
            <v>MORROS</v>
          </cell>
        </row>
        <row r="1253">
          <cell r="F1253" t="str">
            <v>NINA RODRIGUES</v>
          </cell>
        </row>
        <row r="1254">
          <cell r="F1254" t="str">
            <v>NOVA COLINAS</v>
          </cell>
        </row>
        <row r="1255">
          <cell r="F1255" t="str">
            <v>NOVA IORQUE</v>
          </cell>
        </row>
        <row r="1256">
          <cell r="F1256" t="str">
            <v>NOVA OLINDA DO MARANHÃO</v>
          </cell>
        </row>
        <row r="1257">
          <cell r="F1257" t="str">
            <v>OLHO D'ÁGUA DAS CUNHÃS</v>
          </cell>
        </row>
        <row r="1258">
          <cell r="F1258" t="str">
            <v>OLINDA NOVA DO MARANHÃO</v>
          </cell>
        </row>
        <row r="1259">
          <cell r="F1259" t="str">
            <v>PAÇO DO LUMIAR</v>
          </cell>
        </row>
        <row r="1260">
          <cell r="F1260" t="str">
            <v>PALMEIRÂNDIA</v>
          </cell>
        </row>
        <row r="1261">
          <cell r="F1261" t="str">
            <v>PARAIBANO</v>
          </cell>
        </row>
        <row r="1262">
          <cell r="F1262" t="str">
            <v>PARNARAMA</v>
          </cell>
        </row>
        <row r="1263">
          <cell r="F1263" t="str">
            <v>PASSAGEM FRANCA</v>
          </cell>
        </row>
        <row r="1264">
          <cell r="F1264" t="str">
            <v>PASTOS BONS</v>
          </cell>
        </row>
        <row r="1265">
          <cell r="F1265" t="str">
            <v>PAULINO NEVES</v>
          </cell>
        </row>
        <row r="1266">
          <cell r="F1266" t="str">
            <v>PAULO RAMOS</v>
          </cell>
        </row>
        <row r="1267">
          <cell r="F1267" t="str">
            <v>PEDREIRAS</v>
          </cell>
        </row>
        <row r="1268">
          <cell r="F1268" t="str">
            <v>PEDRO DO ROSÁRIO</v>
          </cell>
        </row>
        <row r="1269">
          <cell r="F1269" t="str">
            <v>PENALVA</v>
          </cell>
        </row>
        <row r="1270">
          <cell r="F1270" t="str">
            <v>PERI MIRIM</v>
          </cell>
        </row>
        <row r="1271">
          <cell r="F1271" t="str">
            <v>PERITORÓ</v>
          </cell>
        </row>
        <row r="1272">
          <cell r="F1272" t="str">
            <v>PINDARÉ-MIRIM</v>
          </cell>
        </row>
        <row r="1273">
          <cell r="F1273" t="str">
            <v>PINHEIRO</v>
          </cell>
        </row>
        <row r="1274">
          <cell r="F1274" t="str">
            <v>PIO XII</v>
          </cell>
        </row>
        <row r="1275">
          <cell r="F1275" t="str">
            <v>PIRAPEMAS</v>
          </cell>
        </row>
        <row r="1276">
          <cell r="F1276" t="str">
            <v>POÇÃO DE PEDRAS</v>
          </cell>
        </row>
        <row r="1277">
          <cell r="F1277" t="str">
            <v>PORTO FRANCO</v>
          </cell>
        </row>
        <row r="1278">
          <cell r="F1278" t="str">
            <v>PORTO RICO DO MARANHÃO</v>
          </cell>
        </row>
        <row r="1279">
          <cell r="F1279" t="str">
            <v>PRESIDENTE DUTRA</v>
          </cell>
        </row>
        <row r="1280">
          <cell r="F1280" t="str">
            <v>PRESIDENTE JUSCELINO</v>
          </cell>
        </row>
        <row r="1281">
          <cell r="F1281" t="str">
            <v>PRESIDENTE MÉDICI</v>
          </cell>
        </row>
        <row r="1282">
          <cell r="F1282" t="str">
            <v>PRESIDENTE SARNEY</v>
          </cell>
        </row>
        <row r="1283">
          <cell r="F1283" t="str">
            <v>PRESIDENTE VARGAS</v>
          </cell>
        </row>
        <row r="1284">
          <cell r="F1284" t="str">
            <v>PRIMEIRA CRUZ</v>
          </cell>
        </row>
        <row r="1285">
          <cell r="F1285" t="str">
            <v>RAPOSA</v>
          </cell>
        </row>
        <row r="1286">
          <cell r="F1286" t="str">
            <v>RIACHÃO</v>
          </cell>
        </row>
        <row r="1287">
          <cell r="F1287" t="str">
            <v>RIBAMAR FIQUENE</v>
          </cell>
        </row>
        <row r="1288">
          <cell r="F1288" t="str">
            <v>ROSÁRIO</v>
          </cell>
        </row>
        <row r="1289">
          <cell r="F1289" t="str">
            <v>SAMBAÍBA</v>
          </cell>
        </row>
        <row r="1290">
          <cell r="F1290" t="str">
            <v>SANTA FILOMENA DO MARANHÃO</v>
          </cell>
        </row>
        <row r="1291">
          <cell r="F1291" t="str">
            <v>SANTA HELENA</v>
          </cell>
        </row>
        <row r="1292">
          <cell r="F1292" t="str">
            <v>SANTA INÊS</v>
          </cell>
        </row>
        <row r="1293">
          <cell r="F1293" t="str">
            <v>SANTA LUZIA</v>
          </cell>
        </row>
        <row r="1294">
          <cell r="F1294" t="str">
            <v>SANTA LUZIA DO PARUÁ</v>
          </cell>
        </row>
        <row r="1295">
          <cell r="F1295" t="str">
            <v>SANTA QUITÉRIA DO MARANHÃO</v>
          </cell>
        </row>
        <row r="1296">
          <cell r="F1296" t="str">
            <v>SANTA RITA</v>
          </cell>
        </row>
        <row r="1297">
          <cell r="F1297" t="str">
            <v>SANTANA DO MARANHÃO</v>
          </cell>
        </row>
        <row r="1298">
          <cell r="F1298" t="str">
            <v>SANTO AMARO DO MARANHÃO</v>
          </cell>
        </row>
        <row r="1299">
          <cell r="F1299" t="str">
            <v>SANTO ANTÔNIO DOS LOPES</v>
          </cell>
        </row>
        <row r="1300">
          <cell r="F1300" t="str">
            <v>SÃO BENEDITO DO RIO PRETO</v>
          </cell>
        </row>
        <row r="1301">
          <cell r="F1301" t="str">
            <v>SÃO BENTO</v>
          </cell>
        </row>
        <row r="1302">
          <cell r="F1302" t="str">
            <v>SÃO BERNARDO</v>
          </cell>
        </row>
        <row r="1303">
          <cell r="F1303" t="str">
            <v>SÃO DOMINGOS DO AZEITÃO</v>
          </cell>
        </row>
        <row r="1304">
          <cell r="F1304" t="str">
            <v>SÃO DOMINGOS DO MARANHÃO</v>
          </cell>
        </row>
        <row r="1305">
          <cell r="F1305" t="str">
            <v>SÃO FÉLIX DE BALSAS</v>
          </cell>
        </row>
        <row r="1306">
          <cell r="F1306" t="str">
            <v>SÃO FRANCISCO DO BREJÃO</v>
          </cell>
        </row>
        <row r="1307">
          <cell r="F1307" t="str">
            <v>SÃO FRANCISCO DO MARANHÃO</v>
          </cell>
        </row>
        <row r="1308">
          <cell r="F1308" t="str">
            <v>SÃO JOÃO BATISTA</v>
          </cell>
        </row>
        <row r="1309">
          <cell r="F1309" t="str">
            <v>SÃO JOÃO DO CARÚ</v>
          </cell>
        </row>
        <row r="1310">
          <cell r="F1310" t="str">
            <v>SÃO JOÃO DO PARAÍSO</v>
          </cell>
        </row>
        <row r="1311">
          <cell r="F1311" t="str">
            <v>SÃO JOÃO DO SOTER</v>
          </cell>
        </row>
        <row r="1312">
          <cell r="F1312" t="str">
            <v>SÃO JOÃO DOS PATOS</v>
          </cell>
        </row>
        <row r="1313">
          <cell r="F1313" t="str">
            <v>SÃO JOSÉ DE RIBAMAR</v>
          </cell>
        </row>
        <row r="1314">
          <cell r="F1314" t="str">
            <v>SÃO JOSÉ DOS BASÍLIOS</v>
          </cell>
        </row>
        <row r="1315">
          <cell r="F1315" t="str">
            <v>SÃO LUÍS</v>
          </cell>
        </row>
        <row r="1316">
          <cell r="F1316" t="str">
            <v>SÃO LUÍS GONZAGA DO MARANHÃO</v>
          </cell>
        </row>
        <row r="1317">
          <cell r="F1317" t="str">
            <v>SÃO MATEUS DO MARANHÃO</v>
          </cell>
        </row>
        <row r="1318">
          <cell r="F1318" t="str">
            <v>SÃO PEDRO DA ÁGUA BRANCA</v>
          </cell>
        </row>
        <row r="1319">
          <cell r="F1319" t="str">
            <v>SÃO PEDRO DOS CRENTES</v>
          </cell>
        </row>
        <row r="1320">
          <cell r="F1320" t="str">
            <v>SÃO RAIMUNDO DAS MANGABEIRAS</v>
          </cell>
        </row>
        <row r="1321">
          <cell r="F1321" t="str">
            <v>SÃO RAIMUNDO DO DOCA BEZERRA</v>
          </cell>
        </row>
        <row r="1322">
          <cell r="F1322" t="str">
            <v>SÃO ROBERTO</v>
          </cell>
        </row>
        <row r="1323">
          <cell r="F1323" t="str">
            <v>SÃO VICENTE FERRER</v>
          </cell>
        </row>
        <row r="1324">
          <cell r="F1324" t="str">
            <v>SATUBINHA</v>
          </cell>
        </row>
        <row r="1325">
          <cell r="F1325" t="str">
            <v>SENADOR ALEXANDRE COSTA</v>
          </cell>
        </row>
        <row r="1326">
          <cell r="F1326" t="str">
            <v>SENADOR LA ROCQUE</v>
          </cell>
        </row>
        <row r="1327">
          <cell r="F1327" t="str">
            <v>SERRANO DO MARANHÃO</v>
          </cell>
        </row>
        <row r="1328">
          <cell r="F1328" t="str">
            <v>SÍTIO NOVO</v>
          </cell>
        </row>
        <row r="1329">
          <cell r="F1329" t="str">
            <v>SUCUPIRA DO NORTE</v>
          </cell>
        </row>
        <row r="1330">
          <cell r="F1330" t="str">
            <v>SUCUPIRA DO RIACHÃO</v>
          </cell>
        </row>
        <row r="1331">
          <cell r="F1331" t="str">
            <v>TASSO FRAGOSO</v>
          </cell>
        </row>
        <row r="1332">
          <cell r="F1332" t="str">
            <v>TIMBIRAS</v>
          </cell>
        </row>
        <row r="1333">
          <cell r="F1333" t="str">
            <v>TIMON</v>
          </cell>
        </row>
        <row r="1334">
          <cell r="F1334" t="str">
            <v>TRIZIDELA DO VALE</v>
          </cell>
        </row>
        <row r="1335">
          <cell r="F1335" t="str">
            <v>TUFILÂNDIA</v>
          </cell>
        </row>
        <row r="1336">
          <cell r="F1336" t="str">
            <v>TUNTUM</v>
          </cell>
        </row>
        <row r="1337">
          <cell r="F1337" t="str">
            <v>TURIAÇU</v>
          </cell>
        </row>
        <row r="1338">
          <cell r="F1338" t="str">
            <v>TURILÂNDIA</v>
          </cell>
        </row>
        <row r="1339">
          <cell r="F1339" t="str">
            <v>TUTÓIA</v>
          </cell>
        </row>
        <row r="1340">
          <cell r="F1340" t="str">
            <v>URBANO SANTOS</v>
          </cell>
        </row>
        <row r="1341">
          <cell r="F1341" t="str">
            <v>VARGEM GRANDE</v>
          </cell>
        </row>
        <row r="1342">
          <cell r="F1342" t="str">
            <v>VIANA</v>
          </cell>
        </row>
        <row r="1343">
          <cell r="F1343" t="str">
            <v>VILA NOVA DOS MARTÍRIOS</v>
          </cell>
        </row>
        <row r="1344">
          <cell r="F1344" t="str">
            <v>VITÓRIA DO MEARIM</v>
          </cell>
        </row>
        <row r="1345">
          <cell r="F1345" t="str">
            <v>VITORINO FREIRE</v>
          </cell>
        </row>
        <row r="1346">
          <cell r="F1346" t="str">
            <v>ZÉ DOCA</v>
          </cell>
        </row>
        <row r="1347">
          <cell r="F1347" t="str">
            <v>ACORIZAL</v>
          </cell>
        </row>
        <row r="1348">
          <cell r="F1348" t="str">
            <v>ÁGUA BOA</v>
          </cell>
        </row>
        <row r="1349">
          <cell r="F1349" t="str">
            <v>ALTA FLORESTA</v>
          </cell>
        </row>
        <row r="1350">
          <cell r="F1350" t="str">
            <v>ALTO ARAGUAIA</v>
          </cell>
        </row>
        <row r="1351">
          <cell r="F1351" t="str">
            <v>ALTO BOA VISTA</v>
          </cell>
        </row>
        <row r="1352">
          <cell r="F1352" t="str">
            <v>ALTO GARÇAS</v>
          </cell>
        </row>
        <row r="1353">
          <cell r="F1353" t="str">
            <v>ALTO PARAGUAI</v>
          </cell>
        </row>
        <row r="1354">
          <cell r="F1354" t="str">
            <v>ALTO TAQUARI</v>
          </cell>
        </row>
        <row r="1355">
          <cell r="F1355" t="str">
            <v>APIACÁS</v>
          </cell>
        </row>
        <row r="1356">
          <cell r="F1356" t="str">
            <v>ARAGUAIANA</v>
          </cell>
        </row>
        <row r="1357">
          <cell r="F1357" t="str">
            <v>ARAGUAINHA</v>
          </cell>
        </row>
        <row r="1358">
          <cell r="F1358" t="str">
            <v>ARAPUTANGA</v>
          </cell>
        </row>
        <row r="1359">
          <cell r="F1359" t="str">
            <v>ARENÁPOLIS</v>
          </cell>
        </row>
        <row r="1360">
          <cell r="F1360" t="str">
            <v>ARIPUANÃ</v>
          </cell>
        </row>
        <row r="1361">
          <cell r="F1361" t="str">
            <v>BARÃO DE MELGAÇO</v>
          </cell>
        </row>
        <row r="1362">
          <cell r="F1362" t="str">
            <v>BARRA DO BUGRES</v>
          </cell>
        </row>
        <row r="1363">
          <cell r="F1363" t="str">
            <v>BARRA DO GARÇAS</v>
          </cell>
        </row>
        <row r="1364">
          <cell r="F1364" t="str">
            <v>BOM JESUS DO ARAGUAIA</v>
          </cell>
        </row>
        <row r="1365">
          <cell r="F1365" t="str">
            <v>BRASNORTE</v>
          </cell>
        </row>
        <row r="1366">
          <cell r="F1366" t="str">
            <v>CÁCERES</v>
          </cell>
        </row>
        <row r="1367">
          <cell r="F1367" t="str">
            <v>CAMPINÁPOLIS</v>
          </cell>
        </row>
        <row r="1368">
          <cell r="F1368" t="str">
            <v>CAMPO NOVO DO PARECIS</v>
          </cell>
        </row>
        <row r="1369">
          <cell r="F1369" t="str">
            <v>CAMPO VERDE</v>
          </cell>
        </row>
        <row r="1370">
          <cell r="F1370" t="str">
            <v>CAMPOS DE JÚLIO</v>
          </cell>
        </row>
        <row r="1371">
          <cell r="F1371" t="str">
            <v>CANABRAVA DO NORTE</v>
          </cell>
        </row>
        <row r="1372">
          <cell r="F1372" t="str">
            <v>CANARANA</v>
          </cell>
        </row>
        <row r="1373">
          <cell r="F1373" t="str">
            <v>CARLINDA</v>
          </cell>
        </row>
        <row r="1374">
          <cell r="F1374" t="str">
            <v>CASTANHEIRA</v>
          </cell>
        </row>
        <row r="1375">
          <cell r="F1375" t="str">
            <v>CHAPADA DOS GUIMARÃES</v>
          </cell>
        </row>
        <row r="1376">
          <cell r="F1376" t="str">
            <v>CLÁUDIA</v>
          </cell>
        </row>
        <row r="1377">
          <cell r="F1377" t="str">
            <v>COCALINHO</v>
          </cell>
        </row>
        <row r="1378">
          <cell r="F1378" t="str">
            <v>COLÍDER</v>
          </cell>
        </row>
        <row r="1379">
          <cell r="F1379" t="str">
            <v>COLNIZA</v>
          </cell>
        </row>
        <row r="1380">
          <cell r="F1380" t="str">
            <v>COMODORO</v>
          </cell>
        </row>
        <row r="1381">
          <cell r="F1381" t="str">
            <v>CONFRESA</v>
          </cell>
        </row>
        <row r="1382">
          <cell r="F1382" t="str">
            <v>CONQUISTA D'OESTE</v>
          </cell>
        </row>
        <row r="1383">
          <cell r="F1383" t="str">
            <v>COTRIGUAÇU</v>
          </cell>
        </row>
        <row r="1384">
          <cell r="F1384" t="str">
            <v>CUIABÁ</v>
          </cell>
        </row>
        <row r="1385">
          <cell r="F1385" t="str">
            <v>CURVELÂNDIA</v>
          </cell>
        </row>
        <row r="1386">
          <cell r="F1386" t="str">
            <v>DENISE</v>
          </cell>
        </row>
        <row r="1387">
          <cell r="F1387" t="str">
            <v>DIAMANTINO</v>
          </cell>
        </row>
        <row r="1388">
          <cell r="F1388" t="str">
            <v>DOM AQUINO</v>
          </cell>
        </row>
        <row r="1389">
          <cell r="F1389" t="str">
            <v>FELIZ NATAL</v>
          </cell>
        </row>
        <row r="1390">
          <cell r="F1390" t="str">
            <v>FIGUEIRÓPOLIS D'OESTE</v>
          </cell>
        </row>
        <row r="1391">
          <cell r="F1391" t="str">
            <v>GAÚCHA DO NORTE</v>
          </cell>
        </row>
        <row r="1392">
          <cell r="F1392" t="str">
            <v>GENERAL CARNEIRO</v>
          </cell>
        </row>
        <row r="1393">
          <cell r="F1393" t="str">
            <v>GLÓRIA D'OESTE</v>
          </cell>
        </row>
        <row r="1394">
          <cell r="F1394" t="str">
            <v>GUARANTÃ DO NORTE</v>
          </cell>
        </row>
        <row r="1395">
          <cell r="F1395" t="str">
            <v>GUIRATINGA</v>
          </cell>
        </row>
        <row r="1396">
          <cell r="F1396" t="str">
            <v>INDIAVAÍ</v>
          </cell>
        </row>
        <row r="1397">
          <cell r="F1397" t="str">
            <v>IPIRANGA DO NORTE</v>
          </cell>
        </row>
        <row r="1398">
          <cell r="F1398" t="str">
            <v>ITANHANGÁ</v>
          </cell>
        </row>
        <row r="1399">
          <cell r="F1399" t="str">
            <v>ITAÚBA</v>
          </cell>
        </row>
        <row r="1400">
          <cell r="F1400" t="str">
            <v>ITIQUIRA</v>
          </cell>
        </row>
        <row r="1401">
          <cell r="F1401" t="str">
            <v>JACIARA</v>
          </cell>
        </row>
        <row r="1402">
          <cell r="F1402" t="str">
            <v>JANGADA</v>
          </cell>
        </row>
        <row r="1403">
          <cell r="F1403" t="str">
            <v>JAURU</v>
          </cell>
        </row>
        <row r="1404">
          <cell r="F1404" t="str">
            <v>JUARA</v>
          </cell>
        </row>
        <row r="1405">
          <cell r="F1405" t="str">
            <v>JUÍNA</v>
          </cell>
        </row>
        <row r="1406">
          <cell r="F1406" t="str">
            <v>JURUENA</v>
          </cell>
        </row>
        <row r="1407">
          <cell r="F1407" t="str">
            <v>JUSCIMEIRA</v>
          </cell>
        </row>
        <row r="1408">
          <cell r="F1408" t="str">
            <v>LAMBARI D'OESTE</v>
          </cell>
        </row>
        <row r="1409">
          <cell r="F1409" t="str">
            <v>LUCAS DO RIO VERDE</v>
          </cell>
        </row>
        <row r="1410">
          <cell r="F1410" t="str">
            <v>LUCIARA</v>
          </cell>
        </row>
        <row r="1411">
          <cell r="F1411" t="str">
            <v>VILA BELA DA SANTÍSSIMA TRINDADE</v>
          </cell>
        </row>
        <row r="1412">
          <cell r="F1412" t="str">
            <v>MARCELÂNDIA</v>
          </cell>
        </row>
        <row r="1413">
          <cell r="F1413" t="str">
            <v>MATUPÁ</v>
          </cell>
        </row>
        <row r="1414">
          <cell r="F1414" t="str">
            <v>MIRASSOL D'OESTE</v>
          </cell>
        </row>
        <row r="1415">
          <cell r="F1415" t="str">
            <v>NOBRES</v>
          </cell>
        </row>
        <row r="1416">
          <cell r="F1416" t="str">
            <v>NORTELÂNDIA</v>
          </cell>
        </row>
        <row r="1417">
          <cell r="F1417" t="str">
            <v>NOSSA SENHORA DO LIVRAMENTO</v>
          </cell>
        </row>
        <row r="1418">
          <cell r="F1418" t="str">
            <v>NOVA BANDEIRANTES</v>
          </cell>
        </row>
        <row r="1419">
          <cell r="F1419" t="str">
            <v>NOVA NAZARÉ</v>
          </cell>
        </row>
        <row r="1420">
          <cell r="F1420" t="str">
            <v>NOVA LACERDA</v>
          </cell>
        </row>
        <row r="1421">
          <cell r="F1421" t="str">
            <v>NOVA SANTA HELENA</v>
          </cell>
        </row>
        <row r="1422">
          <cell r="F1422" t="str">
            <v>NOVA BRASILÂNDIA</v>
          </cell>
        </row>
        <row r="1423">
          <cell r="F1423" t="str">
            <v>NOVA CANAÃ DO NORTE</v>
          </cell>
        </row>
        <row r="1424">
          <cell r="F1424" t="str">
            <v>NOVA MUTUM</v>
          </cell>
        </row>
        <row r="1425">
          <cell r="F1425" t="str">
            <v>NOVA OLÍMPIA</v>
          </cell>
        </row>
        <row r="1426">
          <cell r="F1426" t="str">
            <v>NOVA UBIRATÃ</v>
          </cell>
        </row>
        <row r="1427">
          <cell r="F1427" t="str">
            <v>NOVA XAVANTINA</v>
          </cell>
        </row>
        <row r="1428">
          <cell r="F1428" t="str">
            <v>NOVO MUNDO</v>
          </cell>
        </row>
        <row r="1429">
          <cell r="F1429" t="str">
            <v>NOVO HORIZONTE DO NORTE</v>
          </cell>
        </row>
        <row r="1430">
          <cell r="F1430" t="str">
            <v>NOVO SÃO JOAQUIM</v>
          </cell>
        </row>
        <row r="1431">
          <cell r="F1431" t="str">
            <v>PARANAÍTA</v>
          </cell>
        </row>
        <row r="1432">
          <cell r="F1432" t="str">
            <v>PARANATINGA</v>
          </cell>
        </row>
        <row r="1433">
          <cell r="F1433" t="str">
            <v>NOVO SANTO ANTÔNIO</v>
          </cell>
        </row>
        <row r="1434">
          <cell r="F1434" t="str">
            <v>PEDRA PRETA</v>
          </cell>
        </row>
        <row r="1435">
          <cell r="F1435" t="str">
            <v>PEIXOTO DE AZEVEDO</v>
          </cell>
        </row>
        <row r="1436">
          <cell r="F1436" t="str">
            <v>PLANALTO DA SERRA</v>
          </cell>
        </row>
        <row r="1437">
          <cell r="F1437" t="str">
            <v>POCONÉ</v>
          </cell>
        </row>
        <row r="1438">
          <cell r="F1438" t="str">
            <v>PONTAL DO ARAGUAIA</v>
          </cell>
        </row>
        <row r="1439">
          <cell r="F1439" t="str">
            <v>PONTE BRANCA</v>
          </cell>
        </row>
        <row r="1440">
          <cell r="F1440" t="str">
            <v>PONTES E LACERDA</v>
          </cell>
        </row>
        <row r="1441">
          <cell r="F1441" t="str">
            <v>PORTO ALEGRE DO NORTE</v>
          </cell>
        </row>
        <row r="1442">
          <cell r="F1442" t="str">
            <v>PORTO DOS GAÚCHOS</v>
          </cell>
        </row>
        <row r="1443">
          <cell r="F1443" t="str">
            <v>PORTO ESPERIDIÃO</v>
          </cell>
        </row>
        <row r="1444">
          <cell r="F1444" t="str">
            <v>PORTO ESTRELA</v>
          </cell>
        </row>
        <row r="1445">
          <cell r="F1445" t="str">
            <v>POXORÉU</v>
          </cell>
        </row>
        <row r="1446">
          <cell r="F1446" t="str">
            <v>PRIMAVERA DO LESTE</v>
          </cell>
        </row>
        <row r="1447">
          <cell r="F1447" t="str">
            <v>QUERÊNCIA</v>
          </cell>
        </row>
        <row r="1448">
          <cell r="F1448" t="str">
            <v>SÃO JOSÉ DOS QUATRO MARCOS</v>
          </cell>
        </row>
        <row r="1449">
          <cell r="F1449" t="str">
            <v>RESERVA DO CABAÇAL</v>
          </cell>
        </row>
        <row r="1450">
          <cell r="F1450" t="str">
            <v>RIBEIRÃO CASCALHEIRA</v>
          </cell>
        </row>
        <row r="1451">
          <cell r="F1451" t="str">
            <v>RIBEIRÃOZINHO</v>
          </cell>
        </row>
        <row r="1452">
          <cell r="F1452" t="str">
            <v>RIO BRANCO</v>
          </cell>
        </row>
        <row r="1453">
          <cell r="F1453" t="str">
            <v>SANTA CARMEM</v>
          </cell>
        </row>
        <row r="1454">
          <cell r="F1454" t="str">
            <v>SANTO AFONSO</v>
          </cell>
        </row>
        <row r="1455">
          <cell r="F1455" t="str">
            <v>SÃO JOSÉ DO POVO</v>
          </cell>
        </row>
        <row r="1456">
          <cell r="F1456" t="str">
            <v>SÃO JOSÉ DO RIO CLARO</v>
          </cell>
        </row>
        <row r="1457">
          <cell r="F1457" t="str">
            <v>SÃO JOSÉ DO XINGU</v>
          </cell>
        </row>
        <row r="1458">
          <cell r="F1458" t="str">
            <v>SÃO PEDRO DA CIPA</v>
          </cell>
        </row>
        <row r="1459">
          <cell r="F1459" t="str">
            <v>RONDOLÂNDIA</v>
          </cell>
        </row>
        <row r="1460">
          <cell r="F1460" t="str">
            <v>RONDONÓPOLIS</v>
          </cell>
        </row>
        <row r="1461">
          <cell r="F1461" t="str">
            <v>ROSÁRIO OESTE</v>
          </cell>
        </row>
        <row r="1462">
          <cell r="F1462" t="str">
            <v>SANTA CRUZ DO XINGU</v>
          </cell>
        </row>
        <row r="1463">
          <cell r="F1463" t="str">
            <v>SALTO DO CÉU</v>
          </cell>
        </row>
        <row r="1464">
          <cell r="F1464" t="str">
            <v>SANTA RITA DO TRIVELATO</v>
          </cell>
        </row>
        <row r="1465">
          <cell r="F1465" t="str">
            <v>SANTA TEREZINHA</v>
          </cell>
        </row>
        <row r="1466">
          <cell r="F1466" t="str">
            <v>SANTO ANTÔNIO DO LESTE</v>
          </cell>
        </row>
        <row r="1467">
          <cell r="F1467" t="str">
            <v>SANTO ANTÔNIO DO LEVERGER</v>
          </cell>
        </row>
        <row r="1468">
          <cell r="F1468" t="str">
            <v>SÃO FÉLIX DO ARAGUAIA</v>
          </cell>
        </row>
        <row r="1469">
          <cell r="F1469" t="str">
            <v>SAPEZAL</v>
          </cell>
        </row>
        <row r="1470">
          <cell r="F1470" t="str">
            <v>SERRA NOVA DOURADA</v>
          </cell>
        </row>
        <row r="1471">
          <cell r="F1471" t="str">
            <v>SINOP</v>
          </cell>
        </row>
        <row r="1472">
          <cell r="F1472" t="str">
            <v>SORRISO</v>
          </cell>
        </row>
        <row r="1473">
          <cell r="F1473" t="str">
            <v>TABAPORÃ</v>
          </cell>
        </row>
        <row r="1474">
          <cell r="F1474" t="str">
            <v>TANGARÁ DA SERRA</v>
          </cell>
        </row>
        <row r="1475">
          <cell r="F1475" t="str">
            <v>TAPURAH</v>
          </cell>
        </row>
        <row r="1476">
          <cell r="F1476" t="str">
            <v>TERRA NOVA DO NORTE</v>
          </cell>
        </row>
        <row r="1477">
          <cell r="F1477" t="str">
            <v>TESOURO</v>
          </cell>
        </row>
        <row r="1478">
          <cell r="F1478" t="str">
            <v>TORIXORÉU</v>
          </cell>
        </row>
        <row r="1479">
          <cell r="F1479" t="str">
            <v>UNIÃO DO SUL</v>
          </cell>
        </row>
        <row r="1480">
          <cell r="F1480" t="str">
            <v>VALE DE SÃO DOMINGOS</v>
          </cell>
        </row>
        <row r="1481">
          <cell r="F1481" t="str">
            <v>VÁRZEA GRANDE</v>
          </cell>
        </row>
        <row r="1482">
          <cell r="F1482" t="str">
            <v>VERA</v>
          </cell>
        </row>
        <row r="1483">
          <cell r="F1483" t="str">
            <v>VILA RICA</v>
          </cell>
        </row>
        <row r="1484">
          <cell r="F1484" t="str">
            <v>NOVA GUARITA</v>
          </cell>
        </row>
        <row r="1485">
          <cell r="F1485" t="str">
            <v>NOVA MARILÂNDIA</v>
          </cell>
        </row>
        <row r="1486">
          <cell r="F1486" t="str">
            <v>NOVA MARINGÁ</v>
          </cell>
        </row>
        <row r="1487">
          <cell r="F1487" t="str">
            <v>NOVA MONTE VERDE</v>
          </cell>
        </row>
        <row r="1488">
          <cell r="F1488" t="str">
            <v>ÁGUA CLARA</v>
          </cell>
        </row>
        <row r="1489">
          <cell r="F1489" t="str">
            <v>ALCINÓPOLIS</v>
          </cell>
        </row>
        <row r="1490">
          <cell r="F1490" t="str">
            <v>AMAMBAI</v>
          </cell>
        </row>
        <row r="1491">
          <cell r="F1491" t="str">
            <v>ANASTÁCIO</v>
          </cell>
        </row>
        <row r="1492">
          <cell r="F1492" t="str">
            <v>ANAURILÂNDIA</v>
          </cell>
        </row>
        <row r="1493">
          <cell r="F1493" t="str">
            <v>ANGÉLICA</v>
          </cell>
        </row>
        <row r="1494">
          <cell r="F1494" t="str">
            <v>ANTÔNIO JOÃO</v>
          </cell>
        </row>
        <row r="1495">
          <cell r="F1495" t="str">
            <v>APARECIDA DO TABOADO</v>
          </cell>
        </row>
        <row r="1496">
          <cell r="F1496" t="str">
            <v>AQUIDAUANA</v>
          </cell>
        </row>
        <row r="1497">
          <cell r="F1497" t="str">
            <v>ARAL MOREIRA</v>
          </cell>
        </row>
        <row r="1498">
          <cell r="F1498" t="str">
            <v>BANDEIRANTES</v>
          </cell>
        </row>
        <row r="1499">
          <cell r="F1499" t="str">
            <v>BATAGUASSU</v>
          </cell>
        </row>
        <row r="1500">
          <cell r="F1500" t="str">
            <v>BATAYPORÃ</v>
          </cell>
        </row>
        <row r="1501">
          <cell r="F1501" t="str">
            <v>BELA VISTA</v>
          </cell>
        </row>
        <row r="1502">
          <cell r="F1502" t="str">
            <v>BODOQUENA</v>
          </cell>
        </row>
        <row r="1503">
          <cell r="F1503" t="str">
            <v>BONITO</v>
          </cell>
        </row>
        <row r="1504">
          <cell r="F1504" t="str">
            <v>BRASILÂNDIA</v>
          </cell>
        </row>
        <row r="1505">
          <cell r="F1505" t="str">
            <v>CAARAPÓ</v>
          </cell>
        </row>
        <row r="1506">
          <cell r="F1506" t="str">
            <v>CAMAPUÃ</v>
          </cell>
        </row>
        <row r="1507">
          <cell r="F1507" t="str">
            <v>CAMPO GRANDE</v>
          </cell>
        </row>
        <row r="1508">
          <cell r="F1508" t="str">
            <v>CARACOL</v>
          </cell>
        </row>
        <row r="1509">
          <cell r="F1509" t="str">
            <v>CASSILÂNDIA</v>
          </cell>
        </row>
        <row r="1510">
          <cell r="F1510" t="str">
            <v>CHAPADÃO DO SUL</v>
          </cell>
        </row>
        <row r="1511">
          <cell r="F1511" t="str">
            <v>CORGUINHO</v>
          </cell>
        </row>
        <row r="1512">
          <cell r="F1512" t="str">
            <v>CORONEL SAPUCAIA</v>
          </cell>
        </row>
        <row r="1513">
          <cell r="F1513" t="str">
            <v>CORUMBÁ</v>
          </cell>
        </row>
        <row r="1514">
          <cell r="F1514" t="str">
            <v>COSTA RICA</v>
          </cell>
        </row>
        <row r="1515">
          <cell r="F1515" t="str">
            <v>COXIM</v>
          </cell>
        </row>
        <row r="1516">
          <cell r="F1516" t="str">
            <v>DEODÁPOLIS</v>
          </cell>
        </row>
        <row r="1517">
          <cell r="F1517" t="str">
            <v>DOIS IRMÃOS DO BURITI</v>
          </cell>
        </row>
        <row r="1518">
          <cell r="F1518" t="str">
            <v>DOURADINA</v>
          </cell>
        </row>
        <row r="1519">
          <cell r="F1519" t="str">
            <v>DOURADOS</v>
          </cell>
        </row>
        <row r="1520">
          <cell r="F1520" t="str">
            <v>ELDORADO</v>
          </cell>
        </row>
        <row r="1521">
          <cell r="F1521" t="str">
            <v>FÁTIMA DO SUL</v>
          </cell>
        </row>
        <row r="1522">
          <cell r="F1522" t="str">
            <v>FIGUEIRÃO</v>
          </cell>
        </row>
        <row r="1523">
          <cell r="F1523" t="str">
            <v>GLÓRIA DE DOURADOS</v>
          </cell>
        </row>
        <row r="1524">
          <cell r="F1524" t="str">
            <v>GUIA LOPES DA LAGUNA</v>
          </cell>
        </row>
        <row r="1525">
          <cell r="F1525" t="str">
            <v>IGUATEMI</v>
          </cell>
        </row>
        <row r="1526">
          <cell r="F1526" t="str">
            <v>INOCÊNCIA</v>
          </cell>
        </row>
        <row r="1527">
          <cell r="F1527" t="str">
            <v>ITAPORÃ</v>
          </cell>
        </row>
        <row r="1528">
          <cell r="F1528" t="str">
            <v>ITAQUIRAÍ</v>
          </cell>
        </row>
        <row r="1529">
          <cell r="F1529" t="str">
            <v>IVINHEMA</v>
          </cell>
        </row>
        <row r="1530">
          <cell r="F1530" t="str">
            <v>JAPORÃ</v>
          </cell>
        </row>
        <row r="1531">
          <cell r="F1531" t="str">
            <v>JARAGUARI</v>
          </cell>
        </row>
        <row r="1532">
          <cell r="F1532" t="str">
            <v>JARDIM</v>
          </cell>
        </row>
        <row r="1533">
          <cell r="F1533" t="str">
            <v>JATEÍ</v>
          </cell>
        </row>
        <row r="1534">
          <cell r="F1534" t="str">
            <v>JUTI</v>
          </cell>
        </row>
        <row r="1535">
          <cell r="F1535" t="str">
            <v>LADÁRIO</v>
          </cell>
        </row>
        <row r="1536">
          <cell r="F1536" t="str">
            <v>LAGUNA CARAPÃ</v>
          </cell>
        </row>
        <row r="1537">
          <cell r="F1537" t="str">
            <v>MARACAJU</v>
          </cell>
        </row>
        <row r="1538">
          <cell r="F1538" t="str">
            <v>MIRANDA</v>
          </cell>
        </row>
        <row r="1539">
          <cell r="F1539" t="str">
            <v>MUNDO NOVO</v>
          </cell>
        </row>
        <row r="1540">
          <cell r="F1540" t="str">
            <v>NAVIRAÍ</v>
          </cell>
        </row>
        <row r="1541">
          <cell r="F1541" t="str">
            <v>NIOAQUE</v>
          </cell>
        </row>
        <row r="1542">
          <cell r="F1542" t="str">
            <v>NOVA ALVORADA DO SUL</v>
          </cell>
        </row>
        <row r="1543">
          <cell r="F1543" t="str">
            <v>NOVA ANDRADINA</v>
          </cell>
        </row>
        <row r="1544">
          <cell r="F1544" t="str">
            <v>NOVO HORIZONTE DO SUL</v>
          </cell>
        </row>
        <row r="1545">
          <cell r="F1545" t="str">
            <v>PARAÍSO DAS ÁGUAS</v>
          </cell>
        </row>
        <row r="1546">
          <cell r="F1546" t="str">
            <v>PARANAÍBA</v>
          </cell>
        </row>
        <row r="1547">
          <cell r="F1547" t="str">
            <v>PARANHOS</v>
          </cell>
        </row>
        <row r="1548">
          <cell r="F1548" t="str">
            <v>PEDRO GOMES</v>
          </cell>
        </row>
        <row r="1549">
          <cell r="F1549" t="str">
            <v>PONTA PORÃ</v>
          </cell>
        </row>
        <row r="1550">
          <cell r="F1550" t="str">
            <v>PORTO MURTINHO</v>
          </cell>
        </row>
        <row r="1551">
          <cell r="F1551" t="str">
            <v>RIBAS DO RIO PARDO</v>
          </cell>
        </row>
        <row r="1552">
          <cell r="F1552" t="str">
            <v>RIO BRILHANTE</v>
          </cell>
        </row>
        <row r="1553">
          <cell r="F1553" t="str">
            <v>RIO NEGRO</v>
          </cell>
        </row>
        <row r="1554">
          <cell r="F1554" t="str">
            <v>RIO VERDE DE MATO GROSSO</v>
          </cell>
        </row>
        <row r="1555">
          <cell r="F1555" t="str">
            <v>ROCHEDO</v>
          </cell>
        </row>
        <row r="1556">
          <cell r="F1556" t="str">
            <v>SANTA RITA DO PARDO</v>
          </cell>
        </row>
        <row r="1557">
          <cell r="F1557" t="str">
            <v>SÃO GABRIEL DO OESTE</v>
          </cell>
        </row>
        <row r="1558">
          <cell r="F1558" t="str">
            <v>SETE QUEDAS</v>
          </cell>
        </row>
        <row r="1559">
          <cell r="F1559" t="str">
            <v>SELVÍRIA</v>
          </cell>
        </row>
        <row r="1560">
          <cell r="F1560" t="str">
            <v>SIDROLÂNDIA</v>
          </cell>
        </row>
        <row r="1561">
          <cell r="F1561" t="str">
            <v>SONORA</v>
          </cell>
        </row>
        <row r="1562">
          <cell r="F1562" t="str">
            <v>TACURU</v>
          </cell>
        </row>
        <row r="1563">
          <cell r="F1563" t="str">
            <v>TAQUARUSSU</v>
          </cell>
        </row>
        <row r="1564">
          <cell r="F1564" t="str">
            <v>TERENOS</v>
          </cell>
        </row>
        <row r="1565">
          <cell r="F1565" t="str">
            <v>TRÊS LAGOAS</v>
          </cell>
        </row>
        <row r="1566">
          <cell r="F1566" t="str">
            <v>VICENTINA</v>
          </cell>
        </row>
        <row r="1567">
          <cell r="F1567" t="str">
            <v>ABADIA DOS DOURADOS</v>
          </cell>
        </row>
        <row r="1568">
          <cell r="F1568" t="str">
            <v>ABAETÉ</v>
          </cell>
        </row>
        <row r="1569">
          <cell r="F1569" t="str">
            <v>ABRE CAMPO</v>
          </cell>
        </row>
        <row r="1570">
          <cell r="F1570" t="str">
            <v>ACAIACA</v>
          </cell>
        </row>
        <row r="1571">
          <cell r="F1571" t="str">
            <v>AÇUCENA</v>
          </cell>
        </row>
        <row r="1572">
          <cell r="F1572" t="str">
            <v>ÁGUA BOA</v>
          </cell>
        </row>
        <row r="1573">
          <cell r="F1573" t="str">
            <v>ÁGUA COMPRIDA</v>
          </cell>
        </row>
        <row r="1574">
          <cell r="F1574" t="str">
            <v>AGUANIL</v>
          </cell>
        </row>
        <row r="1575">
          <cell r="F1575" t="str">
            <v>ÁGUAS FORMOSAS</v>
          </cell>
        </row>
        <row r="1576">
          <cell r="F1576" t="str">
            <v>ÁGUAS VERMELHAS</v>
          </cell>
        </row>
        <row r="1577">
          <cell r="F1577" t="str">
            <v>AIMORÉS</v>
          </cell>
        </row>
        <row r="1578">
          <cell r="F1578" t="str">
            <v>AIURUOCA</v>
          </cell>
        </row>
        <row r="1579">
          <cell r="F1579" t="str">
            <v>ALAGOA</v>
          </cell>
        </row>
        <row r="1580">
          <cell r="F1580" t="str">
            <v>ALBERTINA</v>
          </cell>
        </row>
        <row r="1581">
          <cell r="F1581" t="str">
            <v>ALÉM PARAÍBA</v>
          </cell>
        </row>
        <row r="1582">
          <cell r="F1582" t="str">
            <v>ALFENAS</v>
          </cell>
        </row>
        <row r="1583">
          <cell r="F1583" t="str">
            <v>ALFREDO VASCONCELOS</v>
          </cell>
        </row>
        <row r="1584">
          <cell r="F1584" t="str">
            <v>ALMENARA</v>
          </cell>
        </row>
        <row r="1585">
          <cell r="F1585" t="str">
            <v>ALPERCATA</v>
          </cell>
        </row>
        <row r="1586">
          <cell r="F1586" t="str">
            <v>ALPINÓPOLIS</v>
          </cell>
        </row>
        <row r="1587">
          <cell r="F1587" t="str">
            <v>ALTEROSA</v>
          </cell>
        </row>
        <row r="1588">
          <cell r="F1588" t="str">
            <v>ALTO CAPARAÓ</v>
          </cell>
        </row>
        <row r="1589">
          <cell r="F1589" t="str">
            <v>ALTO RIO DOCE</v>
          </cell>
        </row>
        <row r="1590">
          <cell r="F1590" t="str">
            <v>ALVARENGA</v>
          </cell>
        </row>
        <row r="1591">
          <cell r="F1591" t="str">
            <v>ALVINÓPOLIS</v>
          </cell>
        </row>
        <row r="1592">
          <cell r="F1592" t="str">
            <v>ALVORADA DE MINAS</v>
          </cell>
        </row>
        <row r="1593">
          <cell r="F1593" t="str">
            <v>AMPARO DO SERRA</v>
          </cell>
        </row>
        <row r="1594">
          <cell r="F1594" t="str">
            <v>ANDRADAS</v>
          </cell>
        </row>
        <row r="1595">
          <cell r="F1595" t="str">
            <v>CACHOEIRA DE PAJEÚ</v>
          </cell>
        </row>
        <row r="1596">
          <cell r="F1596" t="str">
            <v>ANDRELÂNDIA</v>
          </cell>
        </row>
        <row r="1597">
          <cell r="F1597" t="str">
            <v>ANGELÂNDIA</v>
          </cell>
        </row>
        <row r="1598">
          <cell r="F1598" t="str">
            <v>ANTÔNIO CARLOS</v>
          </cell>
        </row>
        <row r="1599">
          <cell r="F1599" t="str">
            <v>ANTÔNIO DIAS</v>
          </cell>
        </row>
        <row r="1600">
          <cell r="F1600" t="str">
            <v>ANTÔNIO PRADO DE MINAS</v>
          </cell>
        </row>
        <row r="1601">
          <cell r="F1601" t="str">
            <v>ARAÇAÍ</v>
          </cell>
        </row>
        <row r="1602">
          <cell r="F1602" t="str">
            <v>ARACITABA</v>
          </cell>
        </row>
        <row r="1603">
          <cell r="F1603" t="str">
            <v>ARAÇUAÍ</v>
          </cell>
        </row>
        <row r="1604">
          <cell r="F1604" t="str">
            <v>ARAGUARI</v>
          </cell>
        </row>
        <row r="1605">
          <cell r="F1605" t="str">
            <v>ARANTINA</v>
          </cell>
        </row>
        <row r="1606">
          <cell r="F1606" t="str">
            <v>ARAPONGA</v>
          </cell>
        </row>
        <row r="1607">
          <cell r="F1607" t="str">
            <v>ARAPORÃ</v>
          </cell>
        </row>
        <row r="1608">
          <cell r="F1608" t="str">
            <v>ARAPUÁ</v>
          </cell>
        </row>
        <row r="1609">
          <cell r="F1609" t="str">
            <v>ARAÚJOS</v>
          </cell>
        </row>
        <row r="1610">
          <cell r="F1610" t="str">
            <v>ARAXÁ</v>
          </cell>
        </row>
        <row r="1611">
          <cell r="F1611" t="str">
            <v>ARCEBURGO</v>
          </cell>
        </row>
        <row r="1612">
          <cell r="F1612" t="str">
            <v>ARCOS</v>
          </cell>
        </row>
        <row r="1613">
          <cell r="F1613" t="str">
            <v>AREADO</v>
          </cell>
        </row>
        <row r="1614">
          <cell r="F1614" t="str">
            <v>ARGIRITA</v>
          </cell>
        </row>
        <row r="1615">
          <cell r="F1615" t="str">
            <v>ARICANDUVA</v>
          </cell>
        </row>
        <row r="1616">
          <cell r="F1616" t="str">
            <v>ARINOS</v>
          </cell>
        </row>
        <row r="1617">
          <cell r="F1617" t="str">
            <v>ASTOLFO DUTRA</v>
          </cell>
        </row>
        <row r="1618">
          <cell r="F1618" t="str">
            <v>ATALÉIA</v>
          </cell>
        </row>
        <row r="1619">
          <cell r="F1619" t="str">
            <v>AUGUSTO DE LIMA</v>
          </cell>
        </row>
        <row r="1620">
          <cell r="F1620" t="str">
            <v>BAEPENDI</v>
          </cell>
        </row>
        <row r="1621">
          <cell r="F1621" t="str">
            <v>BALDIM</v>
          </cell>
        </row>
        <row r="1622">
          <cell r="F1622" t="str">
            <v>BAMBUÍ</v>
          </cell>
        </row>
        <row r="1623">
          <cell r="F1623" t="str">
            <v>BANDEIRA</v>
          </cell>
        </row>
        <row r="1624">
          <cell r="F1624" t="str">
            <v>BANDEIRA DO SUL</v>
          </cell>
        </row>
        <row r="1625">
          <cell r="F1625" t="str">
            <v>BARÃO DE COCAIS</v>
          </cell>
        </row>
        <row r="1626">
          <cell r="F1626" t="str">
            <v>BARÃO DE MONTE ALTO</v>
          </cell>
        </row>
        <row r="1627">
          <cell r="F1627" t="str">
            <v>BARBACENA</v>
          </cell>
        </row>
        <row r="1628">
          <cell r="F1628" t="str">
            <v>BARRA LONGA</v>
          </cell>
        </row>
        <row r="1629">
          <cell r="F1629" t="str">
            <v>BARROSO</v>
          </cell>
        </row>
        <row r="1630">
          <cell r="F1630" t="str">
            <v>BELA VISTA DE MINAS</v>
          </cell>
        </row>
        <row r="1631">
          <cell r="F1631" t="str">
            <v>BELMIRO BRAGA</v>
          </cell>
        </row>
        <row r="1632">
          <cell r="F1632" t="str">
            <v>BELO HORIZONTE</v>
          </cell>
        </row>
        <row r="1633">
          <cell r="F1633" t="str">
            <v>BELO ORIENTE</v>
          </cell>
        </row>
        <row r="1634">
          <cell r="F1634" t="str">
            <v>BELO VALE</v>
          </cell>
        </row>
        <row r="1635">
          <cell r="F1635" t="str">
            <v>BERILO</v>
          </cell>
        </row>
        <row r="1636">
          <cell r="F1636" t="str">
            <v>BERTÓPOLIS</v>
          </cell>
        </row>
        <row r="1637">
          <cell r="F1637" t="str">
            <v>BERIZAL</v>
          </cell>
        </row>
        <row r="1638">
          <cell r="F1638" t="str">
            <v>BETIM</v>
          </cell>
        </row>
        <row r="1639">
          <cell r="F1639" t="str">
            <v>BIAS FORTES</v>
          </cell>
        </row>
        <row r="1640">
          <cell r="F1640" t="str">
            <v>BICAS</v>
          </cell>
        </row>
        <row r="1641">
          <cell r="F1641" t="str">
            <v>BIQUINHAS</v>
          </cell>
        </row>
        <row r="1642">
          <cell r="F1642" t="str">
            <v>BOA ESPERANÇA</v>
          </cell>
        </row>
        <row r="1643">
          <cell r="F1643" t="str">
            <v>BOCAINA DE MINAS</v>
          </cell>
        </row>
        <row r="1644">
          <cell r="F1644" t="str">
            <v>BOCAIÚVA</v>
          </cell>
        </row>
        <row r="1645">
          <cell r="F1645" t="str">
            <v>BOM DESPACHO</v>
          </cell>
        </row>
        <row r="1646">
          <cell r="F1646" t="str">
            <v>BOM JARDIM DE MINAS</v>
          </cell>
        </row>
        <row r="1647">
          <cell r="F1647" t="str">
            <v>BOM JESUS DA PENHA</v>
          </cell>
        </row>
        <row r="1648">
          <cell r="F1648" t="str">
            <v>BOM JESUS DO AMPARO</v>
          </cell>
        </row>
        <row r="1649">
          <cell r="F1649" t="str">
            <v>BOM JESUS DO GALHO</v>
          </cell>
        </row>
        <row r="1650">
          <cell r="F1650" t="str">
            <v>BOM REPOUSO</v>
          </cell>
        </row>
        <row r="1651">
          <cell r="F1651" t="str">
            <v>BOM SUCESSO</v>
          </cell>
        </row>
        <row r="1652">
          <cell r="F1652" t="str">
            <v>BONFIM</v>
          </cell>
        </row>
        <row r="1653">
          <cell r="F1653" t="str">
            <v>BONFINÓPOLIS DE MINAS</v>
          </cell>
        </row>
        <row r="1654">
          <cell r="F1654" t="str">
            <v>BONITO DE MINAS</v>
          </cell>
        </row>
        <row r="1655">
          <cell r="F1655" t="str">
            <v>BORDA DA MATA</v>
          </cell>
        </row>
        <row r="1656">
          <cell r="F1656" t="str">
            <v>BOTELHOS</v>
          </cell>
        </row>
        <row r="1657">
          <cell r="F1657" t="str">
            <v>BOTUMIRIM</v>
          </cell>
        </row>
        <row r="1658">
          <cell r="F1658" t="str">
            <v>BRASILÂNDIA DE MINAS</v>
          </cell>
        </row>
        <row r="1659">
          <cell r="F1659" t="str">
            <v>BRASÍLIA DE MINAS</v>
          </cell>
        </row>
        <row r="1660">
          <cell r="F1660" t="str">
            <v>BRÁS PIRES</v>
          </cell>
        </row>
        <row r="1661">
          <cell r="F1661" t="str">
            <v>BRAÚNAS</v>
          </cell>
        </row>
        <row r="1662">
          <cell r="F1662" t="str">
            <v>BRAZÓPOLIS</v>
          </cell>
        </row>
        <row r="1663">
          <cell r="F1663" t="str">
            <v>BRUMADINHO</v>
          </cell>
        </row>
        <row r="1664">
          <cell r="F1664" t="str">
            <v>BUENO BRANDÃO</v>
          </cell>
        </row>
        <row r="1665">
          <cell r="F1665" t="str">
            <v>BUENÓPOLIS</v>
          </cell>
        </row>
        <row r="1666">
          <cell r="F1666" t="str">
            <v>BUGRE</v>
          </cell>
        </row>
        <row r="1667">
          <cell r="F1667" t="str">
            <v>BURITIS</v>
          </cell>
        </row>
        <row r="1668">
          <cell r="F1668" t="str">
            <v>BURITIZEIRO</v>
          </cell>
        </row>
        <row r="1669">
          <cell r="F1669" t="str">
            <v>CABECEIRA GRANDE</v>
          </cell>
        </row>
        <row r="1670">
          <cell r="F1670" t="str">
            <v>CABO VERDE</v>
          </cell>
        </row>
        <row r="1671">
          <cell r="F1671" t="str">
            <v>CACHOEIRA DA PRATA</v>
          </cell>
        </row>
        <row r="1672">
          <cell r="F1672" t="str">
            <v>CACHOEIRA DE MINAS</v>
          </cell>
        </row>
        <row r="1673">
          <cell r="F1673" t="str">
            <v>CACHOEIRA DOURADA</v>
          </cell>
        </row>
        <row r="1674">
          <cell r="F1674" t="str">
            <v>CAETANÓPOLIS</v>
          </cell>
        </row>
        <row r="1675">
          <cell r="F1675" t="str">
            <v>CAETÉ</v>
          </cell>
        </row>
        <row r="1676">
          <cell r="F1676" t="str">
            <v>CAIANA</v>
          </cell>
        </row>
        <row r="1677">
          <cell r="F1677" t="str">
            <v>CAJURI</v>
          </cell>
        </row>
        <row r="1678">
          <cell r="F1678" t="str">
            <v>CALDAS</v>
          </cell>
        </row>
        <row r="1679">
          <cell r="F1679" t="str">
            <v>CAMACHO</v>
          </cell>
        </row>
        <row r="1680">
          <cell r="F1680" t="str">
            <v>CAMANDUCAIA</v>
          </cell>
        </row>
        <row r="1681">
          <cell r="F1681" t="str">
            <v>CAMBUÍ</v>
          </cell>
        </row>
        <row r="1682">
          <cell r="F1682" t="str">
            <v>CAMBUQUIRA</v>
          </cell>
        </row>
        <row r="1683">
          <cell r="F1683" t="str">
            <v>CAMPANÁRIO</v>
          </cell>
        </row>
        <row r="1684">
          <cell r="F1684" t="str">
            <v>CAMPANHA</v>
          </cell>
        </row>
        <row r="1685">
          <cell r="F1685" t="str">
            <v>CAMPESTRE</v>
          </cell>
        </row>
        <row r="1686">
          <cell r="F1686" t="str">
            <v>CAMPINA VERDE</v>
          </cell>
        </row>
        <row r="1687">
          <cell r="F1687" t="str">
            <v>CAMPO AZUL</v>
          </cell>
        </row>
        <row r="1688">
          <cell r="F1688" t="str">
            <v>CAMPO BELO</v>
          </cell>
        </row>
        <row r="1689">
          <cell r="F1689" t="str">
            <v>CAMPO DO MEIO</v>
          </cell>
        </row>
        <row r="1690">
          <cell r="F1690" t="str">
            <v>CAMPO FLORIDO</v>
          </cell>
        </row>
        <row r="1691">
          <cell r="F1691" t="str">
            <v>CAMPOS ALTOS</v>
          </cell>
        </row>
        <row r="1692">
          <cell r="F1692" t="str">
            <v>CAMPOS GERAIS</v>
          </cell>
        </row>
        <row r="1693">
          <cell r="F1693" t="str">
            <v>CANAÃ</v>
          </cell>
        </row>
        <row r="1694">
          <cell r="F1694" t="str">
            <v>CANÁPOLIS</v>
          </cell>
        </row>
        <row r="1695">
          <cell r="F1695" t="str">
            <v>CANA VERDE</v>
          </cell>
        </row>
        <row r="1696">
          <cell r="F1696" t="str">
            <v>CANDEIAS</v>
          </cell>
        </row>
        <row r="1697">
          <cell r="F1697" t="str">
            <v>CANTAGALO</v>
          </cell>
        </row>
        <row r="1698">
          <cell r="F1698" t="str">
            <v>CAPARAÓ</v>
          </cell>
        </row>
        <row r="1699">
          <cell r="F1699" t="str">
            <v>CAPELA NOVA</v>
          </cell>
        </row>
        <row r="1700">
          <cell r="F1700" t="str">
            <v>CAPELINHA</v>
          </cell>
        </row>
        <row r="1701">
          <cell r="F1701" t="str">
            <v>CAPETINGA</v>
          </cell>
        </row>
        <row r="1702">
          <cell r="F1702" t="str">
            <v>CAPIM BRANCO</v>
          </cell>
        </row>
        <row r="1703">
          <cell r="F1703" t="str">
            <v>CAPINÓPOLIS</v>
          </cell>
        </row>
        <row r="1704">
          <cell r="F1704" t="str">
            <v>CAPITÃO ANDRADE</v>
          </cell>
        </row>
        <row r="1705">
          <cell r="F1705" t="str">
            <v>CAPITÃO ENÉAS</v>
          </cell>
        </row>
        <row r="1706">
          <cell r="F1706" t="str">
            <v>CAPITÓLIO</v>
          </cell>
        </row>
        <row r="1707">
          <cell r="F1707" t="str">
            <v>CAPUTIRA</v>
          </cell>
        </row>
        <row r="1708">
          <cell r="F1708" t="str">
            <v>CARAÍ</v>
          </cell>
        </row>
        <row r="1709">
          <cell r="F1709" t="str">
            <v>CARANAÍBA</v>
          </cell>
        </row>
        <row r="1710">
          <cell r="F1710" t="str">
            <v>CARANDAÍ</v>
          </cell>
        </row>
        <row r="1711">
          <cell r="F1711" t="str">
            <v>CARANGOLA</v>
          </cell>
        </row>
        <row r="1712">
          <cell r="F1712" t="str">
            <v>CARATINGA</v>
          </cell>
        </row>
        <row r="1713">
          <cell r="F1713" t="str">
            <v>CARBONITA</v>
          </cell>
        </row>
        <row r="1714">
          <cell r="F1714" t="str">
            <v>CAREAÇU</v>
          </cell>
        </row>
        <row r="1715">
          <cell r="F1715" t="str">
            <v>CARLOS CHAGAS</v>
          </cell>
        </row>
        <row r="1716">
          <cell r="F1716" t="str">
            <v>CARMÉSIA</v>
          </cell>
        </row>
        <row r="1717">
          <cell r="F1717" t="str">
            <v>CARMO DA CACHOEIRA</v>
          </cell>
        </row>
        <row r="1718">
          <cell r="F1718" t="str">
            <v>CARMO DA MATA</v>
          </cell>
        </row>
        <row r="1719">
          <cell r="F1719" t="str">
            <v>CARMO DE MINAS</v>
          </cell>
        </row>
        <row r="1720">
          <cell r="F1720" t="str">
            <v>CARMO DO CAJURU</v>
          </cell>
        </row>
        <row r="1721">
          <cell r="F1721" t="str">
            <v>CARMO DO PARANAÍBA</v>
          </cell>
        </row>
        <row r="1722">
          <cell r="F1722" t="str">
            <v>CARMO DO RIO CLARO</v>
          </cell>
        </row>
        <row r="1723">
          <cell r="F1723" t="str">
            <v>CARMÓPOLIS DE MINAS</v>
          </cell>
        </row>
        <row r="1724">
          <cell r="F1724" t="str">
            <v>CARNEIRINHO</v>
          </cell>
        </row>
        <row r="1725">
          <cell r="F1725" t="str">
            <v>CARRANCAS</v>
          </cell>
        </row>
        <row r="1726">
          <cell r="F1726" t="str">
            <v>CARVALHÓPOLIS</v>
          </cell>
        </row>
        <row r="1727">
          <cell r="F1727" t="str">
            <v>CARVALHOS</v>
          </cell>
        </row>
        <row r="1728">
          <cell r="F1728" t="str">
            <v>CASA GRANDE</v>
          </cell>
        </row>
        <row r="1729">
          <cell r="F1729" t="str">
            <v>CASCALHO RICO</v>
          </cell>
        </row>
        <row r="1730">
          <cell r="F1730" t="str">
            <v>CÁSSIA</v>
          </cell>
        </row>
        <row r="1731">
          <cell r="F1731" t="str">
            <v>CONCEIÇÃO DA BARRA DE MINAS</v>
          </cell>
        </row>
        <row r="1732">
          <cell r="F1732" t="str">
            <v>CATAGUASES</v>
          </cell>
        </row>
        <row r="1733">
          <cell r="F1733" t="str">
            <v>CATAS ALTAS</v>
          </cell>
        </row>
        <row r="1734">
          <cell r="F1734" t="str">
            <v>CATAS ALTAS DA NORUEGA</v>
          </cell>
        </row>
        <row r="1735">
          <cell r="F1735" t="str">
            <v>CATUJI</v>
          </cell>
        </row>
        <row r="1736">
          <cell r="F1736" t="str">
            <v>CATUTI</v>
          </cell>
        </row>
        <row r="1737">
          <cell r="F1737" t="str">
            <v>CAXAMBU</v>
          </cell>
        </row>
        <row r="1738">
          <cell r="F1738" t="str">
            <v>CEDRO DO ABAETÉ</v>
          </cell>
        </row>
        <row r="1739">
          <cell r="F1739" t="str">
            <v>CENTRAL DE MINAS</v>
          </cell>
        </row>
        <row r="1740">
          <cell r="F1740" t="str">
            <v>CENTRALINA</v>
          </cell>
        </row>
        <row r="1741">
          <cell r="F1741" t="str">
            <v>CHÁCARA</v>
          </cell>
        </row>
        <row r="1742">
          <cell r="F1742" t="str">
            <v>CHALÉ</v>
          </cell>
        </row>
        <row r="1743">
          <cell r="F1743" t="str">
            <v>CHAPADA DO NORTE</v>
          </cell>
        </row>
        <row r="1744">
          <cell r="F1744" t="str">
            <v>CHAPADA GAÚCHA</v>
          </cell>
        </row>
        <row r="1745">
          <cell r="F1745" t="str">
            <v>CHIADOR</v>
          </cell>
        </row>
        <row r="1746">
          <cell r="F1746" t="str">
            <v>CIPOTÂNEA</v>
          </cell>
        </row>
        <row r="1747">
          <cell r="F1747" t="str">
            <v>CLARAVAL</v>
          </cell>
        </row>
        <row r="1748">
          <cell r="F1748" t="str">
            <v>CLARO DOS POÇÕES</v>
          </cell>
        </row>
        <row r="1749">
          <cell r="F1749" t="str">
            <v>CLÁUDIO</v>
          </cell>
        </row>
        <row r="1750">
          <cell r="F1750" t="str">
            <v>COIMBRA</v>
          </cell>
        </row>
        <row r="1751">
          <cell r="F1751" t="str">
            <v>COLUNA</v>
          </cell>
        </row>
        <row r="1752">
          <cell r="F1752" t="str">
            <v>COMENDADOR GOMES</v>
          </cell>
        </row>
        <row r="1753">
          <cell r="F1753" t="str">
            <v>COMERCINHO</v>
          </cell>
        </row>
        <row r="1754">
          <cell r="F1754" t="str">
            <v>CONCEIÇÃO DA APARECIDA</v>
          </cell>
        </row>
        <row r="1755">
          <cell r="F1755" t="str">
            <v>CONCEIÇÃO DAS PEDRAS</v>
          </cell>
        </row>
        <row r="1756">
          <cell r="F1756" t="str">
            <v>CONCEIÇÃO DAS ALAGOAS</v>
          </cell>
        </row>
        <row r="1757">
          <cell r="F1757" t="str">
            <v>CONCEIÇÃO DE IPANEMA</v>
          </cell>
        </row>
        <row r="1758">
          <cell r="F1758" t="str">
            <v>CONCEIÇÃO DO MATO DENTRO</v>
          </cell>
        </row>
        <row r="1759">
          <cell r="F1759" t="str">
            <v>CONCEIÇÃO DO PARÁ</v>
          </cell>
        </row>
        <row r="1760">
          <cell r="F1760" t="str">
            <v>CONCEIÇÃO DO RIO VERDE</v>
          </cell>
        </row>
        <row r="1761">
          <cell r="F1761" t="str">
            <v>CONCEIÇÃO DOS OUROS</v>
          </cell>
        </row>
        <row r="1762">
          <cell r="F1762" t="str">
            <v>CÔNEGO MARINHO</v>
          </cell>
        </row>
        <row r="1763">
          <cell r="F1763" t="str">
            <v>CONFINS</v>
          </cell>
        </row>
        <row r="1764">
          <cell r="F1764" t="str">
            <v>CONGONHAL</v>
          </cell>
        </row>
        <row r="1765">
          <cell r="F1765" t="str">
            <v>CONGONHAS</v>
          </cell>
        </row>
        <row r="1766">
          <cell r="F1766" t="str">
            <v>CONGONHAS DO NORTE</v>
          </cell>
        </row>
        <row r="1767">
          <cell r="F1767" t="str">
            <v>CONQUISTA</v>
          </cell>
        </row>
        <row r="1768">
          <cell r="F1768" t="str">
            <v>CONSELHEIRO LAFAIETE</v>
          </cell>
        </row>
        <row r="1769">
          <cell r="F1769" t="str">
            <v>CONSELHEIRO PENA</v>
          </cell>
        </row>
        <row r="1770">
          <cell r="F1770" t="str">
            <v>CONSOLAÇÃO</v>
          </cell>
        </row>
        <row r="1771">
          <cell r="F1771" t="str">
            <v>CONTAGEM</v>
          </cell>
        </row>
        <row r="1772">
          <cell r="F1772" t="str">
            <v>COQUEIRAL</v>
          </cell>
        </row>
        <row r="1773">
          <cell r="F1773" t="str">
            <v>CORAÇÃO DE JESUS</v>
          </cell>
        </row>
        <row r="1774">
          <cell r="F1774" t="str">
            <v>CORDISBURGO</v>
          </cell>
        </row>
        <row r="1775">
          <cell r="F1775" t="str">
            <v>CORDISLÂNDIA</v>
          </cell>
        </row>
        <row r="1776">
          <cell r="F1776" t="str">
            <v>CORINTO</v>
          </cell>
        </row>
        <row r="1777">
          <cell r="F1777" t="str">
            <v>COROACI</v>
          </cell>
        </row>
        <row r="1778">
          <cell r="F1778" t="str">
            <v>COROMANDEL</v>
          </cell>
        </row>
        <row r="1779">
          <cell r="F1779" t="str">
            <v>CORONEL FABRICIANO</v>
          </cell>
        </row>
        <row r="1780">
          <cell r="F1780" t="str">
            <v>CORONEL MURTA</v>
          </cell>
        </row>
        <row r="1781">
          <cell r="F1781" t="str">
            <v>CORONEL PACHECO</v>
          </cell>
        </row>
        <row r="1782">
          <cell r="F1782" t="str">
            <v>CORONEL XAVIER CHAVES</v>
          </cell>
        </row>
        <row r="1783">
          <cell r="F1783" t="str">
            <v>CÓRREGO DANTA</v>
          </cell>
        </row>
        <row r="1784">
          <cell r="F1784" t="str">
            <v>CÓRREGO DO BOM JESUS</v>
          </cell>
        </row>
        <row r="1785">
          <cell r="F1785" t="str">
            <v>CÓRREGO FUNDO</v>
          </cell>
        </row>
        <row r="1786">
          <cell r="F1786" t="str">
            <v>CÓRREGO NOVO</v>
          </cell>
        </row>
        <row r="1787">
          <cell r="F1787" t="str">
            <v>COUTO DE MAGALHÃES DE MINAS</v>
          </cell>
        </row>
        <row r="1788">
          <cell r="F1788" t="str">
            <v>CRISÓLITA</v>
          </cell>
        </row>
        <row r="1789">
          <cell r="F1789" t="str">
            <v>CRISTAIS</v>
          </cell>
        </row>
        <row r="1790">
          <cell r="F1790" t="str">
            <v>CRISTÁLIA</v>
          </cell>
        </row>
        <row r="1791">
          <cell r="F1791" t="str">
            <v>CRISTIANO OTONI</v>
          </cell>
        </row>
        <row r="1792">
          <cell r="F1792" t="str">
            <v>CRISTINA</v>
          </cell>
        </row>
        <row r="1793">
          <cell r="F1793" t="str">
            <v>CRUCILÂNDIA</v>
          </cell>
        </row>
        <row r="1794">
          <cell r="F1794" t="str">
            <v>CRUZEIRO DA FORTALEZA</v>
          </cell>
        </row>
        <row r="1795">
          <cell r="F1795" t="str">
            <v>CRUZÍLIA</v>
          </cell>
        </row>
        <row r="1796">
          <cell r="F1796" t="str">
            <v>CUPARAQUE</v>
          </cell>
        </row>
        <row r="1797">
          <cell r="F1797" t="str">
            <v>CURRAL DE DENTRO</v>
          </cell>
        </row>
        <row r="1798">
          <cell r="F1798" t="str">
            <v>CURVELO</v>
          </cell>
        </row>
        <row r="1799">
          <cell r="F1799" t="str">
            <v>DATAS</v>
          </cell>
        </row>
        <row r="1800">
          <cell r="F1800" t="str">
            <v>DELFIM MOREIRA</v>
          </cell>
        </row>
        <row r="1801">
          <cell r="F1801" t="str">
            <v>DELFINÓPOLIS</v>
          </cell>
        </row>
        <row r="1802">
          <cell r="F1802" t="str">
            <v>DELTA</v>
          </cell>
        </row>
        <row r="1803">
          <cell r="F1803" t="str">
            <v>DESCOBERTO</v>
          </cell>
        </row>
        <row r="1804">
          <cell r="F1804" t="str">
            <v>DESTERRO DE ENTRE RIOS</v>
          </cell>
        </row>
        <row r="1805">
          <cell r="F1805" t="str">
            <v>DESTERRO DO MELO</v>
          </cell>
        </row>
        <row r="1806">
          <cell r="F1806" t="str">
            <v>DIAMANTINA</v>
          </cell>
        </row>
        <row r="1807">
          <cell r="F1807" t="str">
            <v>DIOGO DE VASCONCELOS</v>
          </cell>
        </row>
        <row r="1808">
          <cell r="F1808" t="str">
            <v>DIONÍSIO</v>
          </cell>
        </row>
        <row r="1809">
          <cell r="F1809" t="str">
            <v>DIVINÉSIA</v>
          </cell>
        </row>
        <row r="1810">
          <cell r="F1810" t="str">
            <v>DIVINO</v>
          </cell>
        </row>
        <row r="1811">
          <cell r="F1811" t="str">
            <v>DIVINO DAS LARANJEIRAS</v>
          </cell>
        </row>
        <row r="1812">
          <cell r="F1812" t="str">
            <v>DIVINOLÂNDIA DE MINAS</v>
          </cell>
        </row>
        <row r="1813">
          <cell r="F1813" t="str">
            <v>DIVINÓPOLIS</v>
          </cell>
        </row>
        <row r="1814">
          <cell r="F1814" t="str">
            <v>DIVISA ALEGRE</v>
          </cell>
        </row>
        <row r="1815">
          <cell r="F1815" t="str">
            <v>DIVISA NOVA</v>
          </cell>
        </row>
        <row r="1816">
          <cell r="F1816" t="str">
            <v>DIVISÓPOLIS</v>
          </cell>
        </row>
        <row r="1817">
          <cell r="F1817" t="str">
            <v>DOM BOSCO</v>
          </cell>
        </row>
        <row r="1818">
          <cell r="F1818" t="str">
            <v>DOM CAVATI</v>
          </cell>
        </row>
        <row r="1819">
          <cell r="F1819" t="str">
            <v>DOM JOAQUIM</v>
          </cell>
        </row>
        <row r="1820">
          <cell r="F1820" t="str">
            <v>DOM SILVÉRIO</v>
          </cell>
        </row>
        <row r="1821">
          <cell r="F1821" t="str">
            <v>DOM VIÇOSO</v>
          </cell>
        </row>
        <row r="1822">
          <cell r="F1822" t="str">
            <v>DONA EUSÉBIA</v>
          </cell>
        </row>
        <row r="1823">
          <cell r="F1823" t="str">
            <v>DORES DE CAMPOS</v>
          </cell>
        </row>
        <row r="1824">
          <cell r="F1824" t="str">
            <v>DORES DE GUANHÃES</v>
          </cell>
        </row>
        <row r="1825">
          <cell r="F1825" t="str">
            <v>DORES DO INDAIÁ</v>
          </cell>
        </row>
        <row r="1826">
          <cell r="F1826" t="str">
            <v>DORES DO TURVO</v>
          </cell>
        </row>
        <row r="1827">
          <cell r="F1827" t="str">
            <v>DORESÓPOLIS</v>
          </cell>
        </row>
        <row r="1828">
          <cell r="F1828" t="str">
            <v>DOURADOQUARA</v>
          </cell>
        </row>
        <row r="1829">
          <cell r="F1829" t="str">
            <v>DURANDÉ</v>
          </cell>
        </row>
        <row r="1830">
          <cell r="F1830" t="str">
            <v>ELÓI MENDES</v>
          </cell>
        </row>
        <row r="1831">
          <cell r="F1831" t="str">
            <v>ENGENHEIRO CALDAS</v>
          </cell>
        </row>
        <row r="1832">
          <cell r="F1832" t="str">
            <v>ENGENHEIRO NAVARRO</v>
          </cell>
        </row>
        <row r="1833">
          <cell r="F1833" t="str">
            <v>ENTRE FOLHAS</v>
          </cell>
        </row>
        <row r="1834">
          <cell r="F1834" t="str">
            <v>ENTRE RIOS DE MINAS</v>
          </cell>
        </row>
        <row r="1835">
          <cell r="F1835" t="str">
            <v>ERVÁLIA</v>
          </cell>
        </row>
        <row r="1836">
          <cell r="F1836" t="str">
            <v>ESMERALDAS</v>
          </cell>
        </row>
        <row r="1837">
          <cell r="F1837" t="str">
            <v>ESPERA FELIZ</v>
          </cell>
        </row>
        <row r="1838">
          <cell r="F1838" t="str">
            <v>ESPINOSA</v>
          </cell>
        </row>
        <row r="1839">
          <cell r="F1839" t="str">
            <v>ESPÍRITO SANTO DO DOURADO</v>
          </cell>
        </row>
        <row r="1840">
          <cell r="F1840" t="str">
            <v>ESTIVA</v>
          </cell>
        </row>
        <row r="1841">
          <cell r="F1841" t="str">
            <v>ESTRELA DALVA</v>
          </cell>
        </row>
        <row r="1842">
          <cell r="F1842" t="str">
            <v>ESTRELA DO INDAIÁ</v>
          </cell>
        </row>
        <row r="1843">
          <cell r="F1843" t="str">
            <v>ESTRELA DO SUL</v>
          </cell>
        </row>
        <row r="1844">
          <cell r="F1844" t="str">
            <v>EUGENÓPOLIS</v>
          </cell>
        </row>
        <row r="1845">
          <cell r="F1845" t="str">
            <v>EWBANK DA CÂMARA</v>
          </cell>
        </row>
        <row r="1846">
          <cell r="F1846" t="str">
            <v>EXTREMA</v>
          </cell>
        </row>
        <row r="1847">
          <cell r="F1847" t="str">
            <v>FAMA</v>
          </cell>
        </row>
        <row r="1848">
          <cell r="F1848" t="str">
            <v>FARIA LEMOS</v>
          </cell>
        </row>
        <row r="1849">
          <cell r="F1849" t="str">
            <v>FELÍCIO DOS SANTOS</v>
          </cell>
        </row>
        <row r="1850">
          <cell r="F1850" t="str">
            <v>SÃO GONÇALO DO RIO PRETO</v>
          </cell>
        </row>
        <row r="1851">
          <cell r="F1851" t="str">
            <v>FELISBURGO</v>
          </cell>
        </row>
        <row r="1852">
          <cell r="F1852" t="str">
            <v>FELIXLÂNDIA</v>
          </cell>
        </row>
        <row r="1853">
          <cell r="F1853" t="str">
            <v>FERNANDES TOURINHO</v>
          </cell>
        </row>
        <row r="1854">
          <cell r="F1854" t="str">
            <v>FERROS</v>
          </cell>
        </row>
        <row r="1855">
          <cell r="F1855" t="str">
            <v>FERVEDOURO</v>
          </cell>
        </row>
        <row r="1856">
          <cell r="F1856" t="str">
            <v>FLORESTAL</v>
          </cell>
        </row>
        <row r="1857">
          <cell r="F1857" t="str">
            <v>FORMIGA</v>
          </cell>
        </row>
        <row r="1858">
          <cell r="F1858" t="str">
            <v>FORMOSO</v>
          </cell>
        </row>
        <row r="1859">
          <cell r="F1859" t="str">
            <v>FORTALEZA DE MINAS</v>
          </cell>
        </row>
        <row r="1860">
          <cell r="F1860" t="str">
            <v>FORTUNA DE MINAS</v>
          </cell>
        </row>
        <row r="1861">
          <cell r="F1861" t="str">
            <v>FRANCISCO BADARÓ</v>
          </cell>
        </row>
        <row r="1862">
          <cell r="F1862" t="str">
            <v>FRANCISCO DUMONT</v>
          </cell>
        </row>
        <row r="1863">
          <cell r="F1863" t="str">
            <v>FRANCISCO SÁ</v>
          </cell>
        </row>
        <row r="1864">
          <cell r="F1864" t="str">
            <v>FRANCISCÓPOLIS</v>
          </cell>
        </row>
        <row r="1865">
          <cell r="F1865" t="str">
            <v>FREI GASPAR</v>
          </cell>
        </row>
        <row r="1866">
          <cell r="F1866" t="str">
            <v>FREI INOCÊNCIO</v>
          </cell>
        </row>
        <row r="1867">
          <cell r="F1867" t="str">
            <v>FREI LAGONEGRO</v>
          </cell>
        </row>
        <row r="1868">
          <cell r="F1868" t="str">
            <v>FRONTEIRA</v>
          </cell>
        </row>
        <row r="1869">
          <cell r="F1869" t="str">
            <v>FRONTEIRA DOS VALES</v>
          </cell>
        </row>
        <row r="1870">
          <cell r="F1870" t="str">
            <v>FRUTA DE LEITE</v>
          </cell>
        </row>
        <row r="1871">
          <cell r="F1871" t="str">
            <v>FRUTAL</v>
          </cell>
        </row>
        <row r="1872">
          <cell r="F1872" t="str">
            <v>FUNILÂNDIA</v>
          </cell>
        </row>
        <row r="1873">
          <cell r="F1873" t="str">
            <v>GALILÉIA</v>
          </cell>
        </row>
        <row r="1874">
          <cell r="F1874" t="str">
            <v>GAMELEIRAS</v>
          </cell>
        </row>
        <row r="1875">
          <cell r="F1875" t="str">
            <v>GLAUCILÂNDIA</v>
          </cell>
        </row>
        <row r="1876">
          <cell r="F1876" t="str">
            <v>GOIABEIRA</v>
          </cell>
        </row>
        <row r="1877">
          <cell r="F1877" t="str">
            <v>GOIANÁ</v>
          </cell>
        </row>
        <row r="1878">
          <cell r="F1878" t="str">
            <v>GONÇALVES</v>
          </cell>
        </row>
        <row r="1879">
          <cell r="F1879" t="str">
            <v>GONZAGA</v>
          </cell>
        </row>
        <row r="1880">
          <cell r="F1880" t="str">
            <v>GOUVEIA</v>
          </cell>
        </row>
        <row r="1881">
          <cell r="F1881" t="str">
            <v>GOVERNADOR VALADARES</v>
          </cell>
        </row>
        <row r="1882">
          <cell r="F1882" t="str">
            <v>GRÃO MOGOL</v>
          </cell>
        </row>
        <row r="1883">
          <cell r="F1883" t="str">
            <v>GRUPIARA</v>
          </cell>
        </row>
        <row r="1884">
          <cell r="F1884" t="str">
            <v>GUANHÃES</v>
          </cell>
        </row>
        <row r="1885">
          <cell r="F1885" t="str">
            <v>GUAPÉ</v>
          </cell>
        </row>
        <row r="1886">
          <cell r="F1886" t="str">
            <v>GUARACIABA</v>
          </cell>
        </row>
        <row r="1887">
          <cell r="F1887" t="str">
            <v>GUARACIAMA</v>
          </cell>
        </row>
        <row r="1888">
          <cell r="F1888" t="str">
            <v>GUARANÉSIA</v>
          </cell>
        </row>
        <row r="1889">
          <cell r="F1889" t="str">
            <v>GUARANI</v>
          </cell>
        </row>
        <row r="1890">
          <cell r="F1890" t="str">
            <v>GUARARÁ</v>
          </cell>
        </row>
        <row r="1891">
          <cell r="F1891" t="str">
            <v>GUARDA-MOR</v>
          </cell>
        </row>
        <row r="1892">
          <cell r="F1892" t="str">
            <v>GUAXUPÉ</v>
          </cell>
        </row>
        <row r="1893">
          <cell r="F1893" t="str">
            <v>GUIDOVAL</v>
          </cell>
        </row>
        <row r="1894">
          <cell r="F1894" t="str">
            <v>GUIMARÂNIA</v>
          </cell>
        </row>
        <row r="1895">
          <cell r="F1895" t="str">
            <v>GUIRICEMA</v>
          </cell>
        </row>
        <row r="1896">
          <cell r="F1896" t="str">
            <v>GURINHATÃ</v>
          </cell>
        </row>
        <row r="1897">
          <cell r="F1897" t="str">
            <v>HELIODORA</v>
          </cell>
        </row>
        <row r="1898">
          <cell r="F1898" t="str">
            <v>IAPU</v>
          </cell>
        </row>
        <row r="1899">
          <cell r="F1899" t="str">
            <v>IBERTIOGA</v>
          </cell>
        </row>
        <row r="1900">
          <cell r="F1900" t="str">
            <v>IBIÁ</v>
          </cell>
        </row>
        <row r="1901">
          <cell r="F1901" t="str">
            <v>IBIAÍ</v>
          </cell>
        </row>
        <row r="1902">
          <cell r="F1902" t="str">
            <v>IBIRACATU</v>
          </cell>
        </row>
        <row r="1903">
          <cell r="F1903" t="str">
            <v>IBIRACI</v>
          </cell>
        </row>
        <row r="1904">
          <cell r="F1904" t="str">
            <v>IBIRITÉ</v>
          </cell>
        </row>
        <row r="1905">
          <cell r="F1905" t="str">
            <v>IBITIÚRA DE MINAS</v>
          </cell>
        </row>
        <row r="1906">
          <cell r="F1906" t="str">
            <v>IBITURUNA</v>
          </cell>
        </row>
        <row r="1907">
          <cell r="F1907" t="str">
            <v>ICARAÍ DE MINAS</v>
          </cell>
        </row>
        <row r="1908">
          <cell r="F1908" t="str">
            <v>IGARAPÉ</v>
          </cell>
        </row>
        <row r="1909">
          <cell r="F1909" t="str">
            <v>IGARATINGA</v>
          </cell>
        </row>
        <row r="1910">
          <cell r="F1910" t="str">
            <v>IGUATAMA</v>
          </cell>
        </row>
        <row r="1911">
          <cell r="F1911" t="str">
            <v>IJACI</v>
          </cell>
        </row>
        <row r="1912">
          <cell r="F1912" t="str">
            <v>ILICÍNEA</v>
          </cell>
        </row>
        <row r="1913">
          <cell r="F1913" t="str">
            <v>IMBÉ DE MINAS</v>
          </cell>
        </row>
        <row r="1914">
          <cell r="F1914" t="str">
            <v>INCONFIDENTES</v>
          </cell>
        </row>
        <row r="1915">
          <cell r="F1915" t="str">
            <v>INDAIABIRA</v>
          </cell>
        </row>
        <row r="1916">
          <cell r="F1916" t="str">
            <v>INDIANÓPOLIS</v>
          </cell>
        </row>
        <row r="1917">
          <cell r="F1917" t="str">
            <v>INGAÍ</v>
          </cell>
        </row>
        <row r="1918">
          <cell r="F1918" t="str">
            <v>INHAPIM</v>
          </cell>
        </row>
        <row r="1919">
          <cell r="F1919" t="str">
            <v>INHAÚMA</v>
          </cell>
        </row>
        <row r="1920">
          <cell r="F1920" t="str">
            <v>INIMUTABA</v>
          </cell>
        </row>
        <row r="1921">
          <cell r="F1921" t="str">
            <v>IPABA</v>
          </cell>
        </row>
        <row r="1922">
          <cell r="F1922" t="str">
            <v>IPANEMA</v>
          </cell>
        </row>
        <row r="1923">
          <cell r="F1923" t="str">
            <v>IPATINGA</v>
          </cell>
        </row>
        <row r="1924">
          <cell r="F1924" t="str">
            <v>IPIAÇU</v>
          </cell>
        </row>
        <row r="1925">
          <cell r="F1925" t="str">
            <v>IPUIÚNA</v>
          </cell>
        </row>
        <row r="1926">
          <cell r="F1926" t="str">
            <v>IRAÍ DE MINAS</v>
          </cell>
        </row>
        <row r="1927">
          <cell r="F1927" t="str">
            <v>ITABIRA</v>
          </cell>
        </row>
        <row r="1928">
          <cell r="F1928" t="str">
            <v>ITABIRINHA</v>
          </cell>
        </row>
        <row r="1929">
          <cell r="F1929" t="str">
            <v>ITABIRITO</v>
          </cell>
        </row>
        <row r="1930">
          <cell r="F1930" t="str">
            <v>ITACAMBIRA</v>
          </cell>
        </row>
        <row r="1931">
          <cell r="F1931" t="str">
            <v>ITACARAMBI</v>
          </cell>
        </row>
        <row r="1932">
          <cell r="F1932" t="str">
            <v>ITAGUARA</v>
          </cell>
        </row>
        <row r="1933">
          <cell r="F1933" t="str">
            <v>ITAIPÉ</v>
          </cell>
        </row>
        <row r="1934">
          <cell r="F1934" t="str">
            <v>ITAJUBÁ</v>
          </cell>
        </row>
        <row r="1935">
          <cell r="F1935" t="str">
            <v>ITAMARANDIBA</v>
          </cell>
        </row>
        <row r="1936">
          <cell r="F1936" t="str">
            <v>ITAMARATI DE MINAS</v>
          </cell>
        </row>
        <row r="1937">
          <cell r="F1937" t="str">
            <v>ITAMBACURI</v>
          </cell>
        </row>
        <row r="1938">
          <cell r="F1938" t="str">
            <v>ITAMBÉ DO MATO DENTRO</v>
          </cell>
        </row>
        <row r="1939">
          <cell r="F1939" t="str">
            <v>ITAMOGI</v>
          </cell>
        </row>
        <row r="1940">
          <cell r="F1940" t="str">
            <v>ITAMONTE</v>
          </cell>
        </row>
        <row r="1941">
          <cell r="F1941" t="str">
            <v>ITANHANDU</v>
          </cell>
        </row>
        <row r="1942">
          <cell r="F1942" t="str">
            <v>ITANHOMI</v>
          </cell>
        </row>
        <row r="1943">
          <cell r="F1943" t="str">
            <v>ITAOBIM</v>
          </cell>
        </row>
        <row r="1944">
          <cell r="F1944" t="str">
            <v>ITAPAGIPE</v>
          </cell>
        </row>
        <row r="1945">
          <cell r="F1945" t="str">
            <v>ITAPECERICA</v>
          </cell>
        </row>
        <row r="1946">
          <cell r="F1946" t="str">
            <v>ITAPEVA</v>
          </cell>
        </row>
        <row r="1947">
          <cell r="F1947" t="str">
            <v>ITATIAIUÇU</v>
          </cell>
        </row>
        <row r="1948">
          <cell r="F1948" t="str">
            <v>ITAÚ DE MINAS</v>
          </cell>
        </row>
        <row r="1949">
          <cell r="F1949" t="str">
            <v>ITAÚNA</v>
          </cell>
        </row>
        <row r="1950">
          <cell r="F1950" t="str">
            <v>ITAVERAVA</v>
          </cell>
        </row>
        <row r="1951">
          <cell r="F1951" t="str">
            <v>ITINGA</v>
          </cell>
        </row>
        <row r="1952">
          <cell r="F1952" t="str">
            <v>ITUETA</v>
          </cell>
        </row>
        <row r="1953">
          <cell r="F1953" t="str">
            <v>ITUIUTABA</v>
          </cell>
        </row>
        <row r="1954">
          <cell r="F1954" t="str">
            <v>ITUMIRIM</v>
          </cell>
        </row>
        <row r="1955">
          <cell r="F1955" t="str">
            <v>ITURAMA</v>
          </cell>
        </row>
        <row r="1956">
          <cell r="F1956" t="str">
            <v>ITUTINGA</v>
          </cell>
        </row>
        <row r="1957">
          <cell r="F1957" t="str">
            <v>JABOTICATUBAS</v>
          </cell>
        </row>
        <row r="1958">
          <cell r="F1958" t="str">
            <v>JACINTO</v>
          </cell>
        </row>
        <row r="1959">
          <cell r="F1959" t="str">
            <v>JACUÍ</v>
          </cell>
        </row>
        <row r="1960">
          <cell r="F1960" t="str">
            <v>JACUTINGA</v>
          </cell>
        </row>
        <row r="1961">
          <cell r="F1961" t="str">
            <v>JAGUARAÇU</v>
          </cell>
        </row>
        <row r="1962">
          <cell r="F1962" t="str">
            <v>JAÍBA</v>
          </cell>
        </row>
        <row r="1963">
          <cell r="F1963" t="str">
            <v>JAMPRUCA</v>
          </cell>
        </row>
        <row r="1964">
          <cell r="F1964" t="str">
            <v>JANAÚBA</v>
          </cell>
        </row>
        <row r="1965">
          <cell r="F1965" t="str">
            <v>JANUÁRIA</v>
          </cell>
        </row>
        <row r="1966">
          <cell r="F1966" t="str">
            <v>JAPARAÍBA</v>
          </cell>
        </row>
        <row r="1967">
          <cell r="F1967" t="str">
            <v>JAPONVAR</v>
          </cell>
        </row>
        <row r="1968">
          <cell r="F1968" t="str">
            <v>JECEABA</v>
          </cell>
        </row>
        <row r="1969">
          <cell r="F1969" t="str">
            <v>JENIPAPO DE MINAS</v>
          </cell>
        </row>
        <row r="1970">
          <cell r="F1970" t="str">
            <v>JEQUERI</v>
          </cell>
        </row>
        <row r="1971">
          <cell r="F1971" t="str">
            <v>JEQUITAÍ</v>
          </cell>
        </row>
        <row r="1972">
          <cell r="F1972" t="str">
            <v>JEQUITIBÁ</v>
          </cell>
        </row>
        <row r="1973">
          <cell r="F1973" t="str">
            <v>JEQUITINHONHA</v>
          </cell>
        </row>
        <row r="1974">
          <cell r="F1974" t="str">
            <v>JESUÂNIA</v>
          </cell>
        </row>
        <row r="1975">
          <cell r="F1975" t="str">
            <v>JOAÍMA</v>
          </cell>
        </row>
        <row r="1976">
          <cell r="F1976" t="str">
            <v>JOANÉSIA</v>
          </cell>
        </row>
        <row r="1977">
          <cell r="F1977" t="str">
            <v>JOÃO MONLEVADE</v>
          </cell>
        </row>
        <row r="1978">
          <cell r="F1978" t="str">
            <v>JOÃO PINHEIRO</v>
          </cell>
        </row>
        <row r="1979">
          <cell r="F1979" t="str">
            <v>JOAQUIM FELÍCIO</v>
          </cell>
        </row>
        <row r="1980">
          <cell r="F1980" t="str">
            <v>JORDÂNIA</v>
          </cell>
        </row>
        <row r="1981">
          <cell r="F1981" t="str">
            <v>JOSÉ GONÇALVES DE MINAS</v>
          </cell>
        </row>
        <row r="1982">
          <cell r="F1982" t="str">
            <v>JOSÉ RAYDAN</v>
          </cell>
        </row>
        <row r="1983">
          <cell r="F1983" t="str">
            <v>JOSENÓPOLIS</v>
          </cell>
        </row>
        <row r="1984">
          <cell r="F1984" t="str">
            <v>NOVA UNIÃO</v>
          </cell>
        </row>
        <row r="1985">
          <cell r="F1985" t="str">
            <v>JUATUBA</v>
          </cell>
        </row>
        <row r="1986">
          <cell r="F1986" t="str">
            <v>JUIZ DE FORA</v>
          </cell>
        </row>
        <row r="1987">
          <cell r="F1987" t="str">
            <v>JURAMENTO</v>
          </cell>
        </row>
        <row r="1988">
          <cell r="F1988" t="str">
            <v>JURUAIA</v>
          </cell>
        </row>
        <row r="1989">
          <cell r="F1989" t="str">
            <v>JUVENÍLIA</v>
          </cell>
        </row>
        <row r="1990">
          <cell r="F1990" t="str">
            <v>LADAINHA</v>
          </cell>
        </row>
        <row r="1991">
          <cell r="F1991" t="str">
            <v>LAGAMAR</v>
          </cell>
        </row>
        <row r="1992">
          <cell r="F1992" t="str">
            <v>LAGOA DA PRATA</v>
          </cell>
        </row>
        <row r="1993">
          <cell r="F1993" t="str">
            <v>LAGOA DOS PATOS</v>
          </cell>
        </row>
        <row r="1994">
          <cell r="F1994" t="str">
            <v>LAGOA DOURADA</v>
          </cell>
        </row>
        <row r="1995">
          <cell r="F1995" t="str">
            <v>LAGOA FORMOSA</v>
          </cell>
        </row>
        <row r="1996">
          <cell r="F1996" t="str">
            <v>LAGOA GRANDE</v>
          </cell>
        </row>
        <row r="1997">
          <cell r="F1997" t="str">
            <v>LAGOA SANTA</v>
          </cell>
        </row>
        <row r="1998">
          <cell r="F1998" t="str">
            <v>LAJINHA</v>
          </cell>
        </row>
        <row r="1999">
          <cell r="F1999" t="str">
            <v>LAMBARI</v>
          </cell>
        </row>
        <row r="2000">
          <cell r="F2000" t="str">
            <v>LAMIM</v>
          </cell>
        </row>
        <row r="2001">
          <cell r="F2001" t="str">
            <v>LARANJAL</v>
          </cell>
        </row>
        <row r="2002">
          <cell r="F2002" t="str">
            <v>LASSANCE</v>
          </cell>
        </row>
        <row r="2003">
          <cell r="F2003" t="str">
            <v>LAVRAS</v>
          </cell>
        </row>
        <row r="2004">
          <cell r="F2004" t="str">
            <v>LEANDRO FERREIRA</v>
          </cell>
        </row>
        <row r="2005">
          <cell r="F2005" t="str">
            <v>LEME DO PRADO</v>
          </cell>
        </row>
        <row r="2006">
          <cell r="F2006" t="str">
            <v>LEOPOLDINA</v>
          </cell>
        </row>
        <row r="2007">
          <cell r="F2007" t="str">
            <v>LIBERDADE</v>
          </cell>
        </row>
        <row r="2008">
          <cell r="F2008" t="str">
            <v>LIMA DUARTE</v>
          </cell>
        </row>
        <row r="2009">
          <cell r="F2009" t="str">
            <v>LIMEIRA DO OESTE</v>
          </cell>
        </row>
        <row r="2010">
          <cell r="F2010" t="str">
            <v>LONTRA</v>
          </cell>
        </row>
        <row r="2011">
          <cell r="F2011" t="str">
            <v>LUISBURGO</v>
          </cell>
        </row>
        <row r="2012">
          <cell r="F2012" t="str">
            <v>LUISLÂNDIA</v>
          </cell>
        </row>
        <row r="2013">
          <cell r="F2013" t="str">
            <v>LUMINÁRIAS</v>
          </cell>
        </row>
        <row r="2014">
          <cell r="F2014" t="str">
            <v>LUZ</v>
          </cell>
        </row>
        <row r="2015">
          <cell r="F2015" t="str">
            <v>MACHACALIS</v>
          </cell>
        </row>
        <row r="2016">
          <cell r="F2016" t="str">
            <v>MACHADO</v>
          </cell>
        </row>
        <row r="2017">
          <cell r="F2017" t="str">
            <v>MADRE DE DEUS DE MINAS</v>
          </cell>
        </row>
        <row r="2018">
          <cell r="F2018" t="str">
            <v>MALACACHETA</v>
          </cell>
        </row>
        <row r="2019">
          <cell r="F2019" t="str">
            <v>MAMONAS</v>
          </cell>
        </row>
        <row r="2020">
          <cell r="F2020" t="str">
            <v>MANGA</v>
          </cell>
        </row>
        <row r="2021">
          <cell r="F2021" t="str">
            <v>MANHUAÇU</v>
          </cell>
        </row>
        <row r="2022">
          <cell r="F2022" t="str">
            <v>MANHUMIRIM</v>
          </cell>
        </row>
        <row r="2023">
          <cell r="F2023" t="str">
            <v>MANTENA</v>
          </cell>
        </row>
        <row r="2024">
          <cell r="F2024" t="str">
            <v>MARAVILHAS</v>
          </cell>
        </row>
        <row r="2025">
          <cell r="F2025" t="str">
            <v>MAR DE ESPANHA</v>
          </cell>
        </row>
        <row r="2026">
          <cell r="F2026" t="str">
            <v>MARIA DA FÉ</v>
          </cell>
        </row>
        <row r="2027">
          <cell r="F2027" t="str">
            <v>MARIANA</v>
          </cell>
        </row>
        <row r="2028">
          <cell r="F2028" t="str">
            <v>MARILAC</v>
          </cell>
        </row>
        <row r="2029">
          <cell r="F2029" t="str">
            <v>MÁRIO CAMPOS</v>
          </cell>
        </row>
        <row r="2030">
          <cell r="F2030" t="str">
            <v>MARIPÁ DE MINAS</v>
          </cell>
        </row>
        <row r="2031">
          <cell r="F2031" t="str">
            <v>MARLIÉRIA</v>
          </cell>
        </row>
        <row r="2032">
          <cell r="F2032" t="str">
            <v>MARMELÓPOLIS</v>
          </cell>
        </row>
        <row r="2033">
          <cell r="F2033" t="str">
            <v>MARTINHO CAMPOS</v>
          </cell>
        </row>
        <row r="2034">
          <cell r="F2034" t="str">
            <v>MARTINS SOARES</v>
          </cell>
        </row>
        <row r="2035">
          <cell r="F2035" t="str">
            <v>MATA VERDE</v>
          </cell>
        </row>
        <row r="2036">
          <cell r="F2036" t="str">
            <v>MATERLÂNDIA</v>
          </cell>
        </row>
        <row r="2037">
          <cell r="F2037" t="str">
            <v>MATEUS LEME</v>
          </cell>
        </row>
        <row r="2038">
          <cell r="F2038" t="str">
            <v>MATIAS BARBOSA</v>
          </cell>
        </row>
        <row r="2039">
          <cell r="F2039" t="str">
            <v>MATIAS CARDOSO</v>
          </cell>
        </row>
        <row r="2040">
          <cell r="F2040" t="str">
            <v>MATIPÓ</v>
          </cell>
        </row>
        <row r="2041">
          <cell r="F2041" t="str">
            <v>MATO VERDE</v>
          </cell>
        </row>
        <row r="2042">
          <cell r="F2042" t="str">
            <v>MATOZINHOS</v>
          </cell>
        </row>
        <row r="2043">
          <cell r="F2043" t="str">
            <v>MATUTINA</v>
          </cell>
        </row>
        <row r="2044">
          <cell r="F2044" t="str">
            <v>MEDEIROS</v>
          </cell>
        </row>
        <row r="2045">
          <cell r="F2045" t="str">
            <v>MEDINA</v>
          </cell>
        </row>
        <row r="2046">
          <cell r="F2046" t="str">
            <v>MENDES PIMENTEL</v>
          </cell>
        </row>
        <row r="2047">
          <cell r="F2047" t="str">
            <v>MERCÊS</v>
          </cell>
        </row>
        <row r="2048">
          <cell r="F2048" t="str">
            <v>MESQUITA</v>
          </cell>
        </row>
        <row r="2049">
          <cell r="F2049" t="str">
            <v>MINAS NOVAS</v>
          </cell>
        </row>
        <row r="2050">
          <cell r="F2050" t="str">
            <v>MINDURI</v>
          </cell>
        </row>
        <row r="2051">
          <cell r="F2051" t="str">
            <v>MIRABELA</v>
          </cell>
        </row>
        <row r="2052">
          <cell r="F2052" t="str">
            <v>MIRADOURO</v>
          </cell>
        </row>
        <row r="2053">
          <cell r="F2053" t="str">
            <v>MIRAÍ</v>
          </cell>
        </row>
        <row r="2054">
          <cell r="F2054" t="str">
            <v>MIRAVÂNIA</v>
          </cell>
        </row>
        <row r="2055">
          <cell r="F2055" t="str">
            <v>MOEDA</v>
          </cell>
        </row>
        <row r="2056">
          <cell r="F2056" t="str">
            <v>MOEMA</v>
          </cell>
        </row>
        <row r="2057">
          <cell r="F2057" t="str">
            <v>MONJOLOS</v>
          </cell>
        </row>
        <row r="2058">
          <cell r="F2058" t="str">
            <v>MONSENHOR PAULO</v>
          </cell>
        </row>
        <row r="2059">
          <cell r="F2059" t="str">
            <v>MONTALVÂNIA</v>
          </cell>
        </row>
        <row r="2060">
          <cell r="F2060" t="str">
            <v>MONTE ALEGRE DE MINAS</v>
          </cell>
        </row>
        <row r="2061">
          <cell r="F2061" t="str">
            <v>MONTE AZUL</v>
          </cell>
        </row>
        <row r="2062">
          <cell r="F2062" t="str">
            <v>MONTE BELO</v>
          </cell>
        </row>
        <row r="2063">
          <cell r="F2063" t="str">
            <v>MONTE CARMELO</v>
          </cell>
        </row>
        <row r="2064">
          <cell r="F2064" t="str">
            <v>MONTE FORMOSO</v>
          </cell>
        </row>
        <row r="2065">
          <cell r="F2065" t="str">
            <v>MONTE SANTO DE MINAS</v>
          </cell>
        </row>
        <row r="2066">
          <cell r="F2066" t="str">
            <v>MONTES CLAROS</v>
          </cell>
        </row>
        <row r="2067">
          <cell r="F2067" t="str">
            <v>MONTE SIÃO</v>
          </cell>
        </row>
        <row r="2068">
          <cell r="F2068" t="str">
            <v>MONTEZUMA</v>
          </cell>
        </row>
        <row r="2069">
          <cell r="F2069" t="str">
            <v>MORADA NOVA DE MINAS</v>
          </cell>
        </row>
        <row r="2070">
          <cell r="F2070" t="str">
            <v>MORRO DA GARÇA</v>
          </cell>
        </row>
        <row r="2071">
          <cell r="F2071" t="str">
            <v>MORRO DO PILAR</v>
          </cell>
        </row>
        <row r="2072">
          <cell r="F2072" t="str">
            <v>MUNHOZ</v>
          </cell>
        </row>
        <row r="2073">
          <cell r="F2073" t="str">
            <v>MURIAÉ</v>
          </cell>
        </row>
        <row r="2074">
          <cell r="F2074" t="str">
            <v>MUTUM</v>
          </cell>
        </row>
        <row r="2075">
          <cell r="F2075" t="str">
            <v>MUZAMBINHO</v>
          </cell>
        </row>
        <row r="2076">
          <cell r="F2076" t="str">
            <v>NACIP RAYDAN</v>
          </cell>
        </row>
        <row r="2077">
          <cell r="F2077" t="str">
            <v>NANUQUE</v>
          </cell>
        </row>
        <row r="2078">
          <cell r="F2078" t="str">
            <v>NAQUE</v>
          </cell>
        </row>
        <row r="2079">
          <cell r="F2079" t="str">
            <v>NATALÂNDIA</v>
          </cell>
        </row>
        <row r="2080">
          <cell r="F2080" t="str">
            <v>NATÉRCIA</v>
          </cell>
        </row>
        <row r="2081">
          <cell r="F2081" t="str">
            <v>NAZARENO</v>
          </cell>
        </row>
        <row r="2082">
          <cell r="F2082" t="str">
            <v>NEPOMUCENO</v>
          </cell>
        </row>
        <row r="2083">
          <cell r="F2083" t="str">
            <v>NINHEIRA</v>
          </cell>
        </row>
        <row r="2084">
          <cell r="F2084" t="str">
            <v>NOVA BELÉM</v>
          </cell>
        </row>
        <row r="2085">
          <cell r="F2085" t="str">
            <v>NOVA ERA</v>
          </cell>
        </row>
        <row r="2086">
          <cell r="F2086" t="str">
            <v>NOVA LIMA</v>
          </cell>
        </row>
        <row r="2087">
          <cell r="F2087" t="str">
            <v>NOVA MÓDICA</v>
          </cell>
        </row>
        <row r="2088">
          <cell r="F2088" t="str">
            <v>NOVA PONTE</v>
          </cell>
        </row>
        <row r="2089">
          <cell r="F2089" t="str">
            <v>NOVA PORTEIRINHA</v>
          </cell>
        </row>
        <row r="2090">
          <cell r="F2090" t="str">
            <v>NOVA RESENDE</v>
          </cell>
        </row>
        <row r="2091">
          <cell r="F2091" t="str">
            <v>NOVA SERRANA</v>
          </cell>
        </row>
        <row r="2092">
          <cell r="F2092" t="str">
            <v>NOVO CRUZEIRO</v>
          </cell>
        </row>
        <row r="2093">
          <cell r="F2093" t="str">
            <v>NOVO ORIENTE DE MINAS</v>
          </cell>
        </row>
        <row r="2094">
          <cell r="F2094" t="str">
            <v>NOVORIZONTE</v>
          </cell>
        </row>
        <row r="2095">
          <cell r="F2095" t="str">
            <v>OLARIA</v>
          </cell>
        </row>
        <row r="2096">
          <cell r="F2096" t="str">
            <v>OLHOS-D'ÁGUA</v>
          </cell>
        </row>
        <row r="2097">
          <cell r="F2097" t="str">
            <v>OLÍMPIO NORONHA</v>
          </cell>
        </row>
        <row r="2098">
          <cell r="F2098" t="str">
            <v>OLIVEIRA</v>
          </cell>
        </row>
        <row r="2099">
          <cell r="F2099" t="str">
            <v>OLIVEIRA FORTES</v>
          </cell>
        </row>
        <row r="2100">
          <cell r="F2100" t="str">
            <v>ONÇA DE PITANGUI</v>
          </cell>
        </row>
        <row r="2101">
          <cell r="F2101" t="str">
            <v>ORATÓRIOS</v>
          </cell>
        </row>
        <row r="2102">
          <cell r="F2102" t="str">
            <v>ORIZÂNIA</v>
          </cell>
        </row>
        <row r="2103">
          <cell r="F2103" t="str">
            <v>OURO BRANCO</v>
          </cell>
        </row>
        <row r="2104">
          <cell r="F2104" t="str">
            <v>OURO FINO</v>
          </cell>
        </row>
        <row r="2105">
          <cell r="F2105" t="str">
            <v>OURO PRETO</v>
          </cell>
        </row>
        <row r="2106">
          <cell r="F2106" t="str">
            <v>OURO VERDE DE MINAS</v>
          </cell>
        </row>
        <row r="2107">
          <cell r="F2107" t="str">
            <v>PADRE CARVALHO</v>
          </cell>
        </row>
        <row r="2108">
          <cell r="F2108" t="str">
            <v>PADRE PARAÍSO</v>
          </cell>
        </row>
        <row r="2109">
          <cell r="F2109" t="str">
            <v>PAINEIRAS</v>
          </cell>
        </row>
        <row r="2110">
          <cell r="F2110" t="str">
            <v>PAINS</v>
          </cell>
        </row>
        <row r="2111">
          <cell r="F2111" t="str">
            <v>PAI PEDRO</v>
          </cell>
        </row>
        <row r="2112">
          <cell r="F2112" t="str">
            <v>PAIVA</v>
          </cell>
        </row>
        <row r="2113">
          <cell r="F2113" t="str">
            <v>PALMA</v>
          </cell>
        </row>
        <row r="2114">
          <cell r="F2114" t="str">
            <v>PALMÓPOLIS</v>
          </cell>
        </row>
        <row r="2115">
          <cell r="F2115" t="str">
            <v>PAPAGAIOS</v>
          </cell>
        </row>
        <row r="2116">
          <cell r="F2116" t="str">
            <v>PARACATU</v>
          </cell>
        </row>
        <row r="2117">
          <cell r="F2117" t="str">
            <v>PARÁ DE MINAS</v>
          </cell>
        </row>
        <row r="2118">
          <cell r="F2118" t="str">
            <v>PARAGUAÇU</v>
          </cell>
        </row>
        <row r="2119">
          <cell r="F2119" t="str">
            <v>PARAISÓPOLIS</v>
          </cell>
        </row>
        <row r="2120">
          <cell r="F2120" t="str">
            <v>PARAOPEBA</v>
          </cell>
        </row>
        <row r="2121">
          <cell r="F2121" t="str">
            <v>PASSABÉM</v>
          </cell>
        </row>
        <row r="2122">
          <cell r="F2122" t="str">
            <v>PASSA QUATRO</v>
          </cell>
        </row>
        <row r="2123">
          <cell r="F2123" t="str">
            <v>PASSA TEMPO</v>
          </cell>
        </row>
        <row r="2124">
          <cell r="F2124" t="str">
            <v>PASSA-VINTE</v>
          </cell>
        </row>
        <row r="2125">
          <cell r="F2125" t="str">
            <v>PASSOS</v>
          </cell>
        </row>
        <row r="2126">
          <cell r="F2126" t="str">
            <v>PATIS</v>
          </cell>
        </row>
        <row r="2127">
          <cell r="F2127" t="str">
            <v>PATOS DE MINAS</v>
          </cell>
        </row>
        <row r="2128">
          <cell r="F2128" t="str">
            <v>PATROCÍNIO</v>
          </cell>
        </row>
        <row r="2129">
          <cell r="F2129" t="str">
            <v>PATROCÍNIO DO MURIAÉ</v>
          </cell>
        </row>
        <row r="2130">
          <cell r="F2130" t="str">
            <v>PAULA CÂNDIDO</v>
          </cell>
        </row>
        <row r="2131">
          <cell r="F2131" t="str">
            <v>PAULISTAS</v>
          </cell>
        </row>
        <row r="2132">
          <cell r="F2132" t="str">
            <v>PAVÃO</v>
          </cell>
        </row>
        <row r="2133">
          <cell r="F2133" t="str">
            <v>PEÇANHA</v>
          </cell>
        </row>
        <row r="2134">
          <cell r="F2134" t="str">
            <v>PEDRA AZUL</v>
          </cell>
        </row>
        <row r="2135">
          <cell r="F2135" t="str">
            <v>PEDRA BONITA</v>
          </cell>
        </row>
        <row r="2136">
          <cell r="F2136" t="str">
            <v>PEDRA DO ANTA</v>
          </cell>
        </row>
        <row r="2137">
          <cell r="F2137" t="str">
            <v>PEDRA DO INDAIÁ</v>
          </cell>
        </row>
        <row r="2138">
          <cell r="F2138" t="str">
            <v>PEDRA DOURADA</v>
          </cell>
        </row>
        <row r="2139">
          <cell r="F2139" t="str">
            <v>PEDRALVA</v>
          </cell>
        </row>
        <row r="2140">
          <cell r="F2140" t="str">
            <v>PEDRAS DE MARIA DA CRUZ</v>
          </cell>
        </row>
        <row r="2141">
          <cell r="F2141" t="str">
            <v>PEDRINÓPOLIS</v>
          </cell>
        </row>
        <row r="2142">
          <cell r="F2142" t="str">
            <v>PEDRO LEOPOLDO</v>
          </cell>
        </row>
        <row r="2143">
          <cell r="F2143" t="str">
            <v>PEDRO TEIXEIRA</v>
          </cell>
        </row>
        <row r="2144">
          <cell r="F2144" t="str">
            <v>PEQUERI</v>
          </cell>
        </row>
        <row r="2145">
          <cell r="F2145" t="str">
            <v>PEQUI</v>
          </cell>
        </row>
        <row r="2146">
          <cell r="F2146" t="str">
            <v>PERDIGÃO</v>
          </cell>
        </row>
        <row r="2147">
          <cell r="F2147" t="str">
            <v>PERDIZES</v>
          </cell>
        </row>
        <row r="2148">
          <cell r="F2148" t="str">
            <v>PERDÕES</v>
          </cell>
        </row>
        <row r="2149">
          <cell r="F2149" t="str">
            <v>PERIQUITO</v>
          </cell>
        </row>
        <row r="2150">
          <cell r="F2150" t="str">
            <v>PESCADOR</v>
          </cell>
        </row>
        <row r="2151">
          <cell r="F2151" t="str">
            <v>PIAU</v>
          </cell>
        </row>
        <row r="2152">
          <cell r="F2152" t="str">
            <v>PIEDADE DE CARATINGA</v>
          </cell>
        </row>
        <row r="2153">
          <cell r="F2153" t="str">
            <v>PIEDADE DE PONTE NOVA</v>
          </cell>
        </row>
        <row r="2154">
          <cell r="F2154" t="str">
            <v>PIEDADE DO RIO GRANDE</v>
          </cell>
        </row>
        <row r="2155">
          <cell r="F2155" t="str">
            <v>PIEDADE DOS GERAIS</v>
          </cell>
        </row>
        <row r="2156">
          <cell r="F2156" t="str">
            <v>PIMENTA</v>
          </cell>
        </row>
        <row r="2157">
          <cell r="F2157" t="str">
            <v>PINGO-D'ÁGUA</v>
          </cell>
        </row>
        <row r="2158">
          <cell r="F2158" t="str">
            <v>PINTÓPOLIS</v>
          </cell>
        </row>
        <row r="2159">
          <cell r="F2159" t="str">
            <v>PIRACEMA</v>
          </cell>
        </row>
        <row r="2160">
          <cell r="F2160" t="str">
            <v>PIRAJUBA</v>
          </cell>
        </row>
        <row r="2161">
          <cell r="F2161" t="str">
            <v>PIRANGA</v>
          </cell>
        </row>
        <row r="2162">
          <cell r="F2162" t="str">
            <v>PIRANGUÇU</v>
          </cell>
        </row>
        <row r="2163">
          <cell r="F2163" t="str">
            <v>PIRANGUINHO</v>
          </cell>
        </row>
        <row r="2164">
          <cell r="F2164" t="str">
            <v>PIRAPETINGA</v>
          </cell>
        </row>
        <row r="2165">
          <cell r="F2165" t="str">
            <v>PIRAPORA</v>
          </cell>
        </row>
        <row r="2166">
          <cell r="F2166" t="str">
            <v>PIRAÚBA</v>
          </cell>
        </row>
        <row r="2167">
          <cell r="F2167" t="str">
            <v>PITANGUI</v>
          </cell>
        </row>
        <row r="2168">
          <cell r="F2168" t="str">
            <v>PIUMHI</v>
          </cell>
        </row>
        <row r="2169">
          <cell r="F2169" t="str">
            <v>PLANURA</v>
          </cell>
        </row>
        <row r="2170">
          <cell r="F2170" t="str">
            <v>POÇO FUNDO</v>
          </cell>
        </row>
        <row r="2171">
          <cell r="F2171" t="str">
            <v>POÇOS DE CALDAS</v>
          </cell>
        </row>
        <row r="2172">
          <cell r="F2172" t="str">
            <v>POCRANE</v>
          </cell>
        </row>
        <row r="2173">
          <cell r="F2173" t="str">
            <v>POMPÉU</v>
          </cell>
        </row>
        <row r="2174">
          <cell r="F2174" t="str">
            <v>PONTE NOVA</v>
          </cell>
        </row>
        <row r="2175">
          <cell r="F2175" t="str">
            <v>PONTO CHIQUE</v>
          </cell>
        </row>
        <row r="2176">
          <cell r="F2176" t="str">
            <v>PONTO DOS VOLANTES</v>
          </cell>
        </row>
        <row r="2177">
          <cell r="F2177" t="str">
            <v>PORTEIRINHA</v>
          </cell>
        </row>
        <row r="2178">
          <cell r="F2178" t="str">
            <v>PORTO FIRME</v>
          </cell>
        </row>
        <row r="2179">
          <cell r="F2179" t="str">
            <v>POTÉ</v>
          </cell>
        </row>
        <row r="2180">
          <cell r="F2180" t="str">
            <v>POUSO ALEGRE</v>
          </cell>
        </row>
        <row r="2181">
          <cell r="F2181" t="str">
            <v>POUSO ALTO</v>
          </cell>
        </row>
        <row r="2182">
          <cell r="F2182" t="str">
            <v>PRADOS</v>
          </cell>
        </row>
        <row r="2183">
          <cell r="F2183" t="str">
            <v>PRATA</v>
          </cell>
        </row>
        <row r="2184">
          <cell r="F2184" t="str">
            <v>PRATÁPOLIS</v>
          </cell>
        </row>
        <row r="2185">
          <cell r="F2185" t="str">
            <v>PRATINHA</v>
          </cell>
        </row>
        <row r="2186">
          <cell r="F2186" t="str">
            <v>PRESIDENTE BERNARDES</v>
          </cell>
        </row>
        <row r="2187">
          <cell r="F2187" t="str">
            <v>PRESIDENTE JUSCELINO</v>
          </cell>
        </row>
        <row r="2188">
          <cell r="F2188" t="str">
            <v>PRESIDENTE KUBITSCHEK</v>
          </cell>
        </row>
        <row r="2189">
          <cell r="F2189" t="str">
            <v>PRESIDENTE OLEGÁRIO</v>
          </cell>
        </row>
        <row r="2190">
          <cell r="F2190" t="str">
            <v>ALTO JEQUITIBÁ</v>
          </cell>
        </row>
        <row r="2191">
          <cell r="F2191" t="str">
            <v>PRUDENTE DE MORAIS</v>
          </cell>
        </row>
        <row r="2192">
          <cell r="F2192" t="str">
            <v>QUARTEL GERAL</v>
          </cell>
        </row>
        <row r="2193">
          <cell r="F2193" t="str">
            <v>QUELUZITO</v>
          </cell>
        </row>
        <row r="2194">
          <cell r="F2194" t="str">
            <v>RAPOSOS</v>
          </cell>
        </row>
        <row r="2195">
          <cell r="F2195" t="str">
            <v>RAUL SOARES</v>
          </cell>
        </row>
        <row r="2196">
          <cell r="F2196" t="str">
            <v>RECREIO</v>
          </cell>
        </row>
        <row r="2197">
          <cell r="F2197" t="str">
            <v>REDUTO</v>
          </cell>
        </row>
        <row r="2198">
          <cell r="F2198" t="str">
            <v>RESENDE COSTA</v>
          </cell>
        </row>
        <row r="2199">
          <cell r="F2199" t="str">
            <v>RESPLENDOR</v>
          </cell>
        </row>
        <row r="2200">
          <cell r="F2200" t="str">
            <v>RESSAQUINHA</v>
          </cell>
        </row>
        <row r="2201">
          <cell r="F2201" t="str">
            <v>RIACHINHO</v>
          </cell>
        </row>
        <row r="2202">
          <cell r="F2202" t="str">
            <v>RIACHO DOS MACHADOS</v>
          </cell>
        </row>
        <row r="2203">
          <cell r="F2203" t="str">
            <v>RIBEIRÃO DAS NEVES</v>
          </cell>
        </row>
        <row r="2204">
          <cell r="F2204" t="str">
            <v>RIBEIRÃO VERMELHO</v>
          </cell>
        </row>
        <row r="2205">
          <cell r="F2205" t="str">
            <v>RIO ACIMA</v>
          </cell>
        </row>
        <row r="2206">
          <cell r="F2206" t="str">
            <v>RIO CASCA</v>
          </cell>
        </row>
        <row r="2207">
          <cell r="F2207" t="str">
            <v>RIO DOCE</v>
          </cell>
        </row>
        <row r="2208">
          <cell r="F2208" t="str">
            <v>RIO DO PRADO</v>
          </cell>
        </row>
        <row r="2209">
          <cell r="F2209" t="str">
            <v>RIO ESPERA</v>
          </cell>
        </row>
        <row r="2210">
          <cell r="F2210" t="str">
            <v>RIO MANSO</v>
          </cell>
        </row>
        <row r="2211">
          <cell r="F2211" t="str">
            <v>RIO NOVO</v>
          </cell>
        </row>
        <row r="2212">
          <cell r="F2212" t="str">
            <v>RIO PARANAÍBA</v>
          </cell>
        </row>
        <row r="2213">
          <cell r="F2213" t="str">
            <v>RIO PARDO DE MINAS</v>
          </cell>
        </row>
        <row r="2214">
          <cell r="F2214" t="str">
            <v>RIO PIRACICABA</v>
          </cell>
        </row>
        <row r="2215">
          <cell r="F2215" t="str">
            <v>RIO POMBA</v>
          </cell>
        </row>
        <row r="2216">
          <cell r="F2216" t="str">
            <v>RIO PRETO</v>
          </cell>
        </row>
        <row r="2217">
          <cell r="F2217" t="str">
            <v>RIO VERMELHO</v>
          </cell>
        </row>
        <row r="2218">
          <cell r="F2218" t="str">
            <v>RITÁPOLIS</v>
          </cell>
        </row>
        <row r="2219">
          <cell r="F2219" t="str">
            <v>ROCHEDO DE MINAS</v>
          </cell>
        </row>
        <row r="2220">
          <cell r="F2220" t="str">
            <v>RODEIRO</v>
          </cell>
        </row>
        <row r="2221">
          <cell r="F2221" t="str">
            <v>ROMARIA</v>
          </cell>
        </row>
        <row r="2222">
          <cell r="F2222" t="str">
            <v>ROSÁRIO DA LIMEIRA</v>
          </cell>
        </row>
        <row r="2223">
          <cell r="F2223" t="str">
            <v>RUBELITA</v>
          </cell>
        </row>
        <row r="2224">
          <cell r="F2224" t="str">
            <v>RUBIM</v>
          </cell>
        </row>
        <row r="2225">
          <cell r="F2225" t="str">
            <v>SABARÁ</v>
          </cell>
        </row>
        <row r="2226">
          <cell r="F2226" t="str">
            <v>SABINÓPOLIS</v>
          </cell>
        </row>
        <row r="2227">
          <cell r="F2227" t="str">
            <v>SACRAMENTO</v>
          </cell>
        </row>
        <row r="2228">
          <cell r="F2228" t="str">
            <v>SALINAS</v>
          </cell>
        </row>
        <row r="2229">
          <cell r="F2229" t="str">
            <v>SALTO DA DIVISA</v>
          </cell>
        </row>
        <row r="2230">
          <cell r="F2230" t="str">
            <v>SANTA BÁRBARA</v>
          </cell>
        </row>
        <row r="2231">
          <cell r="F2231" t="str">
            <v>SANTA BÁRBARA DO LESTE</v>
          </cell>
        </row>
        <row r="2232">
          <cell r="F2232" t="str">
            <v>SANTA BÁRBARA DO MONTE VERDE</v>
          </cell>
        </row>
        <row r="2233">
          <cell r="F2233" t="str">
            <v>SANTA BÁRBARA DO TUGÚRIO</v>
          </cell>
        </row>
        <row r="2234">
          <cell r="F2234" t="str">
            <v>SANTA CRUZ DE MINAS</v>
          </cell>
        </row>
        <row r="2235">
          <cell r="F2235" t="str">
            <v>SANTA CRUZ DE SALINAS</v>
          </cell>
        </row>
        <row r="2236">
          <cell r="F2236" t="str">
            <v>SANTA CRUZ DO ESCALVADO</v>
          </cell>
        </row>
        <row r="2237">
          <cell r="F2237" t="str">
            <v>SANTA EFIGÊNIA DE MINAS</v>
          </cell>
        </row>
        <row r="2238">
          <cell r="F2238" t="str">
            <v>SANTA FÉ DE MINAS</v>
          </cell>
        </row>
        <row r="2239">
          <cell r="F2239" t="str">
            <v>SANTA HELENA DE MINAS</v>
          </cell>
        </row>
        <row r="2240">
          <cell r="F2240" t="str">
            <v>SANTA JULIANA</v>
          </cell>
        </row>
        <row r="2241">
          <cell r="F2241" t="str">
            <v>SANTA LUZIA</v>
          </cell>
        </row>
        <row r="2242">
          <cell r="F2242" t="str">
            <v>SANTA MARGARIDA</v>
          </cell>
        </row>
        <row r="2243">
          <cell r="F2243" t="str">
            <v>SANTA MARIA DE ITABIRA</v>
          </cell>
        </row>
        <row r="2244">
          <cell r="F2244" t="str">
            <v>SANTA MARIA DO SALTO</v>
          </cell>
        </row>
        <row r="2245">
          <cell r="F2245" t="str">
            <v>SANTA MARIA DO SUAÇUÍ</v>
          </cell>
        </row>
        <row r="2246">
          <cell r="F2246" t="str">
            <v>SANTANA DA VARGEM</v>
          </cell>
        </row>
        <row r="2247">
          <cell r="F2247" t="str">
            <v>SANTANA DE CATAGUASES</v>
          </cell>
        </row>
        <row r="2248">
          <cell r="F2248" t="str">
            <v>SANTANA DE PIRAPAMA</v>
          </cell>
        </row>
        <row r="2249">
          <cell r="F2249" t="str">
            <v>SANTANA DO DESERTO</v>
          </cell>
        </row>
        <row r="2250">
          <cell r="F2250" t="str">
            <v>SANTANA DO GARAMBÉU</v>
          </cell>
        </row>
        <row r="2251">
          <cell r="F2251" t="str">
            <v>SANTANA DO JACARÉ</v>
          </cell>
        </row>
        <row r="2252">
          <cell r="F2252" t="str">
            <v>SANTANA DO MANHUAÇU</v>
          </cell>
        </row>
        <row r="2253">
          <cell r="F2253" t="str">
            <v>SANTANA DO PARAÍSO</v>
          </cell>
        </row>
        <row r="2254">
          <cell r="F2254" t="str">
            <v>SANTANA DO RIACHO</v>
          </cell>
        </row>
        <row r="2255">
          <cell r="F2255" t="str">
            <v>SANTANA DOS MONTES</v>
          </cell>
        </row>
        <row r="2256">
          <cell r="F2256" t="str">
            <v>SANTA RITA DE CALDAS</v>
          </cell>
        </row>
        <row r="2257">
          <cell r="F2257" t="str">
            <v>SANTA RITA DE JACUTINGA</v>
          </cell>
        </row>
        <row r="2258">
          <cell r="F2258" t="str">
            <v>SANTA RITA DE MINAS</v>
          </cell>
        </row>
        <row r="2259">
          <cell r="F2259" t="str">
            <v>SANTA RITA DE IBITIPOCA</v>
          </cell>
        </row>
        <row r="2260">
          <cell r="F2260" t="str">
            <v>SANTA RITA DO ITUETO</v>
          </cell>
        </row>
        <row r="2261">
          <cell r="F2261" t="str">
            <v>SANTA RITA DO SAPUCAÍ</v>
          </cell>
        </row>
        <row r="2262">
          <cell r="F2262" t="str">
            <v>SANTA ROSA DA SERRA</v>
          </cell>
        </row>
        <row r="2263">
          <cell r="F2263" t="str">
            <v>SANTA VITÓRIA</v>
          </cell>
        </row>
        <row r="2264">
          <cell r="F2264" t="str">
            <v>SANTO ANTÔNIO DO AMPARO</v>
          </cell>
        </row>
        <row r="2265">
          <cell r="F2265" t="str">
            <v>SANTO ANTÔNIO DO AVENTUREIRO</v>
          </cell>
        </row>
        <row r="2266">
          <cell r="F2266" t="str">
            <v>SANTO ANTÔNIO DO GRAMA</v>
          </cell>
        </row>
        <row r="2267">
          <cell r="F2267" t="str">
            <v>SANTO ANTÔNIO DO ITAMBÉ</v>
          </cell>
        </row>
        <row r="2268">
          <cell r="F2268" t="str">
            <v>SANTO ANTÔNIO DO JACINTO</v>
          </cell>
        </row>
        <row r="2269">
          <cell r="F2269" t="str">
            <v>SANTO ANTÔNIO DO MONTE</v>
          </cell>
        </row>
        <row r="2270">
          <cell r="F2270" t="str">
            <v>SANTO ANTÔNIO DO RETIRO</v>
          </cell>
        </row>
        <row r="2271">
          <cell r="F2271" t="str">
            <v>SANTO ANTÔNIO DO RIO ABAIXO</v>
          </cell>
        </row>
        <row r="2272">
          <cell r="F2272" t="str">
            <v>SANTO HIPÓLITO</v>
          </cell>
        </row>
        <row r="2273">
          <cell r="F2273" t="str">
            <v>SANTOS DUMONT</v>
          </cell>
        </row>
        <row r="2274">
          <cell r="F2274" t="str">
            <v>SÃO BENTO ABADE</v>
          </cell>
        </row>
        <row r="2275">
          <cell r="F2275" t="str">
            <v>SÃO BRÁS DO SUAÇUÍ</v>
          </cell>
        </row>
        <row r="2276">
          <cell r="F2276" t="str">
            <v>SÃO DOMINGOS DAS DORES</v>
          </cell>
        </row>
        <row r="2277">
          <cell r="F2277" t="str">
            <v>SÃO DOMINGOS DO PRATA</v>
          </cell>
        </row>
        <row r="2278">
          <cell r="F2278" t="str">
            <v>SÃO FÉLIX DE MINAS</v>
          </cell>
        </row>
        <row r="2279">
          <cell r="F2279" t="str">
            <v>SÃO FRANCISCO</v>
          </cell>
        </row>
        <row r="2280">
          <cell r="F2280" t="str">
            <v>SÃO FRANCISCO DE PAULA</v>
          </cell>
        </row>
        <row r="2281">
          <cell r="F2281" t="str">
            <v>SÃO FRANCISCO DE SALES</v>
          </cell>
        </row>
        <row r="2282">
          <cell r="F2282" t="str">
            <v>SÃO FRANCISCO DO GLÓRIA</v>
          </cell>
        </row>
        <row r="2283">
          <cell r="F2283" t="str">
            <v>SÃO GERALDO</v>
          </cell>
        </row>
        <row r="2284">
          <cell r="F2284" t="str">
            <v>SÃO GERALDO DA PIEDADE</v>
          </cell>
        </row>
        <row r="2285">
          <cell r="F2285" t="str">
            <v>SÃO GERALDO DO BAIXIO</v>
          </cell>
        </row>
        <row r="2286">
          <cell r="F2286" t="str">
            <v>SÃO GONÇALO DO ABAETÉ</v>
          </cell>
        </row>
        <row r="2287">
          <cell r="F2287" t="str">
            <v>SÃO GONÇALO DO PARÁ</v>
          </cell>
        </row>
        <row r="2288">
          <cell r="F2288" t="str">
            <v>SÃO GONÇALO DO RIO ABAIXO</v>
          </cell>
        </row>
        <row r="2289">
          <cell r="F2289" t="str">
            <v>SÃO GONÇALO DO SAPUCAÍ</v>
          </cell>
        </row>
        <row r="2290">
          <cell r="F2290" t="str">
            <v>SÃO GOTARDO</v>
          </cell>
        </row>
        <row r="2291">
          <cell r="F2291" t="str">
            <v>SÃO JOÃO BATISTA DO GLÓRIA</v>
          </cell>
        </row>
        <row r="2292">
          <cell r="F2292" t="str">
            <v>SÃO JOÃO DA LAGOA</v>
          </cell>
        </row>
        <row r="2293">
          <cell r="F2293" t="str">
            <v>SÃO JOÃO DA MATA</v>
          </cell>
        </row>
        <row r="2294">
          <cell r="F2294" t="str">
            <v>SÃO JOÃO DA PONTE</v>
          </cell>
        </row>
        <row r="2295">
          <cell r="F2295" t="str">
            <v>SÃO JOÃO DAS MISSÕES</v>
          </cell>
        </row>
        <row r="2296">
          <cell r="F2296" t="str">
            <v>SÃO JOÃO DEL REI</v>
          </cell>
        </row>
        <row r="2297">
          <cell r="F2297" t="str">
            <v>SÃO JOÃO DO MANHUAÇU</v>
          </cell>
        </row>
        <row r="2298">
          <cell r="F2298" t="str">
            <v>SÃO JOÃO DO MANTENINHA</v>
          </cell>
        </row>
        <row r="2299">
          <cell r="F2299" t="str">
            <v>SÃO JOÃO DO ORIENTE</v>
          </cell>
        </row>
        <row r="2300">
          <cell r="F2300" t="str">
            <v>SÃO JOÃO DO PACUÍ</v>
          </cell>
        </row>
        <row r="2301">
          <cell r="F2301" t="str">
            <v>SÃO JOÃO DO PARAÍSO</v>
          </cell>
        </row>
        <row r="2302">
          <cell r="F2302" t="str">
            <v>SÃO JOÃO EVANGELISTA</v>
          </cell>
        </row>
        <row r="2303">
          <cell r="F2303" t="str">
            <v>SÃO JOÃO NEPOMUCENO</v>
          </cell>
        </row>
        <row r="2304">
          <cell r="F2304" t="str">
            <v>SÃO JOAQUIM DE BICAS</v>
          </cell>
        </row>
        <row r="2305">
          <cell r="F2305" t="str">
            <v>SÃO JOSÉ DA BARRA</v>
          </cell>
        </row>
        <row r="2306">
          <cell r="F2306" t="str">
            <v>SÃO JOSÉ DA LAPA</v>
          </cell>
        </row>
        <row r="2307">
          <cell r="F2307" t="str">
            <v>SÃO JOSÉ DA SAFIRA</v>
          </cell>
        </row>
        <row r="2308">
          <cell r="F2308" t="str">
            <v>SÃO JOSÉ DA VARGINHA</v>
          </cell>
        </row>
        <row r="2309">
          <cell r="F2309" t="str">
            <v>SÃO JOSÉ DO ALEGRE</v>
          </cell>
        </row>
        <row r="2310">
          <cell r="F2310" t="str">
            <v>SÃO JOSÉ DO DIVINO</v>
          </cell>
        </row>
        <row r="2311">
          <cell r="F2311" t="str">
            <v>SÃO JOSÉ DO GOIABAL</v>
          </cell>
        </row>
        <row r="2312">
          <cell r="F2312" t="str">
            <v>SÃO JOSÉ DO JACURI</v>
          </cell>
        </row>
        <row r="2313">
          <cell r="F2313" t="str">
            <v>SÃO JOSÉ DO MANTIMENTO</v>
          </cell>
        </row>
        <row r="2314">
          <cell r="F2314" t="str">
            <v>SÃO LOURENÇO</v>
          </cell>
        </row>
        <row r="2315">
          <cell r="F2315" t="str">
            <v>SÃO MIGUEL DO ANTA</v>
          </cell>
        </row>
        <row r="2316">
          <cell r="F2316" t="str">
            <v>SÃO PEDRO DA UNIÃO</v>
          </cell>
        </row>
        <row r="2317">
          <cell r="F2317" t="str">
            <v>SÃO PEDRO DOS FERROS</v>
          </cell>
        </row>
        <row r="2318">
          <cell r="F2318" t="str">
            <v>SÃO PEDRO DO SUAÇUÍ</v>
          </cell>
        </row>
        <row r="2319">
          <cell r="F2319" t="str">
            <v>SÃO ROMÃO</v>
          </cell>
        </row>
        <row r="2320">
          <cell r="F2320" t="str">
            <v>SÃO ROQUE DE MINAS</v>
          </cell>
        </row>
        <row r="2321">
          <cell r="F2321" t="str">
            <v>SÃO SEBASTIÃO DA BELA VISTA</v>
          </cell>
        </row>
        <row r="2322">
          <cell r="F2322" t="str">
            <v>SÃO SEBASTIÃO DA VARGEM ALEGRE</v>
          </cell>
        </row>
        <row r="2323">
          <cell r="F2323" t="str">
            <v>SÃO SEBASTIÃO DO ANTA</v>
          </cell>
        </row>
        <row r="2324">
          <cell r="F2324" t="str">
            <v>SÃO SEBASTIÃO DO MARANHÃO</v>
          </cell>
        </row>
        <row r="2325">
          <cell r="F2325" t="str">
            <v>SÃO SEBASTIÃO DO OESTE</v>
          </cell>
        </row>
        <row r="2326">
          <cell r="F2326" t="str">
            <v>SÃO SEBASTIÃO DO PARAÍSO</v>
          </cell>
        </row>
        <row r="2327">
          <cell r="F2327" t="str">
            <v>SÃO SEBASTIÃO DO RIO PRETO</v>
          </cell>
        </row>
        <row r="2328">
          <cell r="F2328" t="str">
            <v>SÃO SEBASTIÃO DO RIO VERDE</v>
          </cell>
        </row>
        <row r="2329">
          <cell r="F2329" t="str">
            <v>SÃO TIAGO</v>
          </cell>
        </row>
        <row r="2330">
          <cell r="F2330" t="str">
            <v>SÃO TOMÁS DE AQUINO</v>
          </cell>
        </row>
        <row r="2331">
          <cell r="F2331" t="str">
            <v>SÃO THOMÉ DAS LETRAS</v>
          </cell>
        </row>
        <row r="2332">
          <cell r="F2332" t="str">
            <v>SÃO VICENTE DE MINAS</v>
          </cell>
        </row>
        <row r="2333">
          <cell r="F2333" t="str">
            <v>SAPUCAÍ-MIRIM</v>
          </cell>
        </row>
        <row r="2334">
          <cell r="F2334" t="str">
            <v>SARDOÁ</v>
          </cell>
        </row>
        <row r="2335">
          <cell r="F2335" t="str">
            <v>SARZEDO</v>
          </cell>
        </row>
        <row r="2336">
          <cell r="F2336" t="str">
            <v>SETUBINHA</v>
          </cell>
        </row>
        <row r="2337">
          <cell r="F2337" t="str">
            <v>SEM-PEIXE</v>
          </cell>
        </row>
        <row r="2338">
          <cell r="F2338" t="str">
            <v>SENADOR AMARAL</v>
          </cell>
        </row>
        <row r="2339">
          <cell r="F2339" t="str">
            <v>SENADOR CORTES</v>
          </cell>
        </row>
        <row r="2340">
          <cell r="F2340" t="str">
            <v>SENADOR FIRMINO</v>
          </cell>
        </row>
        <row r="2341">
          <cell r="F2341" t="str">
            <v>SENADOR JOSÉ BENTO</v>
          </cell>
        </row>
        <row r="2342">
          <cell r="F2342" t="str">
            <v>SENADOR MODESTINO GONÇALVES</v>
          </cell>
        </row>
        <row r="2343">
          <cell r="F2343" t="str">
            <v>SENHORA DE OLIVEIRA</v>
          </cell>
        </row>
        <row r="2344">
          <cell r="F2344" t="str">
            <v>SENHORA DO PORTO</v>
          </cell>
        </row>
        <row r="2345">
          <cell r="F2345" t="str">
            <v>SENHORA DOS REMÉDIOS</v>
          </cell>
        </row>
        <row r="2346">
          <cell r="F2346" t="str">
            <v>SERICITA</v>
          </cell>
        </row>
        <row r="2347">
          <cell r="F2347" t="str">
            <v>SERITINGA</v>
          </cell>
        </row>
        <row r="2348">
          <cell r="F2348" t="str">
            <v>SERRA AZUL DE MINAS</v>
          </cell>
        </row>
        <row r="2349">
          <cell r="F2349" t="str">
            <v>SERRA DA SAUDADE</v>
          </cell>
        </row>
        <row r="2350">
          <cell r="F2350" t="str">
            <v>SERRA DOS AIMORÉS</v>
          </cell>
        </row>
        <row r="2351">
          <cell r="F2351" t="str">
            <v>SERRA DO SALITRE</v>
          </cell>
        </row>
        <row r="2352">
          <cell r="F2352" t="str">
            <v>SERRANIA</v>
          </cell>
        </row>
        <row r="2353">
          <cell r="F2353" t="str">
            <v>SERRANÓPOLIS DE MINAS</v>
          </cell>
        </row>
        <row r="2354">
          <cell r="F2354" t="str">
            <v>SERRANOS</v>
          </cell>
        </row>
        <row r="2355">
          <cell r="F2355" t="str">
            <v>SERRO</v>
          </cell>
        </row>
        <row r="2356">
          <cell r="F2356" t="str">
            <v>SETE LAGOAS</v>
          </cell>
        </row>
        <row r="2357">
          <cell r="F2357" t="str">
            <v>SILVEIRÂNIA</v>
          </cell>
        </row>
        <row r="2358">
          <cell r="F2358" t="str">
            <v>SILVIANÓPOLIS</v>
          </cell>
        </row>
        <row r="2359">
          <cell r="F2359" t="str">
            <v>SIMÃO PEREIRA</v>
          </cell>
        </row>
        <row r="2360">
          <cell r="F2360" t="str">
            <v>SIMONÉSIA</v>
          </cell>
        </row>
        <row r="2361">
          <cell r="F2361" t="str">
            <v>SOBRÁLIA</v>
          </cell>
        </row>
        <row r="2362">
          <cell r="F2362" t="str">
            <v>SOLEDADE DE MINAS</v>
          </cell>
        </row>
        <row r="2363">
          <cell r="F2363" t="str">
            <v>TABULEIRO</v>
          </cell>
        </row>
        <row r="2364">
          <cell r="F2364" t="str">
            <v>TAIOBEIRAS</v>
          </cell>
        </row>
        <row r="2365">
          <cell r="F2365" t="str">
            <v>TAPARUBA</v>
          </cell>
        </row>
        <row r="2366">
          <cell r="F2366" t="str">
            <v>TAPIRA</v>
          </cell>
        </row>
        <row r="2367">
          <cell r="F2367" t="str">
            <v>TAPIRAÍ</v>
          </cell>
        </row>
        <row r="2368">
          <cell r="F2368" t="str">
            <v>TAQUARAÇU DE MINAS</v>
          </cell>
        </row>
        <row r="2369">
          <cell r="F2369" t="str">
            <v>TARUMIRIM</v>
          </cell>
        </row>
        <row r="2370">
          <cell r="F2370" t="str">
            <v>TEIXEIRAS</v>
          </cell>
        </row>
        <row r="2371">
          <cell r="F2371" t="str">
            <v>TEÓFILO OTONI</v>
          </cell>
        </row>
        <row r="2372">
          <cell r="F2372" t="str">
            <v>TIMÓTEO</v>
          </cell>
        </row>
        <row r="2373">
          <cell r="F2373" t="str">
            <v>TIRADENTES</v>
          </cell>
        </row>
        <row r="2374">
          <cell r="F2374" t="str">
            <v>TIROS</v>
          </cell>
        </row>
        <row r="2375">
          <cell r="F2375" t="str">
            <v>TOCANTINS</v>
          </cell>
        </row>
        <row r="2376">
          <cell r="F2376" t="str">
            <v>TOCOS DO MOJI</v>
          </cell>
        </row>
        <row r="2377">
          <cell r="F2377" t="str">
            <v>TOLEDO</v>
          </cell>
        </row>
        <row r="2378">
          <cell r="F2378" t="str">
            <v>TOMBOS</v>
          </cell>
        </row>
        <row r="2379">
          <cell r="F2379" t="str">
            <v>TRÊS CORAÇÕES</v>
          </cell>
        </row>
        <row r="2380">
          <cell r="F2380" t="str">
            <v>TRÊS MARIAS</v>
          </cell>
        </row>
        <row r="2381">
          <cell r="F2381" t="str">
            <v>TRÊS PONTAS</v>
          </cell>
        </row>
        <row r="2382">
          <cell r="F2382" t="str">
            <v>TUMIRITINGA</v>
          </cell>
        </row>
        <row r="2383">
          <cell r="F2383" t="str">
            <v>TUPACIGUARA</v>
          </cell>
        </row>
        <row r="2384">
          <cell r="F2384" t="str">
            <v>TURMALINA</v>
          </cell>
        </row>
        <row r="2385">
          <cell r="F2385" t="str">
            <v>TURVOLÂNDIA</v>
          </cell>
        </row>
        <row r="2386">
          <cell r="F2386" t="str">
            <v>UBÁ</v>
          </cell>
        </row>
        <row r="2387">
          <cell r="F2387" t="str">
            <v>UBAÍ</v>
          </cell>
        </row>
        <row r="2388">
          <cell r="F2388" t="str">
            <v>UBAPORANGA</v>
          </cell>
        </row>
        <row r="2389">
          <cell r="F2389" t="str">
            <v>UBERABA</v>
          </cell>
        </row>
        <row r="2390">
          <cell r="F2390" t="str">
            <v>UBERLÂNDIA</v>
          </cell>
        </row>
        <row r="2391">
          <cell r="F2391" t="str">
            <v>UMBURATIBA</v>
          </cell>
        </row>
        <row r="2392">
          <cell r="F2392" t="str">
            <v>UNAÍ</v>
          </cell>
        </row>
        <row r="2393">
          <cell r="F2393" t="str">
            <v>UNIÃO DE MINAS</v>
          </cell>
        </row>
        <row r="2394">
          <cell r="F2394" t="str">
            <v>URUANA DE MINAS</v>
          </cell>
        </row>
        <row r="2395">
          <cell r="F2395" t="str">
            <v>URUCÂNIA</v>
          </cell>
        </row>
        <row r="2396">
          <cell r="F2396" t="str">
            <v>URUCUIA</v>
          </cell>
        </row>
        <row r="2397">
          <cell r="F2397" t="str">
            <v>VARGEM ALEGRE</v>
          </cell>
        </row>
        <row r="2398">
          <cell r="F2398" t="str">
            <v>VARGEM BONITA</v>
          </cell>
        </row>
        <row r="2399">
          <cell r="F2399" t="str">
            <v>VARGEM GRANDE DO RIO PARDO</v>
          </cell>
        </row>
        <row r="2400">
          <cell r="F2400" t="str">
            <v>VARGINHA</v>
          </cell>
        </row>
        <row r="2401">
          <cell r="F2401" t="str">
            <v>VARJÃO DE MINAS</v>
          </cell>
        </row>
        <row r="2402">
          <cell r="F2402" t="str">
            <v>VÁRZEA DA PALMA</v>
          </cell>
        </row>
        <row r="2403">
          <cell r="F2403" t="str">
            <v>VARZELÂNDIA</v>
          </cell>
        </row>
        <row r="2404">
          <cell r="F2404" t="str">
            <v>VAZANTE</v>
          </cell>
        </row>
        <row r="2405">
          <cell r="F2405" t="str">
            <v>VERDELÂNDIA</v>
          </cell>
        </row>
        <row r="2406">
          <cell r="F2406" t="str">
            <v>VEREDINHA</v>
          </cell>
        </row>
        <row r="2407">
          <cell r="F2407" t="str">
            <v>VERÍSSIMO</v>
          </cell>
        </row>
        <row r="2408">
          <cell r="F2408" t="str">
            <v>VERMELHO NOVO</v>
          </cell>
        </row>
        <row r="2409">
          <cell r="F2409" t="str">
            <v>VESPASIANO</v>
          </cell>
        </row>
        <row r="2410">
          <cell r="F2410" t="str">
            <v>VIÇOSA</v>
          </cell>
        </row>
        <row r="2411">
          <cell r="F2411" t="str">
            <v>VIEIRAS</v>
          </cell>
        </row>
        <row r="2412">
          <cell r="F2412" t="str">
            <v>MATHIAS LOBATO</v>
          </cell>
        </row>
        <row r="2413">
          <cell r="F2413" t="str">
            <v>VIRGEM DA LAPA</v>
          </cell>
        </row>
        <row r="2414">
          <cell r="F2414" t="str">
            <v>VIRGÍNIA</v>
          </cell>
        </row>
        <row r="2415">
          <cell r="F2415" t="str">
            <v>VIRGINÓPOLIS</v>
          </cell>
        </row>
        <row r="2416">
          <cell r="F2416" t="str">
            <v>VIRGOLÂNDIA</v>
          </cell>
        </row>
        <row r="2417">
          <cell r="F2417" t="str">
            <v>VISCONDE DO RIO BRANCO</v>
          </cell>
        </row>
        <row r="2418">
          <cell r="F2418" t="str">
            <v>VOLTA GRANDE</v>
          </cell>
        </row>
        <row r="2419">
          <cell r="F2419" t="str">
            <v>WENCESLAU BRAZ</v>
          </cell>
        </row>
        <row r="2420">
          <cell r="F2420" t="str">
            <v>ABAETETUBA</v>
          </cell>
        </row>
        <row r="2421">
          <cell r="F2421" t="str">
            <v>ABEL FIGUEIREDO</v>
          </cell>
        </row>
        <row r="2422">
          <cell r="F2422" t="str">
            <v>ACARÁ</v>
          </cell>
        </row>
        <row r="2423">
          <cell r="F2423" t="str">
            <v>AFUÁ</v>
          </cell>
        </row>
        <row r="2424">
          <cell r="F2424" t="str">
            <v>ÁGUA AZUL DO NORTE</v>
          </cell>
        </row>
        <row r="2425">
          <cell r="F2425" t="str">
            <v>ALENQUER</v>
          </cell>
        </row>
        <row r="2426">
          <cell r="F2426" t="str">
            <v>ALMEIRIM</v>
          </cell>
        </row>
        <row r="2427">
          <cell r="F2427" t="str">
            <v>ALTAMIRA</v>
          </cell>
        </row>
        <row r="2428">
          <cell r="F2428" t="str">
            <v>ANAJÁS</v>
          </cell>
        </row>
        <row r="2429">
          <cell r="F2429" t="str">
            <v>ANANINDEUA</v>
          </cell>
        </row>
        <row r="2430">
          <cell r="F2430" t="str">
            <v>ANAPU</v>
          </cell>
        </row>
        <row r="2431">
          <cell r="F2431" t="str">
            <v>AUGUSTO CORRÊA</v>
          </cell>
        </row>
        <row r="2432">
          <cell r="F2432" t="str">
            <v>AURORA DO PARÁ</v>
          </cell>
        </row>
        <row r="2433">
          <cell r="F2433" t="str">
            <v>AVEIRO</v>
          </cell>
        </row>
        <row r="2434">
          <cell r="F2434" t="str">
            <v>BAGRE</v>
          </cell>
        </row>
        <row r="2435">
          <cell r="F2435" t="str">
            <v>BAIÃO</v>
          </cell>
        </row>
        <row r="2436">
          <cell r="F2436" t="str">
            <v>BANNACH</v>
          </cell>
        </row>
        <row r="2437">
          <cell r="F2437" t="str">
            <v>BARCARENA</v>
          </cell>
        </row>
        <row r="2438">
          <cell r="F2438" t="str">
            <v>BELÉM</v>
          </cell>
        </row>
        <row r="2439">
          <cell r="F2439" t="str">
            <v>BELTERRA</v>
          </cell>
        </row>
        <row r="2440">
          <cell r="F2440" t="str">
            <v>BENEVIDES</v>
          </cell>
        </row>
        <row r="2441">
          <cell r="F2441" t="str">
            <v>BOM JESUS DO TOCANTINS</v>
          </cell>
        </row>
        <row r="2442">
          <cell r="F2442" t="str">
            <v>BONITO</v>
          </cell>
        </row>
        <row r="2443">
          <cell r="F2443" t="str">
            <v>BRAGANÇA</v>
          </cell>
        </row>
        <row r="2444">
          <cell r="F2444" t="str">
            <v>BRASIL NOVO</v>
          </cell>
        </row>
        <row r="2445">
          <cell r="F2445" t="str">
            <v>BREJO GRANDE DO ARAGUAIA</v>
          </cell>
        </row>
        <row r="2446">
          <cell r="F2446" t="str">
            <v>BREU BRANCO</v>
          </cell>
        </row>
        <row r="2447">
          <cell r="F2447" t="str">
            <v>BREVES</v>
          </cell>
        </row>
        <row r="2448">
          <cell r="F2448" t="str">
            <v>BUJARU</v>
          </cell>
        </row>
        <row r="2449">
          <cell r="F2449" t="str">
            <v>CACHOEIRA DO PIRIÁ</v>
          </cell>
        </row>
        <row r="2450">
          <cell r="F2450" t="str">
            <v>CACHOEIRA DO ARARI</v>
          </cell>
        </row>
        <row r="2451">
          <cell r="F2451" t="str">
            <v>CAMETÁ</v>
          </cell>
        </row>
        <row r="2452">
          <cell r="F2452" t="str">
            <v>CANAÃ DOS CARAJÁS</v>
          </cell>
        </row>
        <row r="2453">
          <cell r="F2453" t="str">
            <v>CAPANEMA</v>
          </cell>
        </row>
        <row r="2454">
          <cell r="F2454" t="str">
            <v>CAPITÃO POÇO</v>
          </cell>
        </row>
        <row r="2455">
          <cell r="F2455" t="str">
            <v>CASTANHAL</v>
          </cell>
        </row>
        <row r="2456">
          <cell r="F2456" t="str">
            <v>CHAVES</v>
          </cell>
        </row>
        <row r="2457">
          <cell r="F2457" t="str">
            <v>COLARES</v>
          </cell>
        </row>
        <row r="2458">
          <cell r="F2458" t="str">
            <v>CONCEIÇÃO DO ARAGUAIA</v>
          </cell>
        </row>
        <row r="2459">
          <cell r="F2459" t="str">
            <v>CONCÓRDIA DO PARÁ</v>
          </cell>
        </row>
        <row r="2460">
          <cell r="F2460" t="str">
            <v>CUMARU DO NORTE</v>
          </cell>
        </row>
        <row r="2461">
          <cell r="F2461" t="str">
            <v>CURIONÓPOLIS</v>
          </cell>
        </row>
        <row r="2462">
          <cell r="F2462" t="str">
            <v>CURRALINHO</v>
          </cell>
        </row>
        <row r="2463">
          <cell r="F2463" t="str">
            <v>CURUÁ</v>
          </cell>
        </row>
        <row r="2464">
          <cell r="F2464" t="str">
            <v>CURUÇÁ</v>
          </cell>
        </row>
        <row r="2465">
          <cell r="F2465" t="str">
            <v>DOM ELISEU</v>
          </cell>
        </row>
        <row r="2466">
          <cell r="F2466" t="str">
            <v>ELDORADO DO CARAJÁS</v>
          </cell>
        </row>
        <row r="2467">
          <cell r="F2467" t="str">
            <v>FARO</v>
          </cell>
        </row>
        <row r="2468">
          <cell r="F2468" t="str">
            <v>FLORESTA DO ARAGUAIA</v>
          </cell>
        </row>
        <row r="2469">
          <cell r="F2469" t="str">
            <v>GARRAFÃO DO NORTE</v>
          </cell>
        </row>
        <row r="2470">
          <cell r="F2470" t="str">
            <v>GOIANÉSIA DO PARÁ</v>
          </cell>
        </row>
        <row r="2471">
          <cell r="F2471" t="str">
            <v>GURUPÁ</v>
          </cell>
        </row>
        <row r="2472">
          <cell r="F2472" t="str">
            <v>IGARAPÉ-AÇU</v>
          </cell>
        </row>
        <row r="2473">
          <cell r="F2473" t="str">
            <v>IGARAPÉ-MIRI</v>
          </cell>
        </row>
        <row r="2474">
          <cell r="F2474" t="str">
            <v>INHANGAPI</v>
          </cell>
        </row>
        <row r="2475">
          <cell r="F2475" t="str">
            <v>IPIXUNA DO PARÁ</v>
          </cell>
        </row>
        <row r="2476">
          <cell r="F2476" t="str">
            <v>IRITUIA</v>
          </cell>
        </row>
        <row r="2477">
          <cell r="F2477" t="str">
            <v>ITAITUBA</v>
          </cell>
        </row>
        <row r="2478">
          <cell r="F2478" t="str">
            <v>ITUPIRANGA</v>
          </cell>
        </row>
        <row r="2479">
          <cell r="F2479" t="str">
            <v>JACAREACANGA</v>
          </cell>
        </row>
        <row r="2480">
          <cell r="F2480" t="str">
            <v>JACUNDÁ</v>
          </cell>
        </row>
        <row r="2481">
          <cell r="F2481" t="str">
            <v>JURUTI</v>
          </cell>
        </row>
        <row r="2482">
          <cell r="F2482" t="str">
            <v>LIMOEIRO DO AJURU</v>
          </cell>
        </row>
        <row r="2483">
          <cell r="F2483" t="str">
            <v>MÃE DO RIO</v>
          </cell>
        </row>
        <row r="2484">
          <cell r="F2484" t="str">
            <v>MAGALHÃES BARATA</v>
          </cell>
        </row>
        <row r="2485">
          <cell r="F2485" t="str">
            <v>MARABÁ</v>
          </cell>
        </row>
        <row r="2486">
          <cell r="F2486" t="str">
            <v>MARACANÃ</v>
          </cell>
        </row>
        <row r="2487">
          <cell r="F2487" t="str">
            <v>MARAPANIM</v>
          </cell>
        </row>
        <row r="2488">
          <cell r="F2488" t="str">
            <v>MARITUBA</v>
          </cell>
        </row>
        <row r="2489">
          <cell r="F2489" t="str">
            <v>MEDICILÂNDIA</v>
          </cell>
        </row>
        <row r="2490">
          <cell r="F2490" t="str">
            <v>MELGAÇO</v>
          </cell>
        </row>
        <row r="2491">
          <cell r="F2491" t="str">
            <v>MOCAJUBA</v>
          </cell>
        </row>
        <row r="2492">
          <cell r="F2492" t="str">
            <v>MOJU</v>
          </cell>
        </row>
        <row r="2493">
          <cell r="F2493" t="str">
            <v>MOJUÍ DOS CAMPOS</v>
          </cell>
        </row>
        <row r="2494">
          <cell r="F2494" t="str">
            <v>MONTE ALEGRE</v>
          </cell>
        </row>
        <row r="2495">
          <cell r="F2495" t="str">
            <v>MUANÁ</v>
          </cell>
        </row>
        <row r="2496">
          <cell r="F2496" t="str">
            <v>NOVA ESPERANÇA DO PIRIÁ</v>
          </cell>
        </row>
        <row r="2497">
          <cell r="F2497" t="str">
            <v>NOVA IPIXUNA</v>
          </cell>
        </row>
        <row r="2498">
          <cell r="F2498" t="str">
            <v>NOVA TIMBOTEUA</v>
          </cell>
        </row>
        <row r="2499">
          <cell r="F2499" t="str">
            <v>NOVO PROGRESSO</v>
          </cell>
        </row>
        <row r="2500">
          <cell r="F2500" t="str">
            <v>NOVO REPARTIMENTO</v>
          </cell>
        </row>
        <row r="2501">
          <cell r="F2501" t="str">
            <v>ÓBIDOS</v>
          </cell>
        </row>
        <row r="2502">
          <cell r="F2502" t="str">
            <v>OEIRAS DO PARÁ</v>
          </cell>
        </row>
        <row r="2503">
          <cell r="F2503" t="str">
            <v>ORIXIMINÁ</v>
          </cell>
        </row>
        <row r="2504">
          <cell r="F2504" t="str">
            <v>OURÉM</v>
          </cell>
        </row>
        <row r="2505">
          <cell r="F2505" t="str">
            <v>OURILÂNDIA DO NORTE</v>
          </cell>
        </row>
        <row r="2506">
          <cell r="F2506" t="str">
            <v>PACAJÁ</v>
          </cell>
        </row>
        <row r="2507">
          <cell r="F2507" t="str">
            <v>PALESTINA DO PARÁ</v>
          </cell>
        </row>
        <row r="2508">
          <cell r="F2508" t="str">
            <v>PARAGOMINAS</v>
          </cell>
        </row>
        <row r="2509">
          <cell r="F2509" t="str">
            <v>PARAUAPEBAS</v>
          </cell>
        </row>
        <row r="2510">
          <cell r="F2510" t="str">
            <v>PAU D'ARCO</v>
          </cell>
        </row>
        <row r="2511">
          <cell r="F2511" t="str">
            <v>PEIXE-BOI</v>
          </cell>
        </row>
        <row r="2512">
          <cell r="F2512" t="str">
            <v>PIÇARRA</v>
          </cell>
        </row>
        <row r="2513">
          <cell r="F2513" t="str">
            <v>PLACAS</v>
          </cell>
        </row>
        <row r="2514">
          <cell r="F2514" t="str">
            <v>PONTA DE PEDRAS</v>
          </cell>
        </row>
        <row r="2515">
          <cell r="F2515" t="str">
            <v>PORTEL</v>
          </cell>
        </row>
        <row r="2516">
          <cell r="F2516" t="str">
            <v>PORTO DE MOZ</v>
          </cell>
        </row>
        <row r="2517">
          <cell r="F2517" t="str">
            <v>PRAINHA</v>
          </cell>
        </row>
        <row r="2518">
          <cell r="F2518" t="str">
            <v>PRIMAVERA</v>
          </cell>
        </row>
        <row r="2519">
          <cell r="F2519" t="str">
            <v>QUATIPURU</v>
          </cell>
        </row>
        <row r="2520">
          <cell r="F2520" t="str">
            <v>REDENÇÃO</v>
          </cell>
        </row>
        <row r="2521">
          <cell r="F2521" t="str">
            <v>RIO MARIA</v>
          </cell>
        </row>
        <row r="2522">
          <cell r="F2522" t="str">
            <v>RONDON DO PARÁ</v>
          </cell>
        </row>
        <row r="2523">
          <cell r="F2523" t="str">
            <v>RURÓPOLIS</v>
          </cell>
        </row>
        <row r="2524">
          <cell r="F2524" t="str">
            <v>SALINÓPOLIS</v>
          </cell>
        </row>
        <row r="2525">
          <cell r="F2525" t="str">
            <v>SALVATERRA</v>
          </cell>
        </row>
        <row r="2526">
          <cell r="F2526" t="str">
            <v>SANTA BÁRBARA DO PARÁ</v>
          </cell>
        </row>
        <row r="2527">
          <cell r="F2527" t="str">
            <v>SANTA CRUZ DO ARARI</v>
          </cell>
        </row>
        <row r="2528">
          <cell r="F2528" t="str">
            <v>SANTA IZABEL DO PARÁ</v>
          </cell>
        </row>
        <row r="2529">
          <cell r="F2529" t="str">
            <v>SANTA LUZIA DO PARÁ</v>
          </cell>
        </row>
        <row r="2530">
          <cell r="F2530" t="str">
            <v>SANTA MARIA DAS BARREIRAS</v>
          </cell>
        </row>
        <row r="2531">
          <cell r="F2531" t="str">
            <v>SANTA MARIA DO PARÁ</v>
          </cell>
        </row>
        <row r="2532">
          <cell r="F2532" t="str">
            <v>SANTANA DO ARAGUAIA</v>
          </cell>
        </row>
        <row r="2533">
          <cell r="F2533" t="str">
            <v>SANTARÉM</v>
          </cell>
        </row>
        <row r="2534">
          <cell r="F2534" t="str">
            <v>SANTARÉM NOVO</v>
          </cell>
        </row>
        <row r="2535">
          <cell r="F2535" t="str">
            <v>SANTO ANTÔNIO DO TAUÁ</v>
          </cell>
        </row>
        <row r="2536">
          <cell r="F2536" t="str">
            <v>SÃO CAETANO DE ODIVELAS</v>
          </cell>
        </row>
        <row r="2537">
          <cell r="F2537" t="str">
            <v>SÃO DOMINGOS DO ARAGUAIA</v>
          </cell>
        </row>
        <row r="2538">
          <cell r="F2538" t="str">
            <v>SÃO DOMINGOS DO CAPIM</v>
          </cell>
        </row>
        <row r="2539">
          <cell r="F2539" t="str">
            <v>SÃO FÉLIX DO XINGU</v>
          </cell>
        </row>
        <row r="2540">
          <cell r="F2540" t="str">
            <v>SÃO FRANCISCO DO PARÁ</v>
          </cell>
        </row>
        <row r="2541">
          <cell r="F2541" t="str">
            <v>SÃO GERALDO DO ARAGUAIA</v>
          </cell>
        </row>
        <row r="2542">
          <cell r="F2542" t="str">
            <v>SÃO JOÃO DA PONTA</v>
          </cell>
        </row>
        <row r="2543">
          <cell r="F2543" t="str">
            <v>SÃO JOÃO DE PIRABAS</v>
          </cell>
        </row>
        <row r="2544">
          <cell r="F2544" t="str">
            <v>SÃO JOÃO DO ARAGUAIA</v>
          </cell>
        </row>
        <row r="2545">
          <cell r="F2545" t="str">
            <v>SÃO MIGUEL DO GUAMÁ</v>
          </cell>
        </row>
        <row r="2546">
          <cell r="F2546" t="str">
            <v>SÃO SEBASTIÃO DA BOA VISTA</v>
          </cell>
        </row>
        <row r="2547">
          <cell r="F2547" t="str">
            <v>SAPUCAIA</v>
          </cell>
        </row>
        <row r="2548">
          <cell r="F2548" t="str">
            <v>SENADOR JOSÉ PORFÍRIO</v>
          </cell>
        </row>
        <row r="2549">
          <cell r="F2549" t="str">
            <v>SOURE</v>
          </cell>
        </row>
        <row r="2550">
          <cell r="F2550" t="str">
            <v>TAILÂNDIA</v>
          </cell>
        </row>
        <row r="2551">
          <cell r="F2551" t="str">
            <v>TERRA ALTA</v>
          </cell>
        </row>
        <row r="2552">
          <cell r="F2552" t="str">
            <v>TERRA SANTA</v>
          </cell>
        </row>
        <row r="2553">
          <cell r="F2553" t="str">
            <v>TOMÉ-AÇU</v>
          </cell>
        </row>
        <row r="2554">
          <cell r="F2554" t="str">
            <v>TRACUATEUA</v>
          </cell>
        </row>
        <row r="2555">
          <cell r="F2555" t="str">
            <v>TRAIRÃO</v>
          </cell>
        </row>
        <row r="2556">
          <cell r="F2556" t="str">
            <v>TUCUMÃ</v>
          </cell>
        </row>
        <row r="2557">
          <cell r="F2557" t="str">
            <v>TUCURUÍ</v>
          </cell>
        </row>
        <row r="2558">
          <cell r="F2558" t="str">
            <v>ULIANÓPOLIS</v>
          </cell>
        </row>
        <row r="2559">
          <cell r="F2559" t="str">
            <v>URUARÁ</v>
          </cell>
        </row>
        <row r="2560">
          <cell r="F2560" t="str">
            <v>VIGIA</v>
          </cell>
        </row>
        <row r="2561">
          <cell r="F2561" t="str">
            <v>VISEU</v>
          </cell>
        </row>
        <row r="2562">
          <cell r="F2562" t="str">
            <v>VITÓRIA DO XINGU</v>
          </cell>
        </row>
        <row r="2563">
          <cell r="F2563" t="str">
            <v>XINGUARA</v>
          </cell>
        </row>
        <row r="2564">
          <cell r="F2564" t="str">
            <v>ÁGUA BRANCA</v>
          </cell>
        </row>
        <row r="2565">
          <cell r="F2565" t="str">
            <v>AGUIAR</v>
          </cell>
        </row>
        <row r="2566">
          <cell r="F2566" t="str">
            <v>ALAGOA GRANDE</v>
          </cell>
        </row>
        <row r="2567">
          <cell r="F2567" t="str">
            <v>ALAGOA NOVA</v>
          </cell>
        </row>
        <row r="2568">
          <cell r="F2568" t="str">
            <v>ALAGOINHA</v>
          </cell>
        </row>
        <row r="2569">
          <cell r="F2569" t="str">
            <v>ALCANTIL</v>
          </cell>
        </row>
        <row r="2570">
          <cell r="F2570" t="str">
            <v>ALGODÃO DE JANDAÍRA</v>
          </cell>
        </row>
        <row r="2571">
          <cell r="F2571" t="str">
            <v>ALHANDRA</v>
          </cell>
        </row>
        <row r="2572">
          <cell r="F2572" t="str">
            <v>SÃO JOÃO DO RIO DO PEIXE</v>
          </cell>
        </row>
        <row r="2573">
          <cell r="F2573" t="str">
            <v>AMPARO</v>
          </cell>
        </row>
        <row r="2574">
          <cell r="F2574" t="str">
            <v>APARECIDA</v>
          </cell>
        </row>
        <row r="2575">
          <cell r="F2575" t="str">
            <v>ARAÇAGI</v>
          </cell>
        </row>
        <row r="2576">
          <cell r="F2576" t="str">
            <v>ARARA</v>
          </cell>
        </row>
        <row r="2577">
          <cell r="F2577" t="str">
            <v>ARARUNA</v>
          </cell>
        </row>
        <row r="2578">
          <cell r="F2578" t="str">
            <v>AREIA</v>
          </cell>
        </row>
        <row r="2579">
          <cell r="F2579" t="str">
            <v>AREIA DE BARAÚNAS</v>
          </cell>
        </row>
        <row r="2580">
          <cell r="F2580" t="str">
            <v>AREIAL</v>
          </cell>
        </row>
        <row r="2581">
          <cell r="F2581" t="str">
            <v>AROEIRAS</v>
          </cell>
        </row>
        <row r="2582">
          <cell r="F2582" t="str">
            <v>ASSUNÇÃO</v>
          </cell>
        </row>
        <row r="2583">
          <cell r="F2583" t="str">
            <v>BAÍA DA TRAIÇÃO</v>
          </cell>
        </row>
        <row r="2584">
          <cell r="F2584" t="str">
            <v>BANANEIRAS</v>
          </cell>
        </row>
        <row r="2585">
          <cell r="F2585" t="str">
            <v>BARAÚNA</v>
          </cell>
        </row>
        <row r="2586">
          <cell r="F2586" t="str">
            <v>BARRA DE SANTANA</v>
          </cell>
        </row>
        <row r="2587">
          <cell r="F2587" t="str">
            <v>BARRA DE SANTA ROSA</v>
          </cell>
        </row>
        <row r="2588">
          <cell r="F2588" t="str">
            <v>BARRA DE SÃO MIGUEL</v>
          </cell>
        </row>
        <row r="2589">
          <cell r="F2589" t="str">
            <v>BAYEUX</v>
          </cell>
        </row>
        <row r="2590">
          <cell r="F2590" t="str">
            <v>BELÉM</v>
          </cell>
        </row>
        <row r="2591">
          <cell r="F2591" t="str">
            <v>BELÉM DO BREJO DO CRUZ</v>
          </cell>
        </row>
        <row r="2592">
          <cell r="F2592" t="str">
            <v>BERNARDINO BATISTA</v>
          </cell>
        </row>
        <row r="2593">
          <cell r="F2593" t="str">
            <v>BOA VENTURA</v>
          </cell>
        </row>
        <row r="2594">
          <cell r="F2594" t="str">
            <v>BOA VISTA</v>
          </cell>
        </row>
        <row r="2595">
          <cell r="F2595" t="str">
            <v>BOM JESUS</v>
          </cell>
        </row>
        <row r="2596">
          <cell r="F2596" t="str">
            <v>BOM SUCESSO</v>
          </cell>
        </row>
        <row r="2597">
          <cell r="F2597" t="str">
            <v>BONITO DE SANTA FÉ</v>
          </cell>
        </row>
        <row r="2598">
          <cell r="F2598" t="str">
            <v>BOQUEIRÃO</v>
          </cell>
        </row>
        <row r="2599">
          <cell r="F2599" t="str">
            <v>IGARACY</v>
          </cell>
        </row>
        <row r="2600">
          <cell r="F2600" t="str">
            <v>BORBOREMA</v>
          </cell>
        </row>
        <row r="2601">
          <cell r="F2601" t="str">
            <v>BREJO DO CRUZ</v>
          </cell>
        </row>
        <row r="2602">
          <cell r="F2602" t="str">
            <v>BREJO DOS SANTOS</v>
          </cell>
        </row>
        <row r="2603">
          <cell r="F2603" t="str">
            <v>CAAPORÃ</v>
          </cell>
        </row>
        <row r="2604">
          <cell r="F2604" t="str">
            <v>CABACEIRAS</v>
          </cell>
        </row>
        <row r="2605">
          <cell r="F2605" t="str">
            <v>CABEDELO</v>
          </cell>
        </row>
        <row r="2606">
          <cell r="F2606" t="str">
            <v>CACHOEIRA DOS ÍNDIOS</v>
          </cell>
        </row>
        <row r="2607">
          <cell r="F2607" t="str">
            <v>CACIMBA DE AREIA</v>
          </cell>
        </row>
        <row r="2608">
          <cell r="F2608" t="str">
            <v>CACIMBA DE DENTRO</v>
          </cell>
        </row>
        <row r="2609">
          <cell r="F2609" t="str">
            <v>CACIMBAS</v>
          </cell>
        </row>
        <row r="2610">
          <cell r="F2610" t="str">
            <v>CAIÇARA</v>
          </cell>
        </row>
        <row r="2611">
          <cell r="F2611" t="str">
            <v>CAJAZEIRAS</v>
          </cell>
        </row>
        <row r="2612">
          <cell r="F2612" t="str">
            <v>CAJAZEIRINHAS</v>
          </cell>
        </row>
        <row r="2613">
          <cell r="F2613" t="str">
            <v>CALDAS BRANDÃO</v>
          </cell>
        </row>
        <row r="2614">
          <cell r="F2614" t="str">
            <v>CAMALAÚ</v>
          </cell>
        </row>
        <row r="2615">
          <cell r="F2615" t="str">
            <v>CAMPINA GRANDE</v>
          </cell>
        </row>
        <row r="2616">
          <cell r="F2616" t="str">
            <v>CAPIM</v>
          </cell>
        </row>
        <row r="2617">
          <cell r="F2617" t="str">
            <v>CARAÚBAS</v>
          </cell>
        </row>
        <row r="2618">
          <cell r="F2618" t="str">
            <v>CARRAPATEIRA</v>
          </cell>
        </row>
        <row r="2619">
          <cell r="F2619" t="str">
            <v>CASSERENGUE</v>
          </cell>
        </row>
        <row r="2620">
          <cell r="F2620" t="str">
            <v>CATINGUEIRA</v>
          </cell>
        </row>
        <row r="2621">
          <cell r="F2621" t="str">
            <v>CATOLÉ DO ROCHA</v>
          </cell>
        </row>
        <row r="2622">
          <cell r="F2622" t="str">
            <v>CATURITÉ</v>
          </cell>
        </row>
        <row r="2623">
          <cell r="F2623" t="str">
            <v>CONCEIÇÃO</v>
          </cell>
        </row>
        <row r="2624">
          <cell r="F2624" t="str">
            <v>CONDADO</v>
          </cell>
        </row>
        <row r="2625">
          <cell r="F2625" t="str">
            <v>CONDE</v>
          </cell>
        </row>
        <row r="2626">
          <cell r="F2626" t="str">
            <v>CONGO</v>
          </cell>
        </row>
        <row r="2627">
          <cell r="F2627" t="str">
            <v>COREMAS</v>
          </cell>
        </row>
        <row r="2628">
          <cell r="F2628" t="str">
            <v>COXIXOLA</v>
          </cell>
        </row>
        <row r="2629">
          <cell r="F2629" t="str">
            <v>CRUZ DO ESPÍRITO SANTO</v>
          </cell>
        </row>
        <row r="2630">
          <cell r="F2630" t="str">
            <v>CUBATI</v>
          </cell>
        </row>
        <row r="2631">
          <cell r="F2631" t="str">
            <v>CUITÉ</v>
          </cell>
        </row>
        <row r="2632">
          <cell r="F2632" t="str">
            <v>CUITEGI</v>
          </cell>
        </row>
        <row r="2633">
          <cell r="F2633" t="str">
            <v>CUITÉ DE MAMANGUAPE</v>
          </cell>
        </row>
        <row r="2634">
          <cell r="F2634" t="str">
            <v>CURRAL DE CIMA</v>
          </cell>
        </row>
        <row r="2635">
          <cell r="F2635" t="str">
            <v>CURRAL VELHO</v>
          </cell>
        </row>
        <row r="2636">
          <cell r="F2636" t="str">
            <v>DAMIÃO</v>
          </cell>
        </row>
        <row r="2637">
          <cell r="F2637" t="str">
            <v>DESTERRO</v>
          </cell>
        </row>
        <row r="2638">
          <cell r="F2638" t="str">
            <v>VISTA SERRANA</v>
          </cell>
        </row>
        <row r="2639">
          <cell r="F2639" t="str">
            <v>DIAMANTE</v>
          </cell>
        </row>
        <row r="2640">
          <cell r="F2640" t="str">
            <v>DONA INÊS</v>
          </cell>
        </row>
        <row r="2641">
          <cell r="F2641" t="str">
            <v>DUAS ESTRADAS</v>
          </cell>
        </row>
        <row r="2642">
          <cell r="F2642" t="str">
            <v>EMAS</v>
          </cell>
        </row>
        <row r="2643">
          <cell r="F2643" t="str">
            <v>ESPERANÇA</v>
          </cell>
        </row>
        <row r="2644">
          <cell r="F2644" t="str">
            <v>FAGUNDES</v>
          </cell>
        </row>
        <row r="2645">
          <cell r="F2645" t="str">
            <v>FREI MARTINHO</v>
          </cell>
        </row>
        <row r="2646">
          <cell r="F2646" t="str">
            <v>GADO BRAVO</v>
          </cell>
        </row>
        <row r="2647">
          <cell r="F2647" t="str">
            <v>GUARABIRA</v>
          </cell>
        </row>
        <row r="2648">
          <cell r="F2648" t="str">
            <v>GURINHÉM</v>
          </cell>
        </row>
        <row r="2649">
          <cell r="F2649" t="str">
            <v>GURJÃO</v>
          </cell>
        </row>
        <row r="2650">
          <cell r="F2650" t="str">
            <v>IBIARA</v>
          </cell>
        </row>
        <row r="2651">
          <cell r="F2651" t="str">
            <v>IMACULADA</v>
          </cell>
        </row>
        <row r="2652">
          <cell r="F2652" t="str">
            <v>INGÁ</v>
          </cell>
        </row>
        <row r="2653">
          <cell r="F2653" t="str">
            <v>ITABAIANA</v>
          </cell>
        </row>
        <row r="2654">
          <cell r="F2654" t="str">
            <v>ITAPORANGA</v>
          </cell>
        </row>
        <row r="2655">
          <cell r="F2655" t="str">
            <v>ITAPOROROCA</v>
          </cell>
        </row>
        <row r="2656">
          <cell r="F2656" t="str">
            <v>ITATUBA</v>
          </cell>
        </row>
        <row r="2657">
          <cell r="F2657" t="str">
            <v>JACARAÚ</v>
          </cell>
        </row>
        <row r="2658">
          <cell r="F2658" t="str">
            <v>JERICÓ</v>
          </cell>
        </row>
        <row r="2659">
          <cell r="F2659" t="str">
            <v>JOÃO PESSOA</v>
          </cell>
        </row>
        <row r="2660">
          <cell r="F2660" t="str">
            <v>JUAREZ TÁVORA</v>
          </cell>
        </row>
        <row r="2661">
          <cell r="F2661" t="str">
            <v>JUAZEIRINHO</v>
          </cell>
        </row>
        <row r="2662">
          <cell r="F2662" t="str">
            <v>JUNCO DO SERIDÓ</v>
          </cell>
        </row>
        <row r="2663">
          <cell r="F2663" t="str">
            <v>JURIPIRANGA</v>
          </cell>
        </row>
        <row r="2664">
          <cell r="F2664" t="str">
            <v>JURU</v>
          </cell>
        </row>
        <row r="2665">
          <cell r="F2665" t="str">
            <v>LAGOA</v>
          </cell>
        </row>
        <row r="2666">
          <cell r="F2666" t="str">
            <v>LAGOA DE DENTRO</v>
          </cell>
        </row>
        <row r="2667">
          <cell r="F2667" t="str">
            <v>LAGOA SECA</v>
          </cell>
        </row>
        <row r="2668">
          <cell r="F2668" t="str">
            <v>LASTRO</v>
          </cell>
        </row>
        <row r="2669">
          <cell r="F2669" t="str">
            <v>LIVRAMENTO</v>
          </cell>
        </row>
        <row r="2670">
          <cell r="F2670" t="str">
            <v>LOGRADOURO</v>
          </cell>
        </row>
        <row r="2671">
          <cell r="F2671" t="str">
            <v>LUCENA</v>
          </cell>
        </row>
        <row r="2672">
          <cell r="F2672" t="str">
            <v>MÃE D'ÁGUA</v>
          </cell>
        </row>
        <row r="2673">
          <cell r="F2673" t="str">
            <v>MALTA</v>
          </cell>
        </row>
        <row r="2674">
          <cell r="F2674" t="str">
            <v>MAMANGUAPE</v>
          </cell>
        </row>
        <row r="2675">
          <cell r="F2675" t="str">
            <v>MANAÍRA</v>
          </cell>
        </row>
        <row r="2676">
          <cell r="F2676" t="str">
            <v>MARCAÇÃO</v>
          </cell>
        </row>
        <row r="2677">
          <cell r="F2677" t="str">
            <v>MARI</v>
          </cell>
        </row>
        <row r="2678">
          <cell r="F2678" t="str">
            <v>MARIZÓPOLIS</v>
          </cell>
        </row>
        <row r="2679">
          <cell r="F2679" t="str">
            <v>MASSARANDUBA</v>
          </cell>
        </row>
        <row r="2680">
          <cell r="F2680" t="str">
            <v>MATARACA</v>
          </cell>
        </row>
        <row r="2681">
          <cell r="F2681" t="str">
            <v>MATINHAS</v>
          </cell>
        </row>
        <row r="2682">
          <cell r="F2682" t="str">
            <v>MATO GROSSO</v>
          </cell>
        </row>
        <row r="2683">
          <cell r="F2683" t="str">
            <v>MATURÉIA</v>
          </cell>
        </row>
        <row r="2684">
          <cell r="F2684" t="str">
            <v>MOGEIRO</v>
          </cell>
        </row>
        <row r="2685">
          <cell r="F2685" t="str">
            <v>MONTADAS</v>
          </cell>
        </row>
        <row r="2686">
          <cell r="F2686" t="str">
            <v>MONTE HOREBE</v>
          </cell>
        </row>
        <row r="2687">
          <cell r="F2687" t="str">
            <v>MONTEIRO</v>
          </cell>
        </row>
        <row r="2688">
          <cell r="F2688" t="str">
            <v>MULUNGU</v>
          </cell>
        </row>
        <row r="2689">
          <cell r="F2689" t="str">
            <v>NATUBA</v>
          </cell>
        </row>
        <row r="2690">
          <cell r="F2690" t="str">
            <v>NAZAREZINHO</v>
          </cell>
        </row>
        <row r="2691">
          <cell r="F2691" t="str">
            <v>NOVA FLORESTA</v>
          </cell>
        </row>
        <row r="2692">
          <cell r="F2692" t="str">
            <v>NOVA OLINDA</v>
          </cell>
        </row>
        <row r="2693">
          <cell r="F2693" t="str">
            <v>NOVA PALMEIRA</v>
          </cell>
        </row>
        <row r="2694">
          <cell r="F2694" t="str">
            <v>OLHO D'ÁGUA</v>
          </cell>
        </row>
        <row r="2695">
          <cell r="F2695" t="str">
            <v>OLIVEDOS</v>
          </cell>
        </row>
        <row r="2696">
          <cell r="F2696" t="str">
            <v>OURO VELHO</v>
          </cell>
        </row>
        <row r="2697">
          <cell r="F2697" t="str">
            <v>PARARI</v>
          </cell>
        </row>
        <row r="2698">
          <cell r="F2698" t="str">
            <v>PASSAGEM</v>
          </cell>
        </row>
        <row r="2699">
          <cell r="F2699" t="str">
            <v>PATOS</v>
          </cell>
        </row>
        <row r="2700">
          <cell r="F2700" t="str">
            <v>PAULISTA</v>
          </cell>
        </row>
        <row r="2701">
          <cell r="F2701" t="str">
            <v>PEDRA BRANCA</v>
          </cell>
        </row>
        <row r="2702">
          <cell r="F2702" t="str">
            <v>PEDRA LAVRADA</v>
          </cell>
        </row>
        <row r="2703">
          <cell r="F2703" t="str">
            <v>PEDRAS DE FOGO</v>
          </cell>
        </row>
        <row r="2704">
          <cell r="F2704" t="str">
            <v>PIANCÓ</v>
          </cell>
        </row>
        <row r="2705">
          <cell r="F2705" t="str">
            <v>PICUÍ</v>
          </cell>
        </row>
        <row r="2706">
          <cell r="F2706" t="str">
            <v>PILAR</v>
          </cell>
        </row>
        <row r="2707">
          <cell r="F2707" t="str">
            <v>PILÕES</v>
          </cell>
        </row>
        <row r="2708">
          <cell r="F2708" t="str">
            <v>PILÕEZINHOS</v>
          </cell>
        </row>
        <row r="2709">
          <cell r="F2709" t="str">
            <v>PIRPIRITUBA</v>
          </cell>
        </row>
        <row r="2710">
          <cell r="F2710" t="str">
            <v>PITIMBU</v>
          </cell>
        </row>
        <row r="2711">
          <cell r="F2711" t="str">
            <v>POCINHOS</v>
          </cell>
        </row>
        <row r="2712">
          <cell r="F2712" t="str">
            <v>POÇO DANTAS</v>
          </cell>
        </row>
        <row r="2713">
          <cell r="F2713" t="str">
            <v>POÇO DE JOSÉ DE MOURA</v>
          </cell>
        </row>
        <row r="2714">
          <cell r="F2714" t="str">
            <v>POMBAL</v>
          </cell>
        </row>
        <row r="2715">
          <cell r="F2715" t="str">
            <v>PRATA</v>
          </cell>
        </row>
        <row r="2716">
          <cell r="F2716" t="str">
            <v>PRINCESA ISABEL</v>
          </cell>
        </row>
        <row r="2717">
          <cell r="F2717" t="str">
            <v>PUXINANÃ</v>
          </cell>
        </row>
        <row r="2718">
          <cell r="F2718" t="str">
            <v>QUEIMADAS</v>
          </cell>
        </row>
        <row r="2719">
          <cell r="F2719" t="str">
            <v>QUIXABA</v>
          </cell>
        </row>
        <row r="2720">
          <cell r="F2720" t="str">
            <v>REMÍGIO</v>
          </cell>
        </row>
        <row r="2721">
          <cell r="F2721" t="str">
            <v>PEDRO RÉGIS</v>
          </cell>
        </row>
        <row r="2722">
          <cell r="F2722" t="str">
            <v>RIACHÃO</v>
          </cell>
        </row>
        <row r="2723">
          <cell r="F2723" t="str">
            <v>RIACHÃO DO BACAMARTE</v>
          </cell>
        </row>
        <row r="2724">
          <cell r="F2724" t="str">
            <v>RIACHÃO DO POÇO</v>
          </cell>
        </row>
        <row r="2725">
          <cell r="F2725" t="str">
            <v>RIACHO DE SANTO ANTÔNIO</v>
          </cell>
        </row>
        <row r="2726">
          <cell r="F2726" t="str">
            <v>RIACHO DOS CAVALOS</v>
          </cell>
        </row>
        <row r="2727">
          <cell r="F2727" t="str">
            <v>RIO TINTO</v>
          </cell>
        </row>
        <row r="2728">
          <cell r="F2728" t="str">
            <v>SALGADINHO</v>
          </cell>
        </row>
        <row r="2729">
          <cell r="F2729" t="str">
            <v>SALGADO DE SÃO FÉLIX</v>
          </cell>
        </row>
        <row r="2730">
          <cell r="F2730" t="str">
            <v>SANTA CECÍLIA</v>
          </cell>
        </row>
        <row r="2731">
          <cell r="F2731" t="str">
            <v>SANTA CRUZ</v>
          </cell>
        </row>
        <row r="2732">
          <cell r="F2732" t="str">
            <v>SANTA HELENA</v>
          </cell>
        </row>
        <row r="2733">
          <cell r="F2733" t="str">
            <v>SANTA INÊS</v>
          </cell>
        </row>
        <row r="2734">
          <cell r="F2734" t="str">
            <v>SANTA LUZIA</v>
          </cell>
        </row>
        <row r="2735">
          <cell r="F2735" t="str">
            <v>SANTANA DE MANGUEIRA</v>
          </cell>
        </row>
        <row r="2736">
          <cell r="F2736" t="str">
            <v>SANTANA DOS GARROTES</v>
          </cell>
        </row>
        <row r="2737">
          <cell r="F2737" t="str">
            <v>JOCA CLAUDINO</v>
          </cell>
        </row>
        <row r="2738">
          <cell r="F2738" t="str">
            <v>SANTA RITA</v>
          </cell>
        </row>
        <row r="2739">
          <cell r="F2739" t="str">
            <v>SANTA TERESINHA</v>
          </cell>
        </row>
        <row r="2740">
          <cell r="F2740" t="str">
            <v>SANTO ANDRÉ</v>
          </cell>
        </row>
        <row r="2741">
          <cell r="F2741" t="str">
            <v>SÃO BENTO</v>
          </cell>
        </row>
        <row r="2742">
          <cell r="F2742" t="str">
            <v>SÃO BENTINHO</v>
          </cell>
        </row>
        <row r="2743">
          <cell r="F2743" t="str">
            <v>SÃO DOMINGOS DO CARIRI</v>
          </cell>
        </row>
        <row r="2744">
          <cell r="F2744" t="str">
            <v>SÃO DOMINGOS</v>
          </cell>
        </row>
        <row r="2745">
          <cell r="F2745" t="str">
            <v>SÃO FRANCISCO</v>
          </cell>
        </row>
        <row r="2746">
          <cell r="F2746" t="str">
            <v>SÃO JOÃO DO CARIRI</v>
          </cell>
        </row>
        <row r="2747">
          <cell r="F2747" t="str">
            <v>SÃO JOÃO DO TIGRE</v>
          </cell>
        </row>
        <row r="2748">
          <cell r="F2748" t="str">
            <v>SÃO JOSÉ DA LAGOA TAPADA</v>
          </cell>
        </row>
        <row r="2749">
          <cell r="F2749" t="str">
            <v>SÃO JOSÉ DE CAIANA</v>
          </cell>
        </row>
        <row r="2750">
          <cell r="F2750" t="str">
            <v>SÃO JOSÉ DE ESPINHARAS</v>
          </cell>
        </row>
        <row r="2751">
          <cell r="F2751" t="str">
            <v>SÃO JOSÉ DOS RAMOS</v>
          </cell>
        </row>
        <row r="2752">
          <cell r="F2752" t="str">
            <v>SÃO JOSÉ DE PIRANHAS</v>
          </cell>
        </row>
        <row r="2753">
          <cell r="F2753" t="str">
            <v>SÃO JOSÉ DE PRINCESA</v>
          </cell>
        </row>
        <row r="2754">
          <cell r="F2754" t="str">
            <v>SÃO JOSÉ DO BONFIM</v>
          </cell>
        </row>
        <row r="2755">
          <cell r="F2755" t="str">
            <v>SÃO JOSÉ DO BREJO DO CRUZ</v>
          </cell>
        </row>
        <row r="2756">
          <cell r="F2756" t="str">
            <v>SÃO JOSÉ DO SABUGI</v>
          </cell>
        </row>
        <row r="2757">
          <cell r="F2757" t="str">
            <v>SÃO JOSÉ DOS CORDEIROS</v>
          </cell>
        </row>
        <row r="2758">
          <cell r="F2758" t="str">
            <v>SÃO MAMEDE</v>
          </cell>
        </row>
        <row r="2759">
          <cell r="F2759" t="str">
            <v>SÃO MIGUEL DE TAIPU</v>
          </cell>
        </row>
        <row r="2760">
          <cell r="F2760" t="str">
            <v>SÃO SEBASTIÃO DE LAGOA DE ROÇA</v>
          </cell>
        </row>
        <row r="2761">
          <cell r="F2761" t="str">
            <v>SÃO SEBASTIÃO DO UMBUZEIRO</v>
          </cell>
        </row>
        <row r="2762">
          <cell r="F2762" t="str">
            <v>SAPÉ</v>
          </cell>
        </row>
        <row r="2763">
          <cell r="F2763" t="str">
            <v>SÃO VICENTE DO SERIDÓ</v>
          </cell>
        </row>
        <row r="2764">
          <cell r="F2764" t="str">
            <v>SERRA BRANCA</v>
          </cell>
        </row>
        <row r="2765">
          <cell r="F2765" t="str">
            <v>SERRA DA RAIZ</v>
          </cell>
        </row>
        <row r="2766">
          <cell r="F2766" t="str">
            <v>SERRA GRANDE</v>
          </cell>
        </row>
        <row r="2767">
          <cell r="F2767" t="str">
            <v>SERRA REDONDA</v>
          </cell>
        </row>
        <row r="2768">
          <cell r="F2768" t="str">
            <v>SERRARIA</v>
          </cell>
        </row>
        <row r="2769">
          <cell r="F2769" t="str">
            <v>SERTÃOZINHO</v>
          </cell>
        </row>
        <row r="2770">
          <cell r="F2770" t="str">
            <v>SOBRADO</v>
          </cell>
        </row>
        <row r="2771">
          <cell r="F2771" t="str">
            <v>SOLÂNEA</v>
          </cell>
        </row>
        <row r="2772">
          <cell r="F2772" t="str">
            <v>SOLEDADE</v>
          </cell>
        </row>
        <row r="2773">
          <cell r="F2773" t="str">
            <v>SOSSÊGO</v>
          </cell>
        </row>
        <row r="2774">
          <cell r="F2774" t="str">
            <v>SOUSA</v>
          </cell>
        </row>
        <row r="2775">
          <cell r="F2775" t="str">
            <v>SUMÉ</v>
          </cell>
        </row>
        <row r="2776">
          <cell r="F2776" t="str">
            <v>TACIMA</v>
          </cell>
        </row>
        <row r="2777">
          <cell r="F2777" t="str">
            <v>TAPEROÁ</v>
          </cell>
        </row>
        <row r="2778">
          <cell r="F2778" t="str">
            <v>TAVARES</v>
          </cell>
        </row>
        <row r="2779">
          <cell r="F2779" t="str">
            <v>TEIXEIRA</v>
          </cell>
        </row>
        <row r="2780">
          <cell r="F2780" t="str">
            <v>TENÓRIO</v>
          </cell>
        </row>
        <row r="2781">
          <cell r="F2781" t="str">
            <v>TRIUNFO</v>
          </cell>
        </row>
        <row r="2782">
          <cell r="F2782" t="str">
            <v>UIRAÚNA</v>
          </cell>
        </row>
        <row r="2783">
          <cell r="F2783" t="str">
            <v>UMBUZEIRO</v>
          </cell>
        </row>
        <row r="2784">
          <cell r="F2784" t="str">
            <v>VÁRZEA</v>
          </cell>
        </row>
        <row r="2785">
          <cell r="F2785" t="str">
            <v>VIEIRÓPOLIS</v>
          </cell>
        </row>
        <row r="2786">
          <cell r="F2786" t="str">
            <v>ZABELÊ</v>
          </cell>
        </row>
        <row r="2787">
          <cell r="F2787" t="str">
            <v>ABATIÁ</v>
          </cell>
        </row>
        <row r="2788">
          <cell r="F2788" t="str">
            <v>ADRIANÓPOLIS</v>
          </cell>
        </row>
        <row r="2789">
          <cell r="F2789" t="str">
            <v>AGUDOS DO SUL</v>
          </cell>
        </row>
        <row r="2790">
          <cell r="F2790" t="str">
            <v>ALMIRANTE TAMANDARÉ</v>
          </cell>
        </row>
        <row r="2791">
          <cell r="F2791" t="str">
            <v>ALTAMIRA DO PARANÁ</v>
          </cell>
        </row>
        <row r="2792">
          <cell r="F2792" t="str">
            <v>ALTÔNIA</v>
          </cell>
        </row>
        <row r="2793">
          <cell r="F2793" t="str">
            <v>ALTO PARANÁ</v>
          </cell>
        </row>
        <row r="2794">
          <cell r="F2794" t="str">
            <v>ALTO PIQUIRI</v>
          </cell>
        </row>
        <row r="2795">
          <cell r="F2795" t="str">
            <v>ALVORADA DO SUL</v>
          </cell>
        </row>
        <row r="2796">
          <cell r="F2796" t="str">
            <v>AMAPORÃ</v>
          </cell>
        </row>
        <row r="2797">
          <cell r="F2797" t="str">
            <v>AMPÉRE</v>
          </cell>
        </row>
        <row r="2798">
          <cell r="F2798" t="str">
            <v>ANAHY</v>
          </cell>
        </row>
        <row r="2799">
          <cell r="F2799" t="str">
            <v>ANDIRÁ</v>
          </cell>
        </row>
        <row r="2800">
          <cell r="F2800" t="str">
            <v>ÂNGULO</v>
          </cell>
        </row>
        <row r="2801">
          <cell r="F2801" t="str">
            <v>ANTONINA</v>
          </cell>
        </row>
        <row r="2802">
          <cell r="F2802" t="str">
            <v>ANTÔNIO OLINTO</v>
          </cell>
        </row>
        <row r="2803">
          <cell r="F2803" t="str">
            <v>APUCARANA</v>
          </cell>
        </row>
        <row r="2804">
          <cell r="F2804" t="str">
            <v>ARAPONGAS</v>
          </cell>
        </row>
        <row r="2805">
          <cell r="F2805" t="str">
            <v>ARAPOTI</v>
          </cell>
        </row>
        <row r="2806">
          <cell r="F2806" t="str">
            <v>ARAPUÃ</v>
          </cell>
        </row>
        <row r="2807">
          <cell r="F2807" t="str">
            <v>ARARUNA</v>
          </cell>
        </row>
        <row r="2808">
          <cell r="F2808" t="str">
            <v>ARAUCÁRIA</v>
          </cell>
        </row>
        <row r="2809">
          <cell r="F2809" t="str">
            <v>ARIRANHA DO IVAÍ</v>
          </cell>
        </row>
        <row r="2810">
          <cell r="F2810" t="str">
            <v>ASSAÍ</v>
          </cell>
        </row>
        <row r="2811">
          <cell r="F2811" t="str">
            <v>ASSIS CHATEAUBRIAND</v>
          </cell>
        </row>
        <row r="2812">
          <cell r="F2812" t="str">
            <v>ASTORGA</v>
          </cell>
        </row>
        <row r="2813">
          <cell r="F2813" t="str">
            <v>ATALAIA</v>
          </cell>
        </row>
        <row r="2814">
          <cell r="F2814" t="str">
            <v>BALSA NOVA</v>
          </cell>
        </row>
        <row r="2815">
          <cell r="F2815" t="str">
            <v>BANDEIRANTES</v>
          </cell>
        </row>
        <row r="2816">
          <cell r="F2816" t="str">
            <v>BARBOSA FERRAZ</v>
          </cell>
        </row>
        <row r="2817">
          <cell r="F2817" t="str">
            <v>BARRACÃO</v>
          </cell>
        </row>
        <row r="2818">
          <cell r="F2818" t="str">
            <v>BARRA DO JACARÉ</v>
          </cell>
        </row>
        <row r="2819">
          <cell r="F2819" t="str">
            <v>BELA VISTA DA CAROBA</v>
          </cell>
        </row>
        <row r="2820">
          <cell r="F2820" t="str">
            <v>BELA VISTA DO PARAÍSO</v>
          </cell>
        </row>
        <row r="2821">
          <cell r="F2821" t="str">
            <v>BITURUNA</v>
          </cell>
        </row>
        <row r="2822">
          <cell r="F2822" t="str">
            <v>BOA ESPERANÇA</v>
          </cell>
        </row>
        <row r="2823">
          <cell r="F2823" t="str">
            <v>BOA ESPERANÇA DO IGUAÇU</v>
          </cell>
        </row>
        <row r="2824">
          <cell r="F2824" t="str">
            <v>BOA VENTURA DE SÃO ROQUE</v>
          </cell>
        </row>
        <row r="2825">
          <cell r="F2825" t="str">
            <v>BOA VISTA DA APARECIDA</v>
          </cell>
        </row>
        <row r="2826">
          <cell r="F2826" t="str">
            <v>BOCAIÚVA DO SUL</v>
          </cell>
        </row>
        <row r="2827">
          <cell r="F2827" t="str">
            <v>BOM JESUS DO SUL</v>
          </cell>
        </row>
        <row r="2828">
          <cell r="F2828" t="str">
            <v>BOM SUCESSO</v>
          </cell>
        </row>
        <row r="2829">
          <cell r="F2829" t="str">
            <v>BOM SUCESSO DO SUL</v>
          </cell>
        </row>
        <row r="2830">
          <cell r="F2830" t="str">
            <v>BORRAZÓPOLIS</v>
          </cell>
        </row>
        <row r="2831">
          <cell r="F2831" t="str">
            <v>BRAGANEY</v>
          </cell>
        </row>
        <row r="2832">
          <cell r="F2832" t="str">
            <v>BRASILÂNDIA DO SUL</v>
          </cell>
        </row>
        <row r="2833">
          <cell r="F2833" t="str">
            <v>CAFEARA</v>
          </cell>
        </row>
        <row r="2834">
          <cell r="F2834" t="str">
            <v>CAFELÂNDIA</v>
          </cell>
        </row>
        <row r="2835">
          <cell r="F2835" t="str">
            <v>CAFEZAL DO SUL</v>
          </cell>
        </row>
        <row r="2836">
          <cell r="F2836" t="str">
            <v>CALIFÓRNIA</v>
          </cell>
        </row>
        <row r="2837">
          <cell r="F2837" t="str">
            <v>CAMBARÁ</v>
          </cell>
        </row>
        <row r="2838">
          <cell r="F2838" t="str">
            <v>CAMBÉ</v>
          </cell>
        </row>
        <row r="2839">
          <cell r="F2839" t="str">
            <v>CAMBIRA</v>
          </cell>
        </row>
        <row r="2840">
          <cell r="F2840" t="str">
            <v>CAMPINA DA LAGOA</v>
          </cell>
        </row>
        <row r="2841">
          <cell r="F2841" t="str">
            <v>CAMPINA DO SIMÃO</v>
          </cell>
        </row>
        <row r="2842">
          <cell r="F2842" t="str">
            <v>CAMPINA GRANDE DO SUL</v>
          </cell>
        </row>
        <row r="2843">
          <cell r="F2843" t="str">
            <v>CAMPO BONITO</v>
          </cell>
        </row>
        <row r="2844">
          <cell r="F2844" t="str">
            <v>CAMPO DO TENENTE</v>
          </cell>
        </row>
        <row r="2845">
          <cell r="F2845" t="str">
            <v>CAMPO LARGO</v>
          </cell>
        </row>
        <row r="2846">
          <cell r="F2846" t="str">
            <v>CAMPO MAGRO</v>
          </cell>
        </row>
        <row r="2847">
          <cell r="F2847" t="str">
            <v>CAMPO MOURÃO</v>
          </cell>
        </row>
        <row r="2848">
          <cell r="F2848" t="str">
            <v>CÂNDIDO DE ABREU</v>
          </cell>
        </row>
        <row r="2849">
          <cell r="F2849" t="str">
            <v>CANDÓI</v>
          </cell>
        </row>
        <row r="2850">
          <cell r="F2850" t="str">
            <v>CANTAGALO</v>
          </cell>
        </row>
        <row r="2851">
          <cell r="F2851" t="str">
            <v>CAPANEMA</v>
          </cell>
        </row>
        <row r="2852">
          <cell r="F2852" t="str">
            <v>CAPITÃO LEÔNIDAS MARQUES</v>
          </cell>
        </row>
        <row r="2853">
          <cell r="F2853" t="str">
            <v>CARAMBEÍ</v>
          </cell>
        </row>
        <row r="2854">
          <cell r="F2854" t="str">
            <v>CARLÓPOLIS</v>
          </cell>
        </row>
        <row r="2855">
          <cell r="F2855" t="str">
            <v>CASCAVEL</v>
          </cell>
        </row>
        <row r="2856">
          <cell r="F2856" t="str">
            <v>CASTRO</v>
          </cell>
        </row>
        <row r="2857">
          <cell r="F2857" t="str">
            <v>CATANDUVAS</v>
          </cell>
        </row>
        <row r="2858">
          <cell r="F2858" t="str">
            <v>CENTENÁRIO DO SUL</v>
          </cell>
        </row>
        <row r="2859">
          <cell r="F2859" t="str">
            <v>CERRO AZUL</v>
          </cell>
        </row>
        <row r="2860">
          <cell r="F2860" t="str">
            <v>CÉU AZUL</v>
          </cell>
        </row>
        <row r="2861">
          <cell r="F2861" t="str">
            <v>CHOPINZINHO</v>
          </cell>
        </row>
        <row r="2862">
          <cell r="F2862" t="str">
            <v>CIANORTE</v>
          </cell>
        </row>
        <row r="2863">
          <cell r="F2863" t="str">
            <v>CIDADE GAÚCHA</v>
          </cell>
        </row>
        <row r="2864">
          <cell r="F2864" t="str">
            <v>CLEVELÂNDIA</v>
          </cell>
        </row>
        <row r="2865">
          <cell r="F2865" t="str">
            <v>COLOMBO</v>
          </cell>
        </row>
        <row r="2866">
          <cell r="F2866" t="str">
            <v>COLORADO</v>
          </cell>
        </row>
        <row r="2867">
          <cell r="F2867" t="str">
            <v>CONGONHINHAS</v>
          </cell>
        </row>
        <row r="2868">
          <cell r="F2868" t="str">
            <v>CONSELHEIRO MAIRINCK</v>
          </cell>
        </row>
        <row r="2869">
          <cell r="F2869" t="str">
            <v>CONTENDA</v>
          </cell>
        </row>
        <row r="2870">
          <cell r="F2870" t="str">
            <v>CORBÉLIA</v>
          </cell>
        </row>
        <row r="2871">
          <cell r="F2871" t="str">
            <v>CORNÉLIO PROCÓPIO</v>
          </cell>
        </row>
        <row r="2872">
          <cell r="F2872" t="str">
            <v>CORONEL DOMINGOS SOARES</v>
          </cell>
        </row>
        <row r="2873">
          <cell r="F2873" t="str">
            <v>CORONEL VIVIDA</v>
          </cell>
        </row>
        <row r="2874">
          <cell r="F2874" t="str">
            <v>CORUMBATAÍ DO SUL</v>
          </cell>
        </row>
        <row r="2875">
          <cell r="F2875" t="str">
            <v>CRUZEIRO DO IGUAÇU</v>
          </cell>
        </row>
        <row r="2876">
          <cell r="F2876" t="str">
            <v>CRUZEIRO DO OESTE</v>
          </cell>
        </row>
        <row r="2877">
          <cell r="F2877" t="str">
            <v>CRUZEIRO DO SUL</v>
          </cell>
        </row>
        <row r="2878">
          <cell r="F2878" t="str">
            <v>CRUZ MACHADO</v>
          </cell>
        </row>
        <row r="2879">
          <cell r="F2879" t="str">
            <v>CRUZMALTINA</v>
          </cell>
        </row>
        <row r="2880">
          <cell r="F2880" t="str">
            <v>CURITIBA</v>
          </cell>
        </row>
        <row r="2881">
          <cell r="F2881" t="str">
            <v>CURIÚVA</v>
          </cell>
        </row>
        <row r="2882">
          <cell r="F2882" t="str">
            <v>DIAMANTE DO NORTE</v>
          </cell>
        </row>
        <row r="2883">
          <cell r="F2883" t="str">
            <v>DIAMANTE DO SUL</v>
          </cell>
        </row>
        <row r="2884">
          <cell r="F2884" t="str">
            <v>DIAMANTE D'OESTE</v>
          </cell>
        </row>
        <row r="2885">
          <cell r="F2885" t="str">
            <v>DOIS VIZINHOS</v>
          </cell>
        </row>
        <row r="2886">
          <cell r="F2886" t="str">
            <v>DOURADINA</v>
          </cell>
        </row>
        <row r="2887">
          <cell r="F2887" t="str">
            <v>DOUTOR CAMARGO</v>
          </cell>
        </row>
        <row r="2888">
          <cell r="F2888" t="str">
            <v>ENÉAS MARQUES</v>
          </cell>
        </row>
        <row r="2889">
          <cell r="F2889" t="str">
            <v>ENGENHEIRO BELTRÃO</v>
          </cell>
        </row>
        <row r="2890">
          <cell r="F2890" t="str">
            <v>ESPERANÇA NOVA</v>
          </cell>
        </row>
        <row r="2891">
          <cell r="F2891" t="str">
            <v>ENTRE RIOS DO OESTE</v>
          </cell>
        </row>
        <row r="2892">
          <cell r="F2892" t="str">
            <v>ESPIGÃO ALTO DO IGUAÇU</v>
          </cell>
        </row>
        <row r="2893">
          <cell r="F2893" t="str">
            <v>FAROL</v>
          </cell>
        </row>
        <row r="2894">
          <cell r="F2894" t="str">
            <v>FAXINAL</v>
          </cell>
        </row>
        <row r="2895">
          <cell r="F2895" t="str">
            <v>FAZENDA RIO GRANDE</v>
          </cell>
        </row>
        <row r="2896">
          <cell r="F2896" t="str">
            <v>FÊNIX</v>
          </cell>
        </row>
        <row r="2897">
          <cell r="F2897" t="str">
            <v>FERNANDES PINHEIRO</v>
          </cell>
        </row>
        <row r="2898">
          <cell r="F2898" t="str">
            <v>FIGUEIRA</v>
          </cell>
        </row>
        <row r="2899">
          <cell r="F2899" t="str">
            <v>FLORAÍ</v>
          </cell>
        </row>
        <row r="2900">
          <cell r="F2900" t="str">
            <v>FLOR DA SERRA DO SUL</v>
          </cell>
        </row>
        <row r="2901">
          <cell r="F2901" t="str">
            <v>FLORESTA</v>
          </cell>
        </row>
        <row r="2902">
          <cell r="F2902" t="str">
            <v>FLORESTÓPOLIS</v>
          </cell>
        </row>
        <row r="2903">
          <cell r="F2903" t="str">
            <v>FLÓRIDA</v>
          </cell>
        </row>
        <row r="2904">
          <cell r="F2904" t="str">
            <v>FORMOSA DO OESTE</v>
          </cell>
        </row>
        <row r="2905">
          <cell r="F2905" t="str">
            <v>FOZ DO IGUAÇU</v>
          </cell>
        </row>
        <row r="2906">
          <cell r="F2906" t="str">
            <v>FRANCISCO ALVES</v>
          </cell>
        </row>
        <row r="2907">
          <cell r="F2907" t="str">
            <v>FRANCISCO BELTRÃO</v>
          </cell>
        </row>
        <row r="2908">
          <cell r="F2908" t="str">
            <v>FOZ DO JORDÃO</v>
          </cell>
        </row>
        <row r="2909">
          <cell r="F2909" t="str">
            <v>GENERAL CARNEIRO</v>
          </cell>
        </row>
        <row r="2910">
          <cell r="F2910" t="str">
            <v>GODOY MOREIRA</v>
          </cell>
        </row>
        <row r="2911">
          <cell r="F2911" t="str">
            <v>GOIOERÊ</v>
          </cell>
        </row>
        <row r="2912">
          <cell r="F2912" t="str">
            <v>GOIOXIM</v>
          </cell>
        </row>
        <row r="2913">
          <cell r="F2913" t="str">
            <v>GRANDES RIOS</v>
          </cell>
        </row>
        <row r="2914">
          <cell r="F2914" t="str">
            <v>GUAÍRA</v>
          </cell>
        </row>
        <row r="2915">
          <cell r="F2915" t="str">
            <v>GUAIRAÇÁ</v>
          </cell>
        </row>
        <row r="2916">
          <cell r="F2916" t="str">
            <v>GUAMIRANGA</v>
          </cell>
        </row>
        <row r="2917">
          <cell r="F2917" t="str">
            <v>GUAPIRAMA</v>
          </cell>
        </row>
        <row r="2918">
          <cell r="F2918" t="str">
            <v>GUAPOREMA</v>
          </cell>
        </row>
        <row r="2919">
          <cell r="F2919" t="str">
            <v>GUARACI</v>
          </cell>
        </row>
        <row r="2920">
          <cell r="F2920" t="str">
            <v>GUARANIAÇU</v>
          </cell>
        </row>
        <row r="2921">
          <cell r="F2921" t="str">
            <v>GUARAPUAVA</v>
          </cell>
        </row>
        <row r="2922">
          <cell r="F2922" t="str">
            <v>GUARAQUEÇABA</v>
          </cell>
        </row>
        <row r="2923">
          <cell r="F2923" t="str">
            <v>GUARATUBA</v>
          </cell>
        </row>
        <row r="2924">
          <cell r="F2924" t="str">
            <v>HONÓRIO SERPA</v>
          </cell>
        </row>
        <row r="2925">
          <cell r="F2925" t="str">
            <v>IBAITI</v>
          </cell>
        </row>
        <row r="2926">
          <cell r="F2926" t="str">
            <v>IBEMA</v>
          </cell>
        </row>
        <row r="2927">
          <cell r="F2927" t="str">
            <v>IBIPORÃ</v>
          </cell>
        </row>
        <row r="2928">
          <cell r="F2928" t="str">
            <v>ICARAÍMA</v>
          </cell>
        </row>
        <row r="2929">
          <cell r="F2929" t="str">
            <v>IGUARAÇU</v>
          </cell>
        </row>
        <row r="2930">
          <cell r="F2930" t="str">
            <v>IGUATU</v>
          </cell>
        </row>
        <row r="2931">
          <cell r="F2931" t="str">
            <v>IMBAÚ</v>
          </cell>
        </row>
        <row r="2932">
          <cell r="F2932" t="str">
            <v>IMBITUVA</v>
          </cell>
        </row>
        <row r="2933">
          <cell r="F2933" t="str">
            <v>INÁCIO MARTINS</v>
          </cell>
        </row>
        <row r="2934">
          <cell r="F2934" t="str">
            <v>INAJÁ</v>
          </cell>
        </row>
        <row r="2935">
          <cell r="F2935" t="str">
            <v>INDIANÓPOLIS</v>
          </cell>
        </row>
        <row r="2936">
          <cell r="F2936" t="str">
            <v>IPIRANGA</v>
          </cell>
        </row>
        <row r="2937">
          <cell r="F2937" t="str">
            <v>IPORÃ</v>
          </cell>
        </row>
        <row r="2938">
          <cell r="F2938" t="str">
            <v>IRACEMA DO OESTE</v>
          </cell>
        </row>
        <row r="2939">
          <cell r="F2939" t="str">
            <v>IRATI</v>
          </cell>
        </row>
        <row r="2940">
          <cell r="F2940" t="str">
            <v>IRETAMA</v>
          </cell>
        </row>
        <row r="2941">
          <cell r="F2941" t="str">
            <v>ITAGUAJÉ</v>
          </cell>
        </row>
        <row r="2942">
          <cell r="F2942" t="str">
            <v>ITAIPULÂNDIA</v>
          </cell>
        </row>
        <row r="2943">
          <cell r="F2943" t="str">
            <v>ITAMBARACÁ</v>
          </cell>
        </row>
        <row r="2944">
          <cell r="F2944" t="str">
            <v>ITAMBÉ</v>
          </cell>
        </row>
        <row r="2945">
          <cell r="F2945" t="str">
            <v>ITAPEJARA D'OESTE</v>
          </cell>
        </row>
        <row r="2946">
          <cell r="F2946" t="str">
            <v>ITAPERUÇU</v>
          </cell>
        </row>
        <row r="2947">
          <cell r="F2947" t="str">
            <v>ITAÚNA DO SUL</v>
          </cell>
        </row>
        <row r="2948">
          <cell r="F2948" t="str">
            <v>IVAÍ</v>
          </cell>
        </row>
        <row r="2949">
          <cell r="F2949" t="str">
            <v>IVAIPORÃ</v>
          </cell>
        </row>
        <row r="2950">
          <cell r="F2950" t="str">
            <v>IVATÉ</v>
          </cell>
        </row>
        <row r="2951">
          <cell r="F2951" t="str">
            <v>IVATUBA</v>
          </cell>
        </row>
        <row r="2952">
          <cell r="F2952" t="str">
            <v>JABOTI</v>
          </cell>
        </row>
        <row r="2953">
          <cell r="F2953" t="str">
            <v>JACAREZINHO</v>
          </cell>
        </row>
        <row r="2954">
          <cell r="F2954" t="str">
            <v>JAGUAPITÃ</v>
          </cell>
        </row>
        <row r="2955">
          <cell r="F2955" t="str">
            <v>JAGUARIAÍVA</v>
          </cell>
        </row>
        <row r="2956">
          <cell r="F2956" t="str">
            <v>JANDAIA DO SUL</v>
          </cell>
        </row>
        <row r="2957">
          <cell r="F2957" t="str">
            <v>JANIÓPOLIS</v>
          </cell>
        </row>
        <row r="2958">
          <cell r="F2958" t="str">
            <v>JAPIRA</v>
          </cell>
        </row>
        <row r="2959">
          <cell r="F2959" t="str">
            <v>JAPURÁ</v>
          </cell>
        </row>
        <row r="2960">
          <cell r="F2960" t="str">
            <v>JARDIM ALEGRE</v>
          </cell>
        </row>
        <row r="2961">
          <cell r="F2961" t="str">
            <v>JARDIM OLINDA</v>
          </cell>
        </row>
        <row r="2962">
          <cell r="F2962" t="str">
            <v>JATAIZINHO</v>
          </cell>
        </row>
        <row r="2963">
          <cell r="F2963" t="str">
            <v>JESUÍTAS</v>
          </cell>
        </row>
        <row r="2964">
          <cell r="F2964" t="str">
            <v>JOAQUIM TÁVORA</v>
          </cell>
        </row>
        <row r="2965">
          <cell r="F2965" t="str">
            <v>JUNDIAÍ DO SUL</v>
          </cell>
        </row>
        <row r="2966">
          <cell r="F2966" t="str">
            <v>JURANDA</v>
          </cell>
        </row>
        <row r="2967">
          <cell r="F2967" t="str">
            <v>JUSSARA</v>
          </cell>
        </row>
        <row r="2968">
          <cell r="F2968" t="str">
            <v>KALORÉ</v>
          </cell>
        </row>
        <row r="2969">
          <cell r="F2969" t="str">
            <v>LAPA</v>
          </cell>
        </row>
        <row r="2970">
          <cell r="F2970" t="str">
            <v>LARANJAL</v>
          </cell>
        </row>
        <row r="2971">
          <cell r="F2971" t="str">
            <v>LARANJEIRAS DO SUL</v>
          </cell>
        </row>
        <row r="2972">
          <cell r="F2972" t="str">
            <v>LEÓPOLIS</v>
          </cell>
        </row>
        <row r="2973">
          <cell r="F2973" t="str">
            <v>LIDIANÓPOLIS</v>
          </cell>
        </row>
        <row r="2974">
          <cell r="F2974" t="str">
            <v>LINDOESTE</v>
          </cell>
        </row>
        <row r="2975">
          <cell r="F2975" t="str">
            <v>LOANDA</v>
          </cell>
        </row>
        <row r="2976">
          <cell r="F2976" t="str">
            <v>LOBATO</v>
          </cell>
        </row>
        <row r="2977">
          <cell r="F2977" t="str">
            <v>LONDRINA</v>
          </cell>
        </row>
        <row r="2978">
          <cell r="F2978" t="str">
            <v>LUIZIANA</v>
          </cell>
        </row>
        <row r="2979">
          <cell r="F2979" t="str">
            <v>LUNARDELLI</v>
          </cell>
        </row>
        <row r="2980">
          <cell r="F2980" t="str">
            <v>LUPIONÓPOLIS</v>
          </cell>
        </row>
        <row r="2981">
          <cell r="F2981" t="str">
            <v>MALLET</v>
          </cell>
        </row>
        <row r="2982">
          <cell r="F2982" t="str">
            <v>MAMBORÊ</v>
          </cell>
        </row>
        <row r="2983">
          <cell r="F2983" t="str">
            <v>MANDAGUAÇU</v>
          </cell>
        </row>
        <row r="2984">
          <cell r="F2984" t="str">
            <v>MANDAGUARI</v>
          </cell>
        </row>
        <row r="2985">
          <cell r="F2985" t="str">
            <v>MANDIRITUBA</v>
          </cell>
        </row>
        <row r="2986">
          <cell r="F2986" t="str">
            <v>MANFRINÓPOLIS</v>
          </cell>
        </row>
        <row r="2987">
          <cell r="F2987" t="str">
            <v>MANGUEIRINHA</v>
          </cell>
        </row>
        <row r="2988">
          <cell r="F2988" t="str">
            <v>MANOEL RIBAS</v>
          </cell>
        </row>
        <row r="2989">
          <cell r="F2989" t="str">
            <v>MARECHAL CÂNDIDO RONDON</v>
          </cell>
        </row>
        <row r="2990">
          <cell r="F2990" t="str">
            <v>MARIA HELENA</v>
          </cell>
        </row>
        <row r="2991">
          <cell r="F2991" t="str">
            <v>MARIALVA</v>
          </cell>
        </row>
        <row r="2992">
          <cell r="F2992" t="str">
            <v>MARILÂNDIA DO SUL</v>
          </cell>
        </row>
        <row r="2993">
          <cell r="F2993" t="str">
            <v>MARILENA</v>
          </cell>
        </row>
        <row r="2994">
          <cell r="F2994" t="str">
            <v>MARILUZ</v>
          </cell>
        </row>
        <row r="2995">
          <cell r="F2995" t="str">
            <v>MARINGÁ</v>
          </cell>
        </row>
        <row r="2996">
          <cell r="F2996" t="str">
            <v>MARIÓPOLIS</v>
          </cell>
        </row>
        <row r="2997">
          <cell r="F2997" t="str">
            <v>MARIPÁ</v>
          </cell>
        </row>
        <row r="2998">
          <cell r="F2998" t="str">
            <v>MARMELEIRO</v>
          </cell>
        </row>
        <row r="2999">
          <cell r="F2999" t="str">
            <v>MARQUINHO</v>
          </cell>
        </row>
        <row r="3000">
          <cell r="F3000" t="str">
            <v>MARUMBI</v>
          </cell>
        </row>
        <row r="3001">
          <cell r="F3001" t="str">
            <v>MATELÂNDIA</v>
          </cell>
        </row>
        <row r="3002">
          <cell r="F3002" t="str">
            <v>MATINHOS</v>
          </cell>
        </row>
        <row r="3003">
          <cell r="F3003" t="str">
            <v>MATO RICO</v>
          </cell>
        </row>
        <row r="3004">
          <cell r="F3004" t="str">
            <v>MAUÁ DA SERRA</v>
          </cell>
        </row>
        <row r="3005">
          <cell r="F3005" t="str">
            <v>MEDIANEIRA</v>
          </cell>
        </row>
        <row r="3006">
          <cell r="F3006" t="str">
            <v>MERCEDES</v>
          </cell>
        </row>
        <row r="3007">
          <cell r="F3007" t="str">
            <v>MIRADOR</v>
          </cell>
        </row>
        <row r="3008">
          <cell r="F3008" t="str">
            <v>MIRASELVA</v>
          </cell>
        </row>
        <row r="3009">
          <cell r="F3009" t="str">
            <v>MISSAL</v>
          </cell>
        </row>
        <row r="3010">
          <cell r="F3010" t="str">
            <v>MOREIRA SALES</v>
          </cell>
        </row>
        <row r="3011">
          <cell r="F3011" t="str">
            <v>MORRETES</v>
          </cell>
        </row>
        <row r="3012">
          <cell r="F3012" t="str">
            <v>MUNHOZ DE MELO</v>
          </cell>
        </row>
        <row r="3013">
          <cell r="F3013" t="str">
            <v>NOSSA SENHORA DAS GRAÇAS</v>
          </cell>
        </row>
        <row r="3014">
          <cell r="F3014" t="str">
            <v>NOVA ALIANÇA DO IVAÍ</v>
          </cell>
        </row>
        <row r="3015">
          <cell r="F3015" t="str">
            <v>NOVA AMÉRICA DA COLINA</v>
          </cell>
        </row>
        <row r="3016">
          <cell r="F3016" t="str">
            <v>NOVA AURORA</v>
          </cell>
        </row>
        <row r="3017">
          <cell r="F3017" t="str">
            <v>NOVA CANTU</v>
          </cell>
        </row>
        <row r="3018">
          <cell r="F3018" t="str">
            <v>NOVA ESPERANÇA</v>
          </cell>
        </row>
        <row r="3019">
          <cell r="F3019" t="str">
            <v>NOVA ESPERANÇA DO SUDOESTE</v>
          </cell>
        </row>
        <row r="3020">
          <cell r="F3020" t="str">
            <v>NOVA FÁTIMA</v>
          </cell>
        </row>
        <row r="3021">
          <cell r="F3021" t="str">
            <v>NOVA LARANJEIRAS</v>
          </cell>
        </row>
        <row r="3022">
          <cell r="F3022" t="str">
            <v>NOVA LONDRINA</v>
          </cell>
        </row>
        <row r="3023">
          <cell r="F3023" t="str">
            <v>NOVA OLÍMPIA</v>
          </cell>
        </row>
        <row r="3024">
          <cell r="F3024" t="str">
            <v>NOVA SANTA BÁRBARA</v>
          </cell>
        </row>
        <row r="3025">
          <cell r="F3025" t="str">
            <v>NOVA SANTA ROSA</v>
          </cell>
        </row>
        <row r="3026">
          <cell r="F3026" t="str">
            <v>NOVA PRATA DO IGUAÇU</v>
          </cell>
        </row>
        <row r="3027">
          <cell r="F3027" t="str">
            <v>NOVA TEBAS</v>
          </cell>
        </row>
        <row r="3028">
          <cell r="F3028" t="str">
            <v>NOVO ITACOLOMI</v>
          </cell>
        </row>
        <row r="3029">
          <cell r="F3029" t="str">
            <v>ORTIGUEIRA</v>
          </cell>
        </row>
        <row r="3030">
          <cell r="F3030" t="str">
            <v>OURIZONA</v>
          </cell>
        </row>
        <row r="3031">
          <cell r="F3031" t="str">
            <v>OURO VERDE DO OESTE</v>
          </cell>
        </row>
        <row r="3032">
          <cell r="F3032" t="str">
            <v>PAIÇANDU</v>
          </cell>
        </row>
        <row r="3033">
          <cell r="F3033" t="str">
            <v>PALMAS</v>
          </cell>
        </row>
        <row r="3034">
          <cell r="F3034" t="str">
            <v>PALMEIRA</v>
          </cell>
        </row>
        <row r="3035">
          <cell r="F3035" t="str">
            <v>PALMITAL</v>
          </cell>
        </row>
        <row r="3036">
          <cell r="F3036" t="str">
            <v>PALOTINA</v>
          </cell>
        </row>
        <row r="3037">
          <cell r="F3037" t="str">
            <v>PARAÍSO DO NORTE</v>
          </cell>
        </row>
        <row r="3038">
          <cell r="F3038" t="str">
            <v>PARANACITY</v>
          </cell>
        </row>
        <row r="3039">
          <cell r="F3039" t="str">
            <v>PARANAGUÁ</v>
          </cell>
        </row>
        <row r="3040">
          <cell r="F3040" t="str">
            <v>PARANAPOEMA</v>
          </cell>
        </row>
        <row r="3041">
          <cell r="F3041" t="str">
            <v>PARANAVAÍ</v>
          </cell>
        </row>
        <row r="3042">
          <cell r="F3042" t="str">
            <v>PATO BRAGADO</v>
          </cell>
        </row>
        <row r="3043">
          <cell r="F3043" t="str">
            <v>PATO BRANCO</v>
          </cell>
        </row>
        <row r="3044">
          <cell r="F3044" t="str">
            <v>PAULA FREITAS</v>
          </cell>
        </row>
        <row r="3045">
          <cell r="F3045" t="str">
            <v>PAULO FRONTIN</v>
          </cell>
        </row>
        <row r="3046">
          <cell r="F3046" t="str">
            <v>PEABIRU</v>
          </cell>
        </row>
        <row r="3047">
          <cell r="F3047" t="str">
            <v>PEROBAL</v>
          </cell>
        </row>
        <row r="3048">
          <cell r="F3048" t="str">
            <v>PÉROLA</v>
          </cell>
        </row>
        <row r="3049">
          <cell r="F3049" t="str">
            <v>PÉROLA D'OESTE</v>
          </cell>
        </row>
        <row r="3050">
          <cell r="F3050" t="str">
            <v>PIÊN</v>
          </cell>
        </row>
        <row r="3051">
          <cell r="F3051" t="str">
            <v>PINHAIS</v>
          </cell>
        </row>
        <row r="3052">
          <cell r="F3052" t="str">
            <v>PINHALÃO</v>
          </cell>
        </row>
        <row r="3053">
          <cell r="F3053" t="str">
            <v>PINHAL DE SÃO BENTO</v>
          </cell>
        </row>
        <row r="3054">
          <cell r="F3054" t="str">
            <v>PINHÃO</v>
          </cell>
        </row>
        <row r="3055">
          <cell r="F3055" t="str">
            <v>PIRAÍ DO SUL</v>
          </cell>
        </row>
        <row r="3056">
          <cell r="F3056" t="str">
            <v>PIRAQUARA</v>
          </cell>
        </row>
        <row r="3057">
          <cell r="F3057" t="str">
            <v>PITANGA</v>
          </cell>
        </row>
        <row r="3058">
          <cell r="F3058" t="str">
            <v>PITANGUEIRAS</v>
          </cell>
        </row>
        <row r="3059">
          <cell r="F3059" t="str">
            <v>PLANALTINA DO PARANÁ</v>
          </cell>
        </row>
        <row r="3060">
          <cell r="F3060" t="str">
            <v>PLANALTO</v>
          </cell>
        </row>
        <row r="3061">
          <cell r="F3061" t="str">
            <v>PONTA GROSSA</v>
          </cell>
        </row>
        <row r="3062">
          <cell r="F3062" t="str">
            <v>PONTAL DO PARANÁ</v>
          </cell>
        </row>
        <row r="3063">
          <cell r="F3063" t="str">
            <v>PORECATU</v>
          </cell>
        </row>
        <row r="3064">
          <cell r="F3064" t="str">
            <v>PORTO AMAZONAS</v>
          </cell>
        </row>
        <row r="3065">
          <cell r="F3065" t="str">
            <v>PORTO BARREIRO</v>
          </cell>
        </row>
        <row r="3066">
          <cell r="F3066" t="str">
            <v>PORTO RICO</v>
          </cell>
        </row>
        <row r="3067">
          <cell r="F3067" t="str">
            <v>PORTO VITÓRIA</v>
          </cell>
        </row>
        <row r="3068">
          <cell r="F3068" t="str">
            <v>PRADO FERREIRA</v>
          </cell>
        </row>
        <row r="3069">
          <cell r="F3069" t="str">
            <v>PRANCHITA</v>
          </cell>
        </row>
        <row r="3070">
          <cell r="F3070" t="str">
            <v>PRESIDENTE CASTELO BRANCO</v>
          </cell>
        </row>
        <row r="3071">
          <cell r="F3071" t="str">
            <v>PRIMEIRO DE MAIO</v>
          </cell>
        </row>
        <row r="3072">
          <cell r="F3072" t="str">
            <v>PRUDENTÓPOLIS</v>
          </cell>
        </row>
        <row r="3073">
          <cell r="F3073" t="str">
            <v>QUARTO CENTENÁRIO</v>
          </cell>
        </row>
        <row r="3074">
          <cell r="F3074" t="str">
            <v>QUATIGUÁ</v>
          </cell>
        </row>
        <row r="3075">
          <cell r="F3075" t="str">
            <v>QUATRO BARRAS</v>
          </cell>
        </row>
        <row r="3076">
          <cell r="F3076" t="str">
            <v>QUATRO PONTES</v>
          </cell>
        </row>
        <row r="3077">
          <cell r="F3077" t="str">
            <v>QUEDAS DO IGUAÇU</v>
          </cell>
        </row>
        <row r="3078">
          <cell r="F3078" t="str">
            <v>QUERÊNCIA DO NORTE</v>
          </cell>
        </row>
        <row r="3079">
          <cell r="F3079" t="str">
            <v>QUINTA DO SOL</v>
          </cell>
        </row>
        <row r="3080">
          <cell r="F3080" t="str">
            <v>QUITANDINHA</v>
          </cell>
        </row>
        <row r="3081">
          <cell r="F3081" t="str">
            <v>RAMILÂNDIA</v>
          </cell>
        </row>
        <row r="3082">
          <cell r="F3082" t="str">
            <v>RANCHO ALEGRE</v>
          </cell>
        </row>
        <row r="3083">
          <cell r="F3083" t="str">
            <v>RANCHO ALEGRE D'OESTE</v>
          </cell>
        </row>
        <row r="3084">
          <cell r="F3084" t="str">
            <v>REALEZA</v>
          </cell>
        </row>
        <row r="3085">
          <cell r="F3085" t="str">
            <v>REBOUÇAS</v>
          </cell>
        </row>
        <row r="3086">
          <cell r="F3086" t="str">
            <v>RENASCENÇA</v>
          </cell>
        </row>
        <row r="3087">
          <cell r="F3087" t="str">
            <v>RESERVA</v>
          </cell>
        </row>
        <row r="3088">
          <cell r="F3088" t="str">
            <v>RESERVA DO IGUAÇU</v>
          </cell>
        </row>
        <row r="3089">
          <cell r="F3089" t="str">
            <v>RIBEIRÃO CLARO</v>
          </cell>
        </row>
        <row r="3090">
          <cell r="F3090" t="str">
            <v>RIBEIRÃO DO PINHAL</v>
          </cell>
        </row>
        <row r="3091">
          <cell r="F3091" t="str">
            <v>RIO AZUL</v>
          </cell>
        </row>
        <row r="3092">
          <cell r="F3092" t="str">
            <v>RIO BOM</v>
          </cell>
        </row>
        <row r="3093">
          <cell r="F3093" t="str">
            <v>RIO BONITO DO IGUAÇU</v>
          </cell>
        </row>
        <row r="3094">
          <cell r="F3094" t="str">
            <v>RIO BRANCO DO IVAÍ</v>
          </cell>
        </row>
        <row r="3095">
          <cell r="F3095" t="str">
            <v>RIO BRANCO DO SUL</v>
          </cell>
        </row>
        <row r="3096">
          <cell r="F3096" t="str">
            <v>RIO NEGRO</v>
          </cell>
        </row>
        <row r="3097">
          <cell r="F3097" t="str">
            <v>ROLÂNDIA</v>
          </cell>
        </row>
        <row r="3098">
          <cell r="F3098" t="str">
            <v>RONCADOR</v>
          </cell>
        </row>
        <row r="3099">
          <cell r="F3099" t="str">
            <v>RONDON</v>
          </cell>
        </row>
        <row r="3100">
          <cell r="F3100" t="str">
            <v>ROSÁRIO DO IVAÍ</v>
          </cell>
        </row>
        <row r="3101">
          <cell r="F3101" t="str">
            <v>SABÁUDIA</v>
          </cell>
        </row>
        <row r="3102">
          <cell r="F3102" t="str">
            <v>SALGADO FILHO</v>
          </cell>
        </row>
        <row r="3103">
          <cell r="F3103" t="str">
            <v>SALTO DO ITARARÉ</v>
          </cell>
        </row>
        <row r="3104">
          <cell r="F3104" t="str">
            <v>SALTO DO LONTRA</v>
          </cell>
        </row>
        <row r="3105">
          <cell r="F3105" t="str">
            <v>SANTA AMÉLIA</v>
          </cell>
        </row>
        <row r="3106">
          <cell r="F3106" t="str">
            <v>SANTA CECÍLIA DO PAVÃO</v>
          </cell>
        </row>
        <row r="3107">
          <cell r="F3107" t="str">
            <v>SANTA CRUZ DE MONTE CASTELO</v>
          </cell>
        </row>
        <row r="3108">
          <cell r="F3108" t="str">
            <v>SANTA FÉ</v>
          </cell>
        </row>
        <row r="3109">
          <cell r="F3109" t="str">
            <v>SANTA HELENA</v>
          </cell>
        </row>
        <row r="3110">
          <cell r="F3110" t="str">
            <v>SANTA INÊS</v>
          </cell>
        </row>
        <row r="3111">
          <cell r="F3111" t="str">
            <v>SANTA ISABEL DO IVAÍ</v>
          </cell>
        </row>
        <row r="3112">
          <cell r="F3112" t="str">
            <v>SANTA IZABEL DO OESTE</v>
          </cell>
        </row>
        <row r="3113">
          <cell r="F3113" t="str">
            <v>SANTA LÚCIA</v>
          </cell>
        </row>
        <row r="3114">
          <cell r="F3114" t="str">
            <v>SANTA MARIA DO OESTE</v>
          </cell>
        </row>
        <row r="3115">
          <cell r="F3115" t="str">
            <v>SANTA MARIANA</v>
          </cell>
        </row>
        <row r="3116">
          <cell r="F3116" t="str">
            <v>SANTA MÔNICA</v>
          </cell>
        </row>
        <row r="3117">
          <cell r="F3117" t="str">
            <v>SANTANA DO ITARARÉ</v>
          </cell>
        </row>
        <row r="3118">
          <cell r="F3118" t="str">
            <v>SANTA TEREZA DO OESTE</v>
          </cell>
        </row>
        <row r="3119">
          <cell r="F3119" t="str">
            <v>SANTA TEREZINHA DE ITAIPU</v>
          </cell>
        </row>
        <row r="3120">
          <cell r="F3120" t="str">
            <v>SANTO ANTÔNIO DA PLATINA</v>
          </cell>
        </row>
        <row r="3121">
          <cell r="F3121" t="str">
            <v>SANTO ANTÔNIO DO CAIUÁ</v>
          </cell>
        </row>
        <row r="3122">
          <cell r="F3122" t="str">
            <v>SANTO ANTÔNIO DO PARAÍSO</v>
          </cell>
        </row>
        <row r="3123">
          <cell r="F3123" t="str">
            <v>SANTO ANTÔNIO DO SUDOESTE</v>
          </cell>
        </row>
        <row r="3124">
          <cell r="F3124" t="str">
            <v>SANTO INÁCIO</v>
          </cell>
        </row>
        <row r="3125">
          <cell r="F3125" t="str">
            <v>SÃO CARLOS DO IVAÍ</v>
          </cell>
        </row>
        <row r="3126">
          <cell r="F3126" t="str">
            <v>SÃO JERÔNIMO DA SERRA</v>
          </cell>
        </row>
        <row r="3127">
          <cell r="F3127" t="str">
            <v>SÃO JOÃO</v>
          </cell>
        </row>
        <row r="3128">
          <cell r="F3128" t="str">
            <v>SÃO JOÃO DO CAIUÁ</v>
          </cell>
        </row>
        <row r="3129">
          <cell r="F3129" t="str">
            <v>SÃO JOÃO DO IVAÍ</v>
          </cell>
        </row>
        <row r="3130">
          <cell r="F3130" t="str">
            <v>SÃO JOÃO DO TRIUNFO</v>
          </cell>
        </row>
        <row r="3131">
          <cell r="F3131" t="str">
            <v>SÃO JORGE D'OESTE</v>
          </cell>
        </row>
        <row r="3132">
          <cell r="F3132" t="str">
            <v>SÃO JORGE DO IVAÍ</v>
          </cell>
        </row>
        <row r="3133">
          <cell r="F3133" t="str">
            <v>SÃO JORGE DO PATROCÍNIO</v>
          </cell>
        </row>
        <row r="3134">
          <cell r="F3134" t="str">
            <v>SÃO JOSÉ DA BOA VISTA</v>
          </cell>
        </row>
        <row r="3135">
          <cell r="F3135" t="str">
            <v>SÃO JOSÉ DAS PALMEIRAS</v>
          </cell>
        </row>
        <row r="3136">
          <cell r="F3136" t="str">
            <v>SÃO JOSÉ DOS PINHAIS</v>
          </cell>
        </row>
        <row r="3137">
          <cell r="F3137" t="str">
            <v>SÃO MANOEL DO PARANÁ</v>
          </cell>
        </row>
        <row r="3138">
          <cell r="F3138" t="str">
            <v>SÃO MATEUS DO SUL</v>
          </cell>
        </row>
        <row r="3139">
          <cell r="F3139" t="str">
            <v>SÃO MIGUEL DO IGUAÇU</v>
          </cell>
        </row>
        <row r="3140">
          <cell r="F3140" t="str">
            <v>SÃO PEDRO DO IGUAÇU</v>
          </cell>
        </row>
        <row r="3141">
          <cell r="F3141" t="str">
            <v>SÃO PEDRO DO IVAÍ</v>
          </cell>
        </row>
        <row r="3142">
          <cell r="F3142" t="str">
            <v>SÃO PEDRO DO PARANÁ</v>
          </cell>
        </row>
        <row r="3143">
          <cell r="F3143" t="str">
            <v>SÃO SEBASTIÃO DA AMOREIRA</v>
          </cell>
        </row>
        <row r="3144">
          <cell r="F3144" t="str">
            <v>SÃO TOMÉ</v>
          </cell>
        </row>
        <row r="3145">
          <cell r="F3145" t="str">
            <v>SAPOPEMA</v>
          </cell>
        </row>
        <row r="3146">
          <cell r="F3146" t="str">
            <v>SARANDI</v>
          </cell>
        </row>
        <row r="3147">
          <cell r="F3147" t="str">
            <v>SAUDADE DO IGUAÇU</v>
          </cell>
        </row>
        <row r="3148">
          <cell r="F3148" t="str">
            <v>SENGÉS</v>
          </cell>
        </row>
        <row r="3149">
          <cell r="F3149" t="str">
            <v>SERRANÓPOLIS DO IGUAÇU</v>
          </cell>
        </row>
        <row r="3150">
          <cell r="F3150" t="str">
            <v>SERTANEJA</v>
          </cell>
        </row>
        <row r="3151">
          <cell r="F3151" t="str">
            <v>SERTANÓPOLIS</v>
          </cell>
        </row>
        <row r="3152">
          <cell r="F3152" t="str">
            <v>SIQUEIRA CAMPOS</v>
          </cell>
        </row>
        <row r="3153">
          <cell r="F3153" t="str">
            <v>SULINA</v>
          </cell>
        </row>
        <row r="3154">
          <cell r="F3154" t="str">
            <v>TAMARANA</v>
          </cell>
        </row>
        <row r="3155">
          <cell r="F3155" t="str">
            <v>TAMBOARA</v>
          </cell>
        </row>
        <row r="3156">
          <cell r="F3156" t="str">
            <v>TAPEJARA</v>
          </cell>
        </row>
        <row r="3157">
          <cell r="F3157" t="str">
            <v>TAPIRA</v>
          </cell>
        </row>
        <row r="3158">
          <cell r="F3158" t="str">
            <v>TEIXEIRA SOARES</v>
          </cell>
        </row>
        <row r="3159">
          <cell r="F3159" t="str">
            <v>TELÊMACO BORBA</v>
          </cell>
        </row>
        <row r="3160">
          <cell r="F3160" t="str">
            <v>TERRA BOA</v>
          </cell>
        </row>
        <row r="3161">
          <cell r="F3161" t="str">
            <v>TERRA RICA</v>
          </cell>
        </row>
        <row r="3162">
          <cell r="F3162" t="str">
            <v>TERRA ROXA</v>
          </cell>
        </row>
        <row r="3163">
          <cell r="F3163" t="str">
            <v>TIBAGI</v>
          </cell>
        </row>
        <row r="3164">
          <cell r="F3164" t="str">
            <v>TIJUCAS DO SUL</v>
          </cell>
        </row>
        <row r="3165">
          <cell r="F3165" t="str">
            <v>TOLEDO</v>
          </cell>
        </row>
        <row r="3166">
          <cell r="F3166" t="str">
            <v>TOMAZINA</v>
          </cell>
        </row>
        <row r="3167">
          <cell r="F3167" t="str">
            <v>TRÊS BARRAS DO PARANÁ</v>
          </cell>
        </row>
        <row r="3168">
          <cell r="F3168" t="str">
            <v>TUNAS DO PARANÁ</v>
          </cell>
        </row>
        <row r="3169">
          <cell r="F3169" t="str">
            <v>TUNEIRAS DO OESTE</v>
          </cell>
        </row>
        <row r="3170">
          <cell r="F3170" t="str">
            <v>TUPÃSSI</v>
          </cell>
        </row>
        <row r="3171">
          <cell r="F3171" t="str">
            <v>TURVO</v>
          </cell>
        </row>
        <row r="3172">
          <cell r="F3172" t="str">
            <v>UBIRATÃ</v>
          </cell>
        </row>
        <row r="3173">
          <cell r="F3173" t="str">
            <v>UMUARAMA</v>
          </cell>
        </row>
        <row r="3174">
          <cell r="F3174" t="str">
            <v>UNIÃO DA VITÓRIA</v>
          </cell>
        </row>
        <row r="3175">
          <cell r="F3175" t="str">
            <v>UNIFLOR</v>
          </cell>
        </row>
        <row r="3176">
          <cell r="F3176" t="str">
            <v>URAÍ</v>
          </cell>
        </row>
        <row r="3177">
          <cell r="F3177" t="str">
            <v>WENCESLAU BRAZ</v>
          </cell>
        </row>
        <row r="3178">
          <cell r="F3178" t="str">
            <v>VENTANIA</v>
          </cell>
        </row>
        <row r="3179">
          <cell r="F3179" t="str">
            <v>VERA CRUZ DO OESTE</v>
          </cell>
        </row>
        <row r="3180">
          <cell r="F3180" t="str">
            <v>VERÊ</v>
          </cell>
        </row>
        <row r="3181">
          <cell r="F3181" t="str">
            <v>ALTO PARAÍSO</v>
          </cell>
        </row>
        <row r="3182">
          <cell r="F3182" t="str">
            <v>DOUTOR ULYSSES</v>
          </cell>
        </row>
        <row r="3183">
          <cell r="F3183" t="str">
            <v>VIRMOND</v>
          </cell>
        </row>
        <row r="3184">
          <cell r="F3184" t="str">
            <v>VITORINO</v>
          </cell>
        </row>
        <row r="3185">
          <cell r="F3185" t="str">
            <v>XAMBRÊ</v>
          </cell>
        </row>
        <row r="3186">
          <cell r="F3186" t="str">
            <v>ABREU E LIMA</v>
          </cell>
        </row>
        <row r="3187">
          <cell r="F3187" t="str">
            <v>AFOGADOS DA INGAZEIRA</v>
          </cell>
        </row>
        <row r="3188">
          <cell r="F3188" t="str">
            <v>AFRÂNIO</v>
          </cell>
        </row>
        <row r="3189">
          <cell r="F3189" t="str">
            <v>AGRESTINA</v>
          </cell>
        </row>
        <row r="3190">
          <cell r="F3190" t="str">
            <v>ÁGUA PRETA</v>
          </cell>
        </row>
        <row r="3191">
          <cell r="F3191" t="str">
            <v>ÁGUAS BELAS</v>
          </cell>
        </row>
        <row r="3192">
          <cell r="F3192" t="str">
            <v>ALAGOINHA</v>
          </cell>
        </row>
        <row r="3193">
          <cell r="F3193" t="str">
            <v>ALIANÇA</v>
          </cell>
        </row>
        <row r="3194">
          <cell r="F3194" t="str">
            <v>ALTINHO</v>
          </cell>
        </row>
        <row r="3195">
          <cell r="F3195" t="str">
            <v>AMARAJI</v>
          </cell>
        </row>
        <row r="3196">
          <cell r="F3196" t="str">
            <v>ANGELIM</v>
          </cell>
        </row>
        <row r="3197">
          <cell r="F3197" t="str">
            <v>ARAÇOIABA</v>
          </cell>
        </row>
        <row r="3198">
          <cell r="F3198" t="str">
            <v>ARARIPINA</v>
          </cell>
        </row>
        <row r="3199">
          <cell r="F3199" t="str">
            <v>ARCOVERDE</v>
          </cell>
        </row>
        <row r="3200">
          <cell r="F3200" t="str">
            <v>BARRA DE GUABIRABA</v>
          </cell>
        </row>
        <row r="3201">
          <cell r="F3201" t="str">
            <v>BARREIROS</v>
          </cell>
        </row>
        <row r="3202">
          <cell r="F3202" t="str">
            <v>BELÉM DE MARIA</v>
          </cell>
        </row>
        <row r="3203">
          <cell r="F3203" t="str">
            <v>BELÉM DO SÃO FRANCISCO</v>
          </cell>
        </row>
        <row r="3204">
          <cell r="F3204" t="str">
            <v>BELO JARDIM</v>
          </cell>
        </row>
        <row r="3205">
          <cell r="F3205" t="str">
            <v>BETÂNIA</v>
          </cell>
        </row>
        <row r="3206">
          <cell r="F3206" t="str">
            <v>BEZERROS</v>
          </cell>
        </row>
        <row r="3207">
          <cell r="F3207" t="str">
            <v>BODOCÓ</v>
          </cell>
        </row>
        <row r="3208">
          <cell r="F3208" t="str">
            <v>BOM CONSELHO</v>
          </cell>
        </row>
        <row r="3209">
          <cell r="F3209" t="str">
            <v>BOM JARDIM</v>
          </cell>
        </row>
        <row r="3210">
          <cell r="F3210" t="str">
            <v>BONITO</v>
          </cell>
        </row>
        <row r="3211">
          <cell r="F3211" t="str">
            <v>BREJÃO</v>
          </cell>
        </row>
        <row r="3212">
          <cell r="F3212" t="str">
            <v>BREJINHO</v>
          </cell>
        </row>
        <row r="3213">
          <cell r="F3213" t="str">
            <v>BREJO DA MADRE DE DEUS</v>
          </cell>
        </row>
        <row r="3214">
          <cell r="F3214" t="str">
            <v>BUENOS AIRES</v>
          </cell>
        </row>
        <row r="3215">
          <cell r="F3215" t="str">
            <v>BUÍQUE</v>
          </cell>
        </row>
        <row r="3216">
          <cell r="F3216" t="str">
            <v>CABO DE SANTO AGOSTINHO</v>
          </cell>
        </row>
        <row r="3217">
          <cell r="F3217" t="str">
            <v>CABROBÓ</v>
          </cell>
        </row>
        <row r="3218">
          <cell r="F3218" t="str">
            <v>CACHOEIRINHA</v>
          </cell>
        </row>
        <row r="3219">
          <cell r="F3219" t="str">
            <v>CAETÉS</v>
          </cell>
        </row>
        <row r="3220">
          <cell r="F3220" t="str">
            <v>CALÇADO</v>
          </cell>
        </row>
        <row r="3221">
          <cell r="F3221" t="str">
            <v>CALUMBI</v>
          </cell>
        </row>
        <row r="3222">
          <cell r="F3222" t="str">
            <v>CAMARAGIBE</v>
          </cell>
        </row>
        <row r="3223">
          <cell r="F3223" t="str">
            <v>CAMOCIM DE SÃO FÉLIX</v>
          </cell>
        </row>
        <row r="3224">
          <cell r="F3224" t="str">
            <v>CAMUTANGA</v>
          </cell>
        </row>
        <row r="3225">
          <cell r="F3225" t="str">
            <v>CANHOTINHO</v>
          </cell>
        </row>
        <row r="3226">
          <cell r="F3226" t="str">
            <v>CAPOEIRAS</v>
          </cell>
        </row>
        <row r="3227">
          <cell r="F3227" t="str">
            <v>CARNAÍBA</v>
          </cell>
        </row>
        <row r="3228">
          <cell r="F3228" t="str">
            <v>CARNAUBEIRA DA PENHA</v>
          </cell>
        </row>
        <row r="3229">
          <cell r="F3229" t="str">
            <v>CARPINA</v>
          </cell>
        </row>
        <row r="3230">
          <cell r="F3230" t="str">
            <v>CARUARU</v>
          </cell>
        </row>
        <row r="3231">
          <cell r="F3231" t="str">
            <v>CASINHAS</v>
          </cell>
        </row>
        <row r="3232">
          <cell r="F3232" t="str">
            <v>CATENDE</v>
          </cell>
        </row>
        <row r="3233">
          <cell r="F3233" t="str">
            <v>CEDRO</v>
          </cell>
        </row>
        <row r="3234">
          <cell r="F3234" t="str">
            <v>CHÃ DE ALEGRIA</v>
          </cell>
        </row>
        <row r="3235">
          <cell r="F3235" t="str">
            <v>CHÃ GRANDE</v>
          </cell>
        </row>
        <row r="3236">
          <cell r="F3236" t="str">
            <v>CONDADO</v>
          </cell>
        </row>
        <row r="3237">
          <cell r="F3237" t="str">
            <v>CORRENTES</v>
          </cell>
        </row>
        <row r="3238">
          <cell r="F3238" t="str">
            <v>CORTÊS</v>
          </cell>
        </row>
        <row r="3239">
          <cell r="F3239" t="str">
            <v>CUMARU</v>
          </cell>
        </row>
        <row r="3240">
          <cell r="F3240" t="str">
            <v>CUPIRA</v>
          </cell>
        </row>
        <row r="3241">
          <cell r="F3241" t="str">
            <v>CUSTÓDIA</v>
          </cell>
        </row>
        <row r="3242">
          <cell r="F3242" t="str">
            <v>DORMENTES</v>
          </cell>
        </row>
        <row r="3243">
          <cell r="F3243" t="str">
            <v>ESCADA</v>
          </cell>
        </row>
        <row r="3244">
          <cell r="F3244" t="str">
            <v>EXU</v>
          </cell>
        </row>
        <row r="3245">
          <cell r="F3245" t="str">
            <v>FEIRA NOVA</v>
          </cell>
        </row>
        <row r="3246">
          <cell r="F3246" t="str">
            <v>FERNANDO DE NORONHA</v>
          </cell>
        </row>
        <row r="3247">
          <cell r="F3247" t="str">
            <v>FERREIROS</v>
          </cell>
        </row>
        <row r="3248">
          <cell r="F3248" t="str">
            <v>FLORES</v>
          </cell>
        </row>
        <row r="3249">
          <cell r="F3249" t="str">
            <v>FLORESTA</v>
          </cell>
        </row>
        <row r="3250">
          <cell r="F3250" t="str">
            <v>FREI MIGUELINHO</v>
          </cell>
        </row>
        <row r="3251">
          <cell r="F3251" t="str">
            <v>GAMELEIRA</v>
          </cell>
        </row>
        <row r="3252">
          <cell r="F3252" t="str">
            <v>GARANHUNS</v>
          </cell>
        </row>
        <row r="3253">
          <cell r="F3253" t="str">
            <v>GLÓRIA DO GOITÁ</v>
          </cell>
        </row>
        <row r="3254">
          <cell r="F3254" t="str">
            <v>GOIANA</v>
          </cell>
        </row>
        <row r="3255">
          <cell r="F3255" t="str">
            <v>GRANITO</v>
          </cell>
        </row>
        <row r="3256">
          <cell r="F3256" t="str">
            <v>GRAVATÁ</v>
          </cell>
        </row>
        <row r="3257">
          <cell r="F3257" t="str">
            <v>IATI</v>
          </cell>
        </row>
        <row r="3258">
          <cell r="F3258" t="str">
            <v>IBIMIRIM</v>
          </cell>
        </row>
        <row r="3259">
          <cell r="F3259" t="str">
            <v>IBIRAJUBA</v>
          </cell>
        </row>
        <row r="3260">
          <cell r="F3260" t="str">
            <v>IGARASSU</v>
          </cell>
        </row>
        <row r="3261">
          <cell r="F3261" t="str">
            <v>IGUARACY</v>
          </cell>
        </row>
        <row r="3262">
          <cell r="F3262" t="str">
            <v>INAJÁ</v>
          </cell>
        </row>
        <row r="3263">
          <cell r="F3263" t="str">
            <v>INGAZEIRA</v>
          </cell>
        </row>
        <row r="3264">
          <cell r="F3264" t="str">
            <v>IPOJUCA</v>
          </cell>
        </row>
        <row r="3265">
          <cell r="F3265" t="str">
            <v>IPUBI</v>
          </cell>
        </row>
        <row r="3266">
          <cell r="F3266" t="str">
            <v>ITACURUBA</v>
          </cell>
        </row>
        <row r="3267">
          <cell r="F3267" t="str">
            <v>ITAÍBA</v>
          </cell>
        </row>
        <row r="3268">
          <cell r="F3268" t="str">
            <v>ILHA DE ITAMARACÁ</v>
          </cell>
        </row>
        <row r="3269">
          <cell r="F3269" t="str">
            <v>ITAMBÉ</v>
          </cell>
        </row>
        <row r="3270">
          <cell r="F3270" t="str">
            <v>ITAPETIM</v>
          </cell>
        </row>
        <row r="3271">
          <cell r="F3271" t="str">
            <v>ITAPISSUMA</v>
          </cell>
        </row>
        <row r="3272">
          <cell r="F3272" t="str">
            <v>ITAQUITINGA</v>
          </cell>
        </row>
        <row r="3273">
          <cell r="F3273" t="str">
            <v>JABOATÃO DOS GUARARAPES</v>
          </cell>
        </row>
        <row r="3274">
          <cell r="F3274" t="str">
            <v>JAQUEIRA</v>
          </cell>
        </row>
        <row r="3275">
          <cell r="F3275" t="str">
            <v>JATAÚBA</v>
          </cell>
        </row>
        <row r="3276">
          <cell r="F3276" t="str">
            <v>JATOBÁ</v>
          </cell>
        </row>
        <row r="3277">
          <cell r="F3277" t="str">
            <v>JOÃO ALFREDO</v>
          </cell>
        </row>
        <row r="3278">
          <cell r="F3278" t="str">
            <v>JOAQUIM NABUCO</v>
          </cell>
        </row>
        <row r="3279">
          <cell r="F3279" t="str">
            <v>JUCATI</v>
          </cell>
        </row>
        <row r="3280">
          <cell r="F3280" t="str">
            <v>JUPI</v>
          </cell>
        </row>
        <row r="3281">
          <cell r="F3281" t="str">
            <v>JUREMA</v>
          </cell>
        </row>
        <row r="3282">
          <cell r="F3282" t="str">
            <v>LAGOA DO CARRO</v>
          </cell>
        </row>
        <row r="3283">
          <cell r="F3283" t="str">
            <v>LAGOA DE ITAENGA</v>
          </cell>
        </row>
        <row r="3284">
          <cell r="F3284" t="str">
            <v>LAGOA DO OURO</v>
          </cell>
        </row>
        <row r="3285">
          <cell r="F3285" t="str">
            <v>LAGOA DOS GATOS</v>
          </cell>
        </row>
        <row r="3286">
          <cell r="F3286" t="str">
            <v>LAGOA GRANDE</v>
          </cell>
        </row>
        <row r="3287">
          <cell r="F3287" t="str">
            <v>LAJEDO</v>
          </cell>
        </row>
        <row r="3288">
          <cell r="F3288" t="str">
            <v>LIMOEIRO</v>
          </cell>
        </row>
        <row r="3289">
          <cell r="F3289" t="str">
            <v>MACAPARANA</v>
          </cell>
        </row>
        <row r="3290">
          <cell r="F3290" t="str">
            <v>MACHADOS</v>
          </cell>
        </row>
        <row r="3291">
          <cell r="F3291" t="str">
            <v>MANARI</v>
          </cell>
        </row>
        <row r="3292">
          <cell r="F3292" t="str">
            <v>MARAIAL</v>
          </cell>
        </row>
        <row r="3293">
          <cell r="F3293" t="str">
            <v>MIRANDIBA</v>
          </cell>
        </row>
        <row r="3294">
          <cell r="F3294" t="str">
            <v>MORENO</v>
          </cell>
        </row>
        <row r="3295">
          <cell r="F3295" t="str">
            <v>NAZARÉ DA MATA</v>
          </cell>
        </row>
        <row r="3296">
          <cell r="F3296" t="str">
            <v>OLINDA</v>
          </cell>
        </row>
        <row r="3297">
          <cell r="F3297" t="str">
            <v>OROBÓ</v>
          </cell>
        </row>
        <row r="3298">
          <cell r="F3298" t="str">
            <v>OROCÓ</v>
          </cell>
        </row>
        <row r="3299">
          <cell r="F3299" t="str">
            <v>OURICURI</v>
          </cell>
        </row>
        <row r="3300">
          <cell r="F3300" t="str">
            <v>PALMARES</v>
          </cell>
        </row>
        <row r="3301">
          <cell r="F3301" t="str">
            <v>PALMEIRINA</v>
          </cell>
        </row>
        <row r="3302">
          <cell r="F3302" t="str">
            <v>PANELAS</v>
          </cell>
        </row>
        <row r="3303">
          <cell r="F3303" t="str">
            <v>PARANATAMA</v>
          </cell>
        </row>
        <row r="3304">
          <cell r="F3304" t="str">
            <v>PARNAMIRIM</v>
          </cell>
        </row>
        <row r="3305">
          <cell r="F3305" t="str">
            <v>PASSIRA</v>
          </cell>
        </row>
        <row r="3306">
          <cell r="F3306" t="str">
            <v>PAUDALHO</v>
          </cell>
        </row>
        <row r="3307">
          <cell r="F3307" t="str">
            <v>PAULISTA</v>
          </cell>
        </row>
        <row r="3308">
          <cell r="F3308" t="str">
            <v>PEDRA</v>
          </cell>
        </row>
        <row r="3309">
          <cell r="F3309" t="str">
            <v>PESQUEIRA</v>
          </cell>
        </row>
        <row r="3310">
          <cell r="F3310" t="str">
            <v>PETROLÂNDIA</v>
          </cell>
        </row>
        <row r="3311">
          <cell r="F3311" t="str">
            <v>PETROLINA</v>
          </cell>
        </row>
        <row r="3312">
          <cell r="F3312" t="str">
            <v>POÇÃO</v>
          </cell>
        </row>
        <row r="3313">
          <cell r="F3313" t="str">
            <v>POMBOS</v>
          </cell>
        </row>
        <row r="3314">
          <cell r="F3314" t="str">
            <v>PRIMAVERA</v>
          </cell>
        </row>
        <row r="3315">
          <cell r="F3315" t="str">
            <v>QUIPAPÁ</v>
          </cell>
        </row>
        <row r="3316">
          <cell r="F3316" t="str">
            <v>QUIXABA</v>
          </cell>
        </row>
        <row r="3317">
          <cell r="F3317" t="str">
            <v>RECIFE</v>
          </cell>
        </row>
        <row r="3318">
          <cell r="F3318" t="str">
            <v>RIACHO DAS ALMAS</v>
          </cell>
        </row>
        <row r="3319">
          <cell r="F3319" t="str">
            <v>RIBEIRÃO</v>
          </cell>
        </row>
        <row r="3320">
          <cell r="F3320" t="str">
            <v>RIO FORMOSO</v>
          </cell>
        </row>
        <row r="3321">
          <cell r="F3321" t="str">
            <v>SAIRÉ</v>
          </cell>
        </row>
        <row r="3322">
          <cell r="F3322" t="str">
            <v>SALGADINHO</v>
          </cell>
        </row>
        <row r="3323">
          <cell r="F3323" t="str">
            <v>SALGUEIRO</v>
          </cell>
        </row>
        <row r="3324">
          <cell r="F3324" t="str">
            <v>SALOÁ</v>
          </cell>
        </row>
        <row r="3325">
          <cell r="F3325" t="str">
            <v>SANHARÓ</v>
          </cell>
        </row>
        <row r="3326">
          <cell r="F3326" t="str">
            <v>SANTA CRUZ</v>
          </cell>
        </row>
        <row r="3327">
          <cell r="F3327" t="str">
            <v>SANTA CRUZ DA BAIXA VERDE</v>
          </cell>
        </row>
        <row r="3328">
          <cell r="F3328" t="str">
            <v>SANTA CRUZ DO CAPIBARIBE</v>
          </cell>
        </row>
        <row r="3329">
          <cell r="F3329" t="str">
            <v>SANTA FILOMENA</v>
          </cell>
        </row>
        <row r="3330">
          <cell r="F3330" t="str">
            <v>SANTA MARIA DA BOA VISTA</v>
          </cell>
        </row>
        <row r="3331">
          <cell r="F3331" t="str">
            <v>SANTA MARIA DO CAMBUCÁ</v>
          </cell>
        </row>
        <row r="3332">
          <cell r="F3332" t="str">
            <v>SANTA TEREZINHA</v>
          </cell>
        </row>
        <row r="3333">
          <cell r="F3333" t="str">
            <v>SÃO BENEDITO DO SUL</v>
          </cell>
        </row>
        <row r="3334">
          <cell r="F3334" t="str">
            <v>SÃO BENTO DO UNA</v>
          </cell>
        </row>
        <row r="3335">
          <cell r="F3335" t="str">
            <v>SÃO CAITANO</v>
          </cell>
        </row>
        <row r="3336">
          <cell r="F3336" t="str">
            <v>SÃO JOÃO</v>
          </cell>
        </row>
        <row r="3337">
          <cell r="F3337" t="str">
            <v>SÃO JOAQUIM DO MONTE</v>
          </cell>
        </row>
        <row r="3338">
          <cell r="F3338" t="str">
            <v>SÃO JOSÉ DA COROA GRANDE</v>
          </cell>
        </row>
        <row r="3339">
          <cell r="F3339" t="str">
            <v>SÃO JOSÉ DO BELMONTE</v>
          </cell>
        </row>
        <row r="3340">
          <cell r="F3340" t="str">
            <v>SÃO JOSÉ DO EGITO</v>
          </cell>
        </row>
        <row r="3341">
          <cell r="F3341" t="str">
            <v>SÃO LOURENÇO DA MATA</v>
          </cell>
        </row>
        <row r="3342">
          <cell r="F3342" t="str">
            <v>SÃO VICENTE FERRER</v>
          </cell>
        </row>
        <row r="3343">
          <cell r="F3343" t="str">
            <v>SERRA TALHADA</v>
          </cell>
        </row>
        <row r="3344">
          <cell r="F3344" t="str">
            <v>SERRITA</v>
          </cell>
        </row>
        <row r="3345">
          <cell r="F3345" t="str">
            <v>SERTÂNIA</v>
          </cell>
        </row>
        <row r="3346">
          <cell r="F3346" t="str">
            <v>SIRINHAÉM</v>
          </cell>
        </row>
        <row r="3347">
          <cell r="F3347" t="str">
            <v>MOREILÂNDIA</v>
          </cell>
        </row>
        <row r="3348">
          <cell r="F3348" t="str">
            <v>SOLIDÃO</v>
          </cell>
        </row>
        <row r="3349">
          <cell r="F3349" t="str">
            <v>SURUBIM</v>
          </cell>
        </row>
        <row r="3350">
          <cell r="F3350" t="str">
            <v>TABIRA</v>
          </cell>
        </row>
        <row r="3351">
          <cell r="F3351" t="str">
            <v>TACAIMBÓ</v>
          </cell>
        </row>
        <row r="3352">
          <cell r="F3352" t="str">
            <v>TACARATU</v>
          </cell>
        </row>
        <row r="3353">
          <cell r="F3353" t="str">
            <v>TAMANDARÉ</v>
          </cell>
        </row>
        <row r="3354">
          <cell r="F3354" t="str">
            <v>TAQUARITINGA DO NORTE</v>
          </cell>
        </row>
        <row r="3355">
          <cell r="F3355" t="str">
            <v>TEREZINHA</v>
          </cell>
        </row>
        <row r="3356">
          <cell r="F3356" t="str">
            <v>TERRA NOVA</v>
          </cell>
        </row>
        <row r="3357">
          <cell r="F3357" t="str">
            <v>TIMBAÚBA</v>
          </cell>
        </row>
        <row r="3358">
          <cell r="F3358" t="str">
            <v>TORITAMA</v>
          </cell>
        </row>
        <row r="3359">
          <cell r="F3359" t="str">
            <v>TRACUNHAÉM</v>
          </cell>
        </row>
        <row r="3360">
          <cell r="F3360" t="str">
            <v>TRINDADE</v>
          </cell>
        </row>
        <row r="3361">
          <cell r="F3361" t="str">
            <v>TRIUNFO</v>
          </cell>
        </row>
        <row r="3362">
          <cell r="F3362" t="str">
            <v>TUPANATINGA</v>
          </cell>
        </row>
        <row r="3363">
          <cell r="F3363" t="str">
            <v>TUPARETAMA</v>
          </cell>
        </row>
        <row r="3364">
          <cell r="F3364" t="str">
            <v>VENTUROSA</v>
          </cell>
        </row>
        <row r="3365">
          <cell r="F3365" t="str">
            <v>VERDEJANTE</v>
          </cell>
        </row>
        <row r="3366">
          <cell r="F3366" t="str">
            <v>VERTENTE DO LÉRIO</v>
          </cell>
        </row>
        <row r="3367">
          <cell r="F3367" t="str">
            <v>VERTENTES</v>
          </cell>
        </row>
        <row r="3368">
          <cell r="F3368" t="str">
            <v>VICÊNCIA</v>
          </cell>
        </row>
        <row r="3369">
          <cell r="F3369" t="str">
            <v>VITÓRIA DE SANTO ANTÃO</v>
          </cell>
        </row>
        <row r="3370">
          <cell r="F3370" t="str">
            <v>XEXÉU</v>
          </cell>
        </row>
        <row r="3371">
          <cell r="F3371" t="str">
            <v>ACAUÃ</v>
          </cell>
        </row>
        <row r="3372">
          <cell r="F3372" t="str">
            <v>AGRICOLÂNDIA</v>
          </cell>
        </row>
        <row r="3373">
          <cell r="F3373" t="str">
            <v>ÁGUA BRANCA</v>
          </cell>
        </row>
        <row r="3374">
          <cell r="F3374" t="str">
            <v>ALAGOINHA DO PIAUÍ</v>
          </cell>
        </row>
        <row r="3375">
          <cell r="F3375" t="str">
            <v>ALEGRETE DO PIAUÍ</v>
          </cell>
        </row>
        <row r="3376">
          <cell r="F3376" t="str">
            <v>ALTO LONGÁ</v>
          </cell>
        </row>
        <row r="3377">
          <cell r="F3377" t="str">
            <v>ALTOS</v>
          </cell>
        </row>
        <row r="3378">
          <cell r="F3378" t="str">
            <v>ALVORADA DO GURGUÉIA</v>
          </cell>
        </row>
        <row r="3379">
          <cell r="F3379" t="str">
            <v>AMARANTE</v>
          </cell>
        </row>
        <row r="3380">
          <cell r="F3380" t="str">
            <v>ANGICAL DO PIAUÍ</v>
          </cell>
        </row>
        <row r="3381">
          <cell r="F3381" t="str">
            <v>ANÍSIO DE ABREU</v>
          </cell>
        </row>
        <row r="3382">
          <cell r="F3382" t="str">
            <v>ANTÔNIO ALMEIDA</v>
          </cell>
        </row>
        <row r="3383">
          <cell r="F3383" t="str">
            <v>AROAZES</v>
          </cell>
        </row>
        <row r="3384">
          <cell r="F3384" t="str">
            <v>AROEIRAS DO ITAIM</v>
          </cell>
        </row>
        <row r="3385">
          <cell r="F3385" t="str">
            <v>ARRAIAL</v>
          </cell>
        </row>
        <row r="3386">
          <cell r="F3386" t="str">
            <v>ASSUNÇÃO DO PIAUÍ</v>
          </cell>
        </row>
        <row r="3387">
          <cell r="F3387" t="str">
            <v>AVELINO LOPES</v>
          </cell>
        </row>
        <row r="3388">
          <cell r="F3388" t="str">
            <v>BAIXA GRANDE DO RIBEIRO</v>
          </cell>
        </row>
        <row r="3389">
          <cell r="F3389" t="str">
            <v>BARRA D'ALCÂNTARA</v>
          </cell>
        </row>
        <row r="3390">
          <cell r="F3390" t="str">
            <v>BARRAS</v>
          </cell>
        </row>
        <row r="3391">
          <cell r="F3391" t="str">
            <v>BARREIRAS DO PIAUÍ</v>
          </cell>
        </row>
        <row r="3392">
          <cell r="F3392" t="str">
            <v>BARRO DURO</v>
          </cell>
        </row>
        <row r="3393">
          <cell r="F3393" t="str">
            <v>BATALHA</v>
          </cell>
        </row>
        <row r="3394">
          <cell r="F3394" t="str">
            <v>BELA VISTA DO PIAUÍ</v>
          </cell>
        </row>
        <row r="3395">
          <cell r="F3395" t="str">
            <v>BELÉM DO PIAUÍ</v>
          </cell>
        </row>
        <row r="3396">
          <cell r="F3396" t="str">
            <v>BENEDITINOS</v>
          </cell>
        </row>
        <row r="3397">
          <cell r="F3397" t="str">
            <v>BERTOLÍNIA</v>
          </cell>
        </row>
        <row r="3398">
          <cell r="F3398" t="str">
            <v>BETÂNIA DO PIAUÍ</v>
          </cell>
        </row>
        <row r="3399">
          <cell r="F3399" t="str">
            <v>BOA HORA</v>
          </cell>
        </row>
        <row r="3400">
          <cell r="F3400" t="str">
            <v>BOCAINA</v>
          </cell>
        </row>
        <row r="3401">
          <cell r="F3401" t="str">
            <v>BOM JESUS</v>
          </cell>
        </row>
        <row r="3402">
          <cell r="F3402" t="str">
            <v>BOM PRINCÍPIO DO PIAUÍ</v>
          </cell>
        </row>
        <row r="3403">
          <cell r="F3403" t="str">
            <v>BONFIM DO PIAUÍ</v>
          </cell>
        </row>
        <row r="3404">
          <cell r="F3404" t="str">
            <v>BOQUEIRÃO DO PIAUÍ</v>
          </cell>
        </row>
        <row r="3405">
          <cell r="F3405" t="str">
            <v>BRASILEIRA</v>
          </cell>
        </row>
        <row r="3406">
          <cell r="F3406" t="str">
            <v>BREJO DO PIAUÍ</v>
          </cell>
        </row>
        <row r="3407">
          <cell r="F3407" t="str">
            <v>BURITI DOS LOPES</v>
          </cell>
        </row>
        <row r="3408">
          <cell r="F3408" t="str">
            <v>BURITI DOS MONTES</v>
          </cell>
        </row>
        <row r="3409">
          <cell r="F3409" t="str">
            <v>CABECEIRAS DO PIAUÍ</v>
          </cell>
        </row>
        <row r="3410">
          <cell r="F3410" t="str">
            <v>CAJAZEIRAS DO PIAUÍ</v>
          </cell>
        </row>
        <row r="3411">
          <cell r="F3411" t="str">
            <v>CAJUEIRO DA PRAIA</v>
          </cell>
        </row>
        <row r="3412">
          <cell r="F3412" t="str">
            <v>CALDEIRÃO GRANDE DO PIAUÍ</v>
          </cell>
        </row>
        <row r="3413">
          <cell r="F3413" t="str">
            <v>CAMPINAS DO PIAUÍ</v>
          </cell>
        </row>
        <row r="3414">
          <cell r="F3414" t="str">
            <v>CAMPO ALEGRE DO FIDALGO</v>
          </cell>
        </row>
        <row r="3415">
          <cell r="F3415" t="str">
            <v>CAMPO GRANDE DO PIAUÍ</v>
          </cell>
        </row>
        <row r="3416">
          <cell r="F3416" t="str">
            <v>CAMPO LARGO DO PIAUÍ</v>
          </cell>
        </row>
        <row r="3417">
          <cell r="F3417" t="str">
            <v>CAMPO MAIOR</v>
          </cell>
        </row>
        <row r="3418">
          <cell r="F3418" t="str">
            <v>CANAVIEIRA</v>
          </cell>
        </row>
        <row r="3419">
          <cell r="F3419" t="str">
            <v>CANTO DO BURITI</v>
          </cell>
        </row>
        <row r="3420">
          <cell r="F3420" t="str">
            <v>CAPITÃO DE CAMPOS</v>
          </cell>
        </row>
        <row r="3421">
          <cell r="F3421" t="str">
            <v>CAPITÃO GERVÁSIO OLIVEIRA</v>
          </cell>
        </row>
        <row r="3422">
          <cell r="F3422" t="str">
            <v>CARACOL</v>
          </cell>
        </row>
        <row r="3423">
          <cell r="F3423" t="str">
            <v>CARAÚBAS DO PIAUÍ</v>
          </cell>
        </row>
        <row r="3424">
          <cell r="F3424" t="str">
            <v>CARIDADE DO PIAUÍ</v>
          </cell>
        </row>
        <row r="3425">
          <cell r="F3425" t="str">
            <v>CASTELO DO PIAUÍ</v>
          </cell>
        </row>
        <row r="3426">
          <cell r="F3426" t="str">
            <v>CAXINGÓ</v>
          </cell>
        </row>
        <row r="3427">
          <cell r="F3427" t="str">
            <v>COCAL</v>
          </cell>
        </row>
        <row r="3428">
          <cell r="F3428" t="str">
            <v>COCAL DE TELHA</v>
          </cell>
        </row>
        <row r="3429">
          <cell r="F3429" t="str">
            <v>COCAL DOS ALVES</v>
          </cell>
        </row>
        <row r="3430">
          <cell r="F3430" t="str">
            <v>COIVARAS</v>
          </cell>
        </row>
        <row r="3431">
          <cell r="F3431" t="str">
            <v>COLÔNIA DO GURGUÉIA</v>
          </cell>
        </row>
        <row r="3432">
          <cell r="F3432" t="str">
            <v>COLÔNIA DO PIAUÍ</v>
          </cell>
        </row>
        <row r="3433">
          <cell r="F3433" t="str">
            <v>CONCEIÇÃO DO CANINDÉ</v>
          </cell>
        </row>
        <row r="3434">
          <cell r="F3434" t="str">
            <v>CORONEL JOSÉ DIAS</v>
          </cell>
        </row>
        <row r="3435">
          <cell r="F3435" t="str">
            <v>CORRENTE</v>
          </cell>
        </row>
        <row r="3436">
          <cell r="F3436" t="str">
            <v>CRISTALÂNDIA DO PIAUÍ</v>
          </cell>
        </row>
        <row r="3437">
          <cell r="F3437" t="str">
            <v>CRISTINO CASTRO</v>
          </cell>
        </row>
        <row r="3438">
          <cell r="F3438" t="str">
            <v>CURIMATÁ</v>
          </cell>
        </row>
        <row r="3439">
          <cell r="F3439" t="str">
            <v>CURRAIS</v>
          </cell>
        </row>
        <row r="3440">
          <cell r="F3440" t="str">
            <v>CURRALINHOS</v>
          </cell>
        </row>
        <row r="3441">
          <cell r="F3441" t="str">
            <v>CURRAL NOVO DO PIAUÍ</v>
          </cell>
        </row>
        <row r="3442">
          <cell r="F3442" t="str">
            <v>DEMERVAL LOBÃO</v>
          </cell>
        </row>
        <row r="3443">
          <cell r="F3443" t="str">
            <v>DIRCEU ARCOVERDE</v>
          </cell>
        </row>
        <row r="3444">
          <cell r="F3444" t="str">
            <v>DOM EXPEDITO LOPES</v>
          </cell>
        </row>
        <row r="3445">
          <cell r="F3445" t="str">
            <v>DOMINGOS MOURÃO</v>
          </cell>
        </row>
        <row r="3446">
          <cell r="F3446" t="str">
            <v>DOM INOCÊNCIO</v>
          </cell>
        </row>
        <row r="3447">
          <cell r="F3447" t="str">
            <v>ELESBÃO VELOSO</v>
          </cell>
        </row>
        <row r="3448">
          <cell r="F3448" t="str">
            <v>ELISEU MARTINS</v>
          </cell>
        </row>
        <row r="3449">
          <cell r="F3449" t="str">
            <v>ESPERANTINA</v>
          </cell>
        </row>
        <row r="3450">
          <cell r="F3450" t="str">
            <v>FARTURA DO PIAUÍ</v>
          </cell>
        </row>
        <row r="3451">
          <cell r="F3451" t="str">
            <v>FLORES DO PIAUÍ</v>
          </cell>
        </row>
        <row r="3452">
          <cell r="F3452" t="str">
            <v>FLORESTA DO PIAUÍ</v>
          </cell>
        </row>
        <row r="3453">
          <cell r="F3453" t="str">
            <v>FLORIANO</v>
          </cell>
        </row>
        <row r="3454">
          <cell r="F3454" t="str">
            <v>FRANCINÓPOLIS</v>
          </cell>
        </row>
        <row r="3455">
          <cell r="F3455" t="str">
            <v>FRANCISCO AYRES</v>
          </cell>
        </row>
        <row r="3456">
          <cell r="F3456" t="str">
            <v>FRANCISCO MACEDO</v>
          </cell>
        </row>
        <row r="3457">
          <cell r="F3457" t="str">
            <v>FRANCISCO SANTOS</v>
          </cell>
        </row>
        <row r="3458">
          <cell r="F3458" t="str">
            <v>FRONTEIRAS</v>
          </cell>
        </row>
        <row r="3459">
          <cell r="F3459" t="str">
            <v>GEMINIANO</v>
          </cell>
        </row>
        <row r="3460">
          <cell r="F3460" t="str">
            <v>GILBUÉS</v>
          </cell>
        </row>
        <row r="3461">
          <cell r="F3461" t="str">
            <v>GUADALUPE</v>
          </cell>
        </row>
        <row r="3462">
          <cell r="F3462" t="str">
            <v>GUARIBAS</v>
          </cell>
        </row>
        <row r="3463">
          <cell r="F3463" t="str">
            <v>HUGO NAPOLEÃO</v>
          </cell>
        </row>
        <row r="3464">
          <cell r="F3464" t="str">
            <v>ILHA GRANDE</v>
          </cell>
        </row>
        <row r="3465">
          <cell r="F3465" t="str">
            <v>INHUMA</v>
          </cell>
        </row>
        <row r="3466">
          <cell r="F3466" t="str">
            <v>IPIRANGA DO PIAUÍ</v>
          </cell>
        </row>
        <row r="3467">
          <cell r="F3467" t="str">
            <v>ISAÍAS COELHO</v>
          </cell>
        </row>
        <row r="3468">
          <cell r="F3468" t="str">
            <v>ITAINÓPOLIS</v>
          </cell>
        </row>
        <row r="3469">
          <cell r="F3469" t="str">
            <v>ITAUEIRA</v>
          </cell>
        </row>
        <row r="3470">
          <cell r="F3470" t="str">
            <v>JACOBINA DO PIAUÍ</v>
          </cell>
        </row>
        <row r="3471">
          <cell r="F3471" t="str">
            <v>JAICÓS</v>
          </cell>
        </row>
        <row r="3472">
          <cell r="F3472" t="str">
            <v>JARDIM DO MULATO</v>
          </cell>
        </row>
        <row r="3473">
          <cell r="F3473" t="str">
            <v>JATOBÁ DO PIAUÍ</v>
          </cell>
        </row>
        <row r="3474">
          <cell r="F3474" t="str">
            <v>JERUMENHA</v>
          </cell>
        </row>
        <row r="3475">
          <cell r="F3475" t="str">
            <v>JOÃO COSTA</v>
          </cell>
        </row>
        <row r="3476">
          <cell r="F3476" t="str">
            <v>JOAQUIM PIRES</v>
          </cell>
        </row>
        <row r="3477">
          <cell r="F3477" t="str">
            <v>JOCA MARQUES</v>
          </cell>
        </row>
        <row r="3478">
          <cell r="F3478" t="str">
            <v>JOSÉ DE FREITAS</v>
          </cell>
        </row>
        <row r="3479">
          <cell r="F3479" t="str">
            <v>JUAZEIRO DO PIAUÍ</v>
          </cell>
        </row>
        <row r="3480">
          <cell r="F3480" t="str">
            <v>JÚLIO BORGES</v>
          </cell>
        </row>
        <row r="3481">
          <cell r="F3481" t="str">
            <v>JUREMA</v>
          </cell>
        </row>
        <row r="3482">
          <cell r="F3482" t="str">
            <v>LAGOINHA DO PIAUÍ</v>
          </cell>
        </row>
        <row r="3483">
          <cell r="F3483" t="str">
            <v>LAGOA ALEGRE</v>
          </cell>
        </row>
        <row r="3484">
          <cell r="F3484" t="str">
            <v>LAGOA DO BARRO DO PIAUÍ</v>
          </cell>
        </row>
        <row r="3485">
          <cell r="F3485" t="str">
            <v>LAGOA DE SÃO FRANCISCO</v>
          </cell>
        </row>
        <row r="3486">
          <cell r="F3486" t="str">
            <v>LAGOA DO PIAUÍ</v>
          </cell>
        </row>
        <row r="3487">
          <cell r="F3487" t="str">
            <v>LAGOA DO SÍTIO</v>
          </cell>
        </row>
        <row r="3488">
          <cell r="F3488" t="str">
            <v>LANDRI SALES</v>
          </cell>
        </row>
        <row r="3489">
          <cell r="F3489" t="str">
            <v>LUÍS CORREIA</v>
          </cell>
        </row>
        <row r="3490">
          <cell r="F3490" t="str">
            <v>LUZILÂNDIA</v>
          </cell>
        </row>
        <row r="3491">
          <cell r="F3491" t="str">
            <v>MADEIRO</v>
          </cell>
        </row>
        <row r="3492">
          <cell r="F3492" t="str">
            <v>MANOEL EMÍDIO</v>
          </cell>
        </row>
        <row r="3493">
          <cell r="F3493" t="str">
            <v>MARCOLÂNDIA</v>
          </cell>
        </row>
        <row r="3494">
          <cell r="F3494" t="str">
            <v>MARCOS PARENTE</v>
          </cell>
        </row>
        <row r="3495">
          <cell r="F3495" t="str">
            <v>MASSAPÊ DO PIAUÍ</v>
          </cell>
        </row>
        <row r="3496">
          <cell r="F3496" t="str">
            <v>MATIAS OLÍMPIO</v>
          </cell>
        </row>
        <row r="3497">
          <cell r="F3497" t="str">
            <v>MIGUEL ALVES</v>
          </cell>
        </row>
        <row r="3498">
          <cell r="F3498" t="str">
            <v>MIGUEL LEÃO</v>
          </cell>
        </row>
        <row r="3499">
          <cell r="F3499" t="str">
            <v>MILTON BRANDÃO</v>
          </cell>
        </row>
        <row r="3500">
          <cell r="F3500" t="str">
            <v>MONSENHOR GIL</v>
          </cell>
        </row>
        <row r="3501">
          <cell r="F3501" t="str">
            <v>MONSENHOR HIPÓLITO</v>
          </cell>
        </row>
        <row r="3502">
          <cell r="F3502" t="str">
            <v>MONTE ALEGRE DO PIAUÍ</v>
          </cell>
        </row>
        <row r="3503">
          <cell r="F3503" t="str">
            <v>MORRO CABEÇA NO TEMPO</v>
          </cell>
        </row>
        <row r="3504">
          <cell r="F3504" t="str">
            <v>MORRO DO CHAPÉU DO PIAUÍ</v>
          </cell>
        </row>
        <row r="3505">
          <cell r="F3505" t="str">
            <v>MURICI DOS PORTELAS</v>
          </cell>
        </row>
        <row r="3506">
          <cell r="F3506" t="str">
            <v>NAZARÉ DO PIAUÍ</v>
          </cell>
        </row>
        <row r="3507">
          <cell r="F3507" t="str">
            <v>NAZÁRIA</v>
          </cell>
        </row>
        <row r="3508">
          <cell r="F3508" t="str">
            <v>NOSSA SENHORA DE NAZARÉ</v>
          </cell>
        </row>
        <row r="3509">
          <cell r="F3509" t="str">
            <v>NOSSA SENHORA DOS REMÉDIOS</v>
          </cell>
        </row>
        <row r="3510">
          <cell r="F3510" t="str">
            <v>NOVO ORIENTE DO PIAUÍ</v>
          </cell>
        </row>
        <row r="3511">
          <cell r="F3511" t="str">
            <v>NOVO SANTO ANTÔNIO</v>
          </cell>
        </row>
        <row r="3512">
          <cell r="F3512" t="str">
            <v>OEIRAS</v>
          </cell>
        </row>
        <row r="3513">
          <cell r="F3513" t="str">
            <v>OLHO D'ÁGUA DO PIAUÍ</v>
          </cell>
        </row>
        <row r="3514">
          <cell r="F3514" t="str">
            <v>PADRE MARCOS</v>
          </cell>
        </row>
        <row r="3515">
          <cell r="F3515" t="str">
            <v>PAES LANDIM</v>
          </cell>
        </row>
        <row r="3516">
          <cell r="F3516" t="str">
            <v>PAJEÚ DO PIAUÍ</v>
          </cell>
        </row>
        <row r="3517">
          <cell r="F3517" t="str">
            <v>PALMEIRA DO PIAUÍ</v>
          </cell>
        </row>
        <row r="3518">
          <cell r="F3518" t="str">
            <v>PALMEIRAIS</v>
          </cell>
        </row>
        <row r="3519">
          <cell r="F3519" t="str">
            <v>PAQUETÁ</v>
          </cell>
        </row>
        <row r="3520">
          <cell r="F3520" t="str">
            <v>PARNAGUÁ</v>
          </cell>
        </row>
        <row r="3521">
          <cell r="F3521" t="str">
            <v>PARNAÍBA</v>
          </cell>
        </row>
        <row r="3522">
          <cell r="F3522" t="str">
            <v>PASSAGEM FRANCA DO PIAUÍ</v>
          </cell>
        </row>
        <row r="3523">
          <cell r="F3523" t="str">
            <v>PATOS DO PIAUÍ</v>
          </cell>
        </row>
        <row r="3524">
          <cell r="F3524" t="str">
            <v>PAU D'ARCO DO PIAUÍ</v>
          </cell>
        </row>
        <row r="3525">
          <cell r="F3525" t="str">
            <v>PAULISTANA</v>
          </cell>
        </row>
        <row r="3526">
          <cell r="F3526" t="str">
            <v>PAVUSSU</v>
          </cell>
        </row>
        <row r="3527">
          <cell r="F3527" t="str">
            <v>PEDRO II</v>
          </cell>
        </row>
        <row r="3528">
          <cell r="F3528" t="str">
            <v>PEDRO LAURENTINO</v>
          </cell>
        </row>
        <row r="3529">
          <cell r="F3529" t="str">
            <v>NOVA SANTA RITA</v>
          </cell>
        </row>
        <row r="3530">
          <cell r="F3530" t="str">
            <v>PICOS</v>
          </cell>
        </row>
        <row r="3531">
          <cell r="F3531" t="str">
            <v>PIMENTEIRAS</v>
          </cell>
        </row>
        <row r="3532">
          <cell r="F3532" t="str">
            <v>PIO IX</v>
          </cell>
        </row>
        <row r="3533">
          <cell r="F3533" t="str">
            <v>PIRACURUCA</v>
          </cell>
        </row>
        <row r="3534">
          <cell r="F3534" t="str">
            <v>PIRIPIRI</v>
          </cell>
        </row>
        <row r="3535">
          <cell r="F3535" t="str">
            <v>PORTO</v>
          </cell>
        </row>
        <row r="3536">
          <cell r="F3536" t="str">
            <v>PORTO ALEGRE DO PIAUÍ</v>
          </cell>
        </row>
        <row r="3537">
          <cell r="F3537" t="str">
            <v>PRATA DO PIAUÍ</v>
          </cell>
        </row>
        <row r="3538">
          <cell r="F3538" t="str">
            <v>QUEIMADA NOVA</v>
          </cell>
        </row>
        <row r="3539">
          <cell r="F3539" t="str">
            <v>REDENÇÃO DO GURGUÉIA</v>
          </cell>
        </row>
        <row r="3540">
          <cell r="F3540" t="str">
            <v>REGENERAÇÃO</v>
          </cell>
        </row>
        <row r="3541">
          <cell r="F3541" t="str">
            <v>RIACHO FRIO</v>
          </cell>
        </row>
        <row r="3542">
          <cell r="F3542" t="str">
            <v>RIBEIRA DO PIAUÍ</v>
          </cell>
        </row>
        <row r="3543">
          <cell r="F3543" t="str">
            <v>RIBEIRO GONÇALVES</v>
          </cell>
        </row>
        <row r="3544">
          <cell r="F3544" t="str">
            <v>RIO GRANDE DO PIAUÍ</v>
          </cell>
        </row>
        <row r="3545">
          <cell r="F3545" t="str">
            <v>SANTA CRUZ DO PIAUÍ</v>
          </cell>
        </row>
        <row r="3546">
          <cell r="F3546" t="str">
            <v>SANTA CRUZ DOS MILAGRES</v>
          </cell>
        </row>
        <row r="3547">
          <cell r="F3547" t="str">
            <v>SANTA FILOMENA</v>
          </cell>
        </row>
        <row r="3548">
          <cell r="F3548" t="str">
            <v>SANTA LUZ</v>
          </cell>
        </row>
        <row r="3549">
          <cell r="F3549" t="str">
            <v>SANTANA DO PIAUÍ</v>
          </cell>
        </row>
        <row r="3550">
          <cell r="F3550" t="str">
            <v>SANTA ROSA DO PIAUÍ</v>
          </cell>
        </row>
        <row r="3551">
          <cell r="F3551" t="str">
            <v>SANTO ANTÔNIO DE LISBOA</v>
          </cell>
        </row>
        <row r="3552">
          <cell r="F3552" t="str">
            <v>SANTO ANTÔNIO DOS MILAGRES</v>
          </cell>
        </row>
        <row r="3553">
          <cell r="F3553" t="str">
            <v>SANTO INÁCIO DO PIAUÍ</v>
          </cell>
        </row>
        <row r="3554">
          <cell r="F3554" t="str">
            <v>SÃO BRAZ DO PIAUÍ</v>
          </cell>
        </row>
        <row r="3555">
          <cell r="F3555" t="str">
            <v>SÃO FÉLIX DO PIAUÍ</v>
          </cell>
        </row>
        <row r="3556">
          <cell r="F3556" t="str">
            <v>SÃO FRANCISCO DE ASSIS DO PIAUÍ</v>
          </cell>
        </row>
        <row r="3557">
          <cell r="F3557" t="str">
            <v>SÃO FRANCISCO DO PIAUÍ</v>
          </cell>
        </row>
        <row r="3558">
          <cell r="F3558" t="str">
            <v>SÃO GONÇALO DO GURGUÉIA</v>
          </cell>
        </row>
        <row r="3559">
          <cell r="F3559" t="str">
            <v>SÃO GONÇALO DO PIAUÍ</v>
          </cell>
        </row>
        <row r="3560">
          <cell r="F3560" t="str">
            <v>SÃO JOÃO DA CANABRAVA</v>
          </cell>
        </row>
        <row r="3561">
          <cell r="F3561" t="str">
            <v>SÃO JOÃO DA FRONTEIRA</v>
          </cell>
        </row>
        <row r="3562">
          <cell r="F3562" t="str">
            <v>SÃO JOÃO DA SERRA</v>
          </cell>
        </row>
        <row r="3563">
          <cell r="F3563" t="str">
            <v>SÃO JOÃO DA VARJOTA</v>
          </cell>
        </row>
        <row r="3564">
          <cell r="F3564" t="str">
            <v>SÃO JOÃO DO ARRAIAL</v>
          </cell>
        </row>
        <row r="3565">
          <cell r="F3565" t="str">
            <v>SÃO JOÃO DO PIAUÍ</v>
          </cell>
        </row>
        <row r="3566">
          <cell r="F3566" t="str">
            <v>SÃO JOSÉ DO DIVINO</v>
          </cell>
        </row>
        <row r="3567">
          <cell r="F3567" t="str">
            <v>SÃO JOSÉ DO PEIXE</v>
          </cell>
        </row>
        <row r="3568">
          <cell r="F3568" t="str">
            <v>SÃO JOSÉ DO PIAUÍ</v>
          </cell>
        </row>
        <row r="3569">
          <cell r="F3569" t="str">
            <v>SÃO JULIÃO</v>
          </cell>
        </row>
        <row r="3570">
          <cell r="F3570" t="str">
            <v>SÃO LOURENÇO DO PIAUÍ</v>
          </cell>
        </row>
        <row r="3571">
          <cell r="F3571" t="str">
            <v>SÃO LUIS DO PIAUÍ</v>
          </cell>
        </row>
        <row r="3572">
          <cell r="F3572" t="str">
            <v>SÃO MIGUEL DA BAIXA GRANDE</v>
          </cell>
        </row>
        <row r="3573">
          <cell r="F3573" t="str">
            <v>SÃO MIGUEL DO FIDALGO</v>
          </cell>
        </row>
        <row r="3574">
          <cell r="F3574" t="str">
            <v>SÃO MIGUEL DO TAPUIO</v>
          </cell>
        </row>
        <row r="3575">
          <cell r="F3575" t="str">
            <v>SÃO PEDRO DO PIAUÍ</v>
          </cell>
        </row>
        <row r="3576">
          <cell r="F3576" t="str">
            <v>SÃO RAIMUNDO NONATO</v>
          </cell>
        </row>
        <row r="3577">
          <cell r="F3577" t="str">
            <v>SEBASTIÃO BARROS</v>
          </cell>
        </row>
        <row r="3578">
          <cell r="F3578" t="str">
            <v>SEBASTIÃO LEAL</v>
          </cell>
        </row>
        <row r="3579">
          <cell r="F3579" t="str">
            <v>SIGEFREDO PACHECO</v>
          </cell>
        </row>
        <row r="3580">
          <cell r="F3580" t="str">
            <v>SIMÕES</v>
          </cell>
        </row>
        <row r="3581">
          <cell r="F3581" t="str">
            <v>SIMPLÍCIO MENDES</v>
          </cell>
        </row>
        <row r="3582">
          <cell r="F3582" t="str">
            <v>SOCORRO DO PIAUÍ</v>
          </cell>
        </row>
        <row r="3583">
          <cell r="F3583" t="str">
            <v>SUSSUAPARA</v>
          </cell>
        </row>
        <row r="3584">
          <cell r="F3584" t="str">
            <v>TAMBORIL DO PIAUÍ</v>
          </cell>
        </row>
        <row r="3585">
          <cell r="F3585" t="str">
            <v>TANQUE DO PIAUÍ</v>
          </cell>
        </row>
        <row r="3586">
          <cell r="F3586" t="str">
            <v>TERESINA</v>
          </cell>
        </row>
        <row r="3587">
          <cell r="F3587" t="str">
            <v>UNIÃO</v>
          </cell>
        </row>
        <row r="3588">
          <cell r="F3588" t="str">
            <v>URUÇUÍ</v>
          </cell>
        </row>
        <row r="3589">
          <cell r="F3589" t="str">
            <v>VALENÇA DO PIAUÍ</v>
          </cell>
        </row>
        <row r="3590">
          <cell r="F3590" t="str">
            <v>VÁRZEA BRANCA</v>
          </cell>
        </row>
        <row r="3591">
          <cell r="F3591" t="str">
            <v>VÁRZEA GRANDE</v>
          </cell>
        </row>
        <row r="3592">
          <cell r="F3592" t="str">
            <v>VERA MENDES</v>
          </cell>
        </row>
        <row r="3593">
          <cell r="F3593" t="str">
            <v>VILA NOVA DO PIAUÍ</v>
          </cell>
        </row>
        <row r="3594">
          <cell r="F3594" t="str">
            <v>WALL FERRAZ</v>
          </cell>
        </row>
        <row r="3595">
          <cell r="F3595" t="str">
            <v>ANGRA DOS REIS</v>
          </cell>
        </row>
        <row r="3596">
          <cell r="F3596" t="str">
            <v>APERIBÉ</v>
          </cell>
        </row>
        <row r="3597">
          <cell r="F3597" t="str">
            <v>ARARUAMA</v>
          </cell>
        </row>
        <row r="3598">
          <cell r="F3598" t="str">
            <v>AREAL</v>
          </cell>
        </row>
        <row r="3599">
          <cell r="F3599" t="str">
            <v>ARMAÇÃO DOS BÚZIOS</v>
          </cell>
        </row>
        <row r="3600">
          <cell r="F3600" t="str">
            <v>ARRAIAL DO CABO</v>
          </cell>
        </row>
        <row r="3601">
          <cell r="F3601" t="str">
            <v>BARRA DO PIRAÍ</v>
          </cell>
        </row>
        <row r="3602">
          <cell r="F3602" t="str">
            <v>BARRA MANSA</v>
          </cell>
        </row>
        <row r="3603">
          <cell r="F3603" t="str">
            <v>BELFORD ROXO</v>
          </cell>
        </row>
        <row r="3604">
          <cell r="F3604" t="str">
            <v>BOM JARDIM</v>
          </cell>
        </row>
        <row r="3605">
          <cell r="F3605" t="str">
            <v>BOM JESUS DO ITABAPOANA</v>
          </cell>
        </row>
        <row r="3606">
          <cell r="F3606" t="str">
            <v>CABO FRIO</v>
          </cell>
        </row>
        <row r="3607">
          <cell r="F3607" t="str">
            <v>CACHOEIRAS DE MACACU</v>
          </cell>
        </row>
        <row r="3608">
          <cell r="F3608" t="str">
            <v>CAMBUCI</v>
          </cell>
        </row>
        <row r="3609">
          <cell r="F3609" t="str">
            <v>CARAPEBUS</v>
          </cell>
        </row>
        <row r="3610">
          <cell r="F3610" t="str">
            <v>COMENDADOR LEVY GASPARIAN</v>
          </cell>
        </row>
        <row r="3611">
          <cell r="F3611" t="str">
            <v>CAMPOS DOS GOYTACAZES</v>
          </cell>
        </row>
        <row r="3612">
          <cell r="F3612" t="str">
            <v>CANTAGALO</v>
          </cell>
        </row>
        <row r="3613">
          <cell r="F3613" t="str">
            <v>CARDOSO MOREIRA</v>
          </cell>
        </row>
        <row r="3614">
          <cell r="F3614" t="str">
            <v>CARMO</v>
          </cell>
        </row>
        <row r="3615">
          <cell r="F3615" t="str">
            <v>CASIMIRO DE ABREU</v>
          </cell>
        </row>
        <row r="3616">
          <cell r="F3616" t="str">
            <v>CONCEIÇÃO DE MACABU</v>
          </cell>
        </row>
        <row r="3617">
          <cell r="F3617" t="str">
            <v>CORDEIRO</v>
          </cell>
        </row>
        <row r="3618">
          <cell r="F3618" t="str">
            <v>DUAS BARRAS</v>
          </cell>
        </row>
        <row r="3619">
          <cell r="F3619" t="str">
            <v>DUQUE DE CAXIAS</v>
          </cell>
        </row>
        <row r="3620">
          <cell r="F3620" t="str">
            <v>ENGENHEIRO PAULO DE FRONTIN</v>
          </cell>
        </row>
        <row r="3621">
          <cell r="F3621" t="str">
            <v>GUAPIMIRIM</v>
          </cell>
        </row>
        <row r="3622">
          <cell r="F3622" t="str">
            <v>IGUABA GRANDE</v>
          </cell>
        </row>
        <row r="3623">
          <cell r="F3623" t="str">
            <v>ITABORAÍ</v>
          </cell>
        </row>
        <row r="3624">
          <cell r="F3624" t="str">
            <v>ITAGUAÍ</v>
          </cell>
        </row>
        <row r="3625">
          <cell r="F3625" t="str">
            <v>ITALVA</v>
          </cell>
        </row>
        <row r="3626">
          <cell r="F3626" t="str">
            <v>ITAOCARA</v>
          </cell>
        </row>
        <row r="3627">
          <cell r="F3627" t="str">
            <v>ITAPERUNA</v>
          </cell>
        </row>
        <row r="3628">
          <cell r="F3628" t="str">
            <v>ITATIAIA</v>
          </cell>
        </row>
        <row r="3629">
          <cell r="F3629" t="str">
            <v>JAPERI</v>
          </cell>
        </row>
        <row r="3630">
          <cell r="F3630" t="str">
            <v>LAJE DO MURIAÉ</v>
          </cell>
        </row>
        <row r="3631">
          <cell r="F3631" t="str">
            <v>MACAÉ</v>
          </cell>
        </row>
        <row r="3632">
          <cell r="F3632" t="str">
            <v>MACUCO</v>
          </cell>
        </row>
        <row r="3633">
          <cell r="F3633" t="str">
            <v>MAGÉ</v>
          </cell>
        </row>
        <row r="3634">
          <cell r="F3634" t="str">
            <v>MANGARATIBA</v>
          </cell>
        </row>
        <row r="3635">
          <cell r="F3635" t="str">
            <v>MARICÁ</v>
          </cell>
        </row>
        <row r="3636">
          <cell r="F3636" t="str">
            <v>MENDES</v>
          </cell>
        </row>
        <row r="3637">
          <cell r="F3637" t="str">
            <v>MESQUITA</v>
          </cell>
        </row>
        <row r="3638">
          <cell r="F3638" t="str">
            <v>MIGUEL PEREIRA</v>
          </cell>
        </row>
        <row r="3639">
          <cell r="F3639" t="str">
            <v>MIRACEMA</v>
          </cell>
        </row>
        <row r="3640">
          <cell r="F3640" t="str">
            <v>NATIVIDADE</v>
          </cell>
        </row>
        <row r="3641">
          <cell r="F3641" t="str">
            <v>NILÓPOLIS</v>
          </cell>
        </row>
        <row r="3642">
          <cell r="F3642" t="str">
            <v>NITERÓI</v>
          </cell>
        </row>
        <row r="3643">
          <cell r="F3643" t="str">
            <v>NOVA FRIBURGO</v>
          </cell>
        </row>
        <row r="3644">
          <cell r="F3644" t="str">
            <v>NOVA IGUAÇU</v>
          </cell>
        </row>
        <row r="3645">
          <cell r="F3645" t="str">
            <v>PARACAMBI</v>
          </cell>
        </row>
        <row r="3646">
          <cell r="F3646" t="str">
            <v>PARAÍBA DO SUL</v>
          </cell>
        </row>
        <row r="3647">
          <cell r="F3647" t="str">
            <v>PARATY</v>
          </cell>
        </row>
        <row r="3648">
          <cell r="F3648" t="str">
            <v>PATY DO ALFERES</v>
          </cell>
        </row>
        <row r="3649">
          <cell r="F3649" t="str">
            <v>PETRÓPOLIS</v>
          </cell>
        </row>
        <row r="3650">
          <cell r="F3650" t="str">
            <v>PINHEIRAL</v>
          </cell>
        </row>
        <row r="3651">
          <cell r="F3651" t="str">
            <v>PIRAÍ</v>
          </cell>
        </row>
        <row r="3652">
          <cell r="F3652" t="str">
            <v>PORCIÚNCULA</v>
          </cell>
        </row>
        <row r="3653">
          <cell r="F3653" t="str">
            <v>PORTO REAL</v>
          </cell>
        </row>
        <row r="3654">
          <cell r="F3654" t="str">
            <v>QUATIS</v>
          </cell>
        </row>
        <row r="3655">
          <cell r="F3655" t="str">
            <v>QUEIMADOS</v>
          </cell>
        </row>
        <row r="3656">
          <cell r="F3656" t="str">
            <v>QUISSAMÃ</v>
          </cell>
        </row>
        <row r="3657">
          <cell r="F3657" t="str">
            <v>RESENDE</v>
          </cell>
        </row>
        <row r="3658">
          <cell r="F3658" t="str">
            <v>RIO BONITO</v>
          </cell>
        </row>
        <row r="3659">
          <cell r="F3659" t="str">
            <v>RIO CLARO</v>
          </cell>
        </row>
        <row r="3660">
          <cell r="F3660" t="str">
            <v>RIO DAS FLORES</v>
          </cell>
        </row>
        <row r="3661">
          <cell r="F3661" t="str">
            <v>RIO DAS OSTRAS</v>
          </cell>
        </row>
        <row r="3662">
          <cell r="F3662" t="str">
            <v>RIO DE JANEIRO</v>
          </cell>
        </row>
        <row r="3663">
          <cell r="F3663" t="str">
            <v>SANTA MARIA MADALENA</v>
          </cell>
        </row>
        <row r="3664">
          <cell r="F3664" t="str">
            <v>SANTO ANTÔNIO DE PÁDUA</v>
          </cell>
        </row>
        <row r="3665">
          <cell r="F3665" t="str">
            <v>SÃO FRANCISCO DE ITABAPOANA</v>
          </cell>
        </row>
        <row r="3666">
          <cell r="F3666" t="str">
            <v>SÃO FIDÉLIS</v>
          </cell>
        </row>
        <row r="3667">
          <cell r="F3667" t="str">
            <v>SÃO GONÇALO</v>
          </cell>
        </row>
        <row r="3668">
          <cell r="F3668" t="str">
            <v>SÃO JOÃO DA BARRA</v>
          </cell>
        </row>
        <row r="3669">
          <cell r="F3669" t="str">
            <v>SÃO JOÃO DE MERITI</v>
          </cell>
        </row>
        <row r="3670">
          <cell r="F3670" t="str">
            <v>SÃO JOSÉ DE UBÁ</v>
          </cell>
        </row>
        <row r="3671">
          <cell r="F3671" t="str">
            <v>SÃO JOSÉ DO VALE DO RIO PRETO</v>
          </cell>
        </row>
        <row r="3672">
          <cell r="F3672" t="str">
            <v>SÃO PEDRO DA ALDEIA</v>
          </cell>
        </row>
        <row r="3673">
          <cell r="F3673" t="str">
            <v>SÃO SEBASTIÃO DO ALTO</v>
          </cell>
        </row>
        <row r="3674">
          <cell r="F3674" t="str">
            <v>SAPUCAIA</v>
          </cell>
        </row>
        <row r="3675">
          <cell r="F3675" t="str">
            <v>SAQUAREMA</v>
          </cell>
        </row>
        <row r="3676">
          <cell r="F3676" t="str">
            <v>SEROPÉDICA</v>
          </cell>
        </row>
        <row r="3677">
          <cell r="F3677" t="str">
            <v>SILVA JARDIM</v>
          </cell>
        </row>
        <row r="3678">
          <cell r="F3678" t="str">
            <v>SUMIDOURO</v>
          </cell>
        </row>
        <row r="3679">
          <cell r="F3679" t="str">
            <v>TANGUÁ</v>
          </cell>
        </row>
        <row r="3680">
          <cell r="F3680" t="str">
            <v>TERESÓPOLIS</v>
          </cell>
        </row>
        <row r="3681">
          <cell r="F3681" t="str">
            <v>TRAJANO DE MORAES</v>
          </cell>
        </row>
        <row r="3682">
          <cell r="F3682" t="str">
            <v>TRÊS RIOS</v>
          </cell>
        </row>
        <row r="3683">
          <cell r="F3683" t="str">
            <v>VALENÇA</v>
          </cell>
        </row>
        <row r="3684">
          <cell r="F3684" t="str">
            <v>VARRE-SAI</v>
          </cell>
        </row>
        <row r="3685">
          <cell r="F3685" t="str">
            <v>VASSOURAS</v>
          </cell>
        </row>
        <row r="3686">
          <cell r="F3686" t="str">
            <v>VOLTA REDONDA</v>
          </cell>
        </row>
        <row r="3687">
          <cell r="F3687" t="str">
            <v>ACARI</v>
          </cell>
        </row>
        <row r="3688">
          <cell r="F3688" t="str">
            <v>AÇU</v>
          </cell>
        </row>
        <row r="3689">
          <cell r="F3689" t="str">
            <v>AFONSO BEZERRA</v>
          </cell>
        </row>
        <row r="3690">
          <cell r="F3690" t="str">
            <v>ÁGUA NOVA</v>
          </cell>
        </row>
        <row r="3691">
          <cell r="F3691" t="str">
            <v>ALEXANDRIA</v>
          </cell>
        </row>
        <row r="3692">
          <cell r="F3692" t="str">
            <v>ALMINO AFONSO</v>
          </cell>
        </row>
        <row r="3693">
          <cell r="F3693" t="str">
            <v>ALTO DO RODRIGUES</v>
          </cell>
        </row>
        <row r="3694">
          <cell r="F3694" t="str">
            <v>ANGICOS</v>
          </cell>
        </row>
        <row r="3695">
          <cell r="F3695" t="str">
            <v>ANTÔNIO MARTINS</v>
          </cell>
        </row>
        <row r="3696">
          <cell r="F3696" t="str">
            <v>APODI</v>
          </cell>
        </row>
        <row r="3697">
          <cell r="F3697" t="str">
            <v>AREIA BRANCA</v>
          </cell>
        </row>
        <row r="3698">
          <cell r="F3698" t="str">
            <v>ARÊS</v>
          </cell>
        </row>
        <row r="3699">
          <cell r="F3699" t="str">
            <v>AUGUSTO SEVERO</v>
          </cell>
        </row>
        <row r="3700">
          <cell r="F3700" t="str">
            <v>BAÍA FORMOSA</v>
          </cell>
        </row>
        <row r="3701">
          <cell r="F3701" t="str">
            <v>BARAÚNA</v>
          </cell>
        </row>
        <row r="3702">
          <cell r="F3702" t="str">
            <v>BARCELONA</v>
          </cell>
        </row>
        <row r="3703">
          <cell r="F3703" t="str">
            <v>BENTO FERNANDES</v>
          </cell>
        </row>
        <row r="3704">
          <cell r="F3704" t="str">
            <v>BODÓ</v>
          </cell>
        </row>
        <row r="3705">
          <cell r="F3705" t="str">
            <v>BOM JESUS</v>
          </cell>
        </row>
        <row r="3706">
          <cell r="F3706" t="str">
            <v>BREJINHO</v>
          </cell>
        </row>
        <row r="3707">
          <cell r="F3707" t="str">
            <v>CAIÇARA DO NORTE</v>
          </cell>
        </row>
        <row r="3708">
          <cell r="F3708" t="str">
            <v>CAIÇARA DO RIO DO VENTO</v>
          </cell>
        </row>
        <row r="3709">
          <cell r="F3709" t="str">
            <v>CAICÓ</v>
          </cell>
        </row>
        <row r="3710">
          <cell r="F3710" t="str">
            <v>CAMPO REDONDO</v>
          </cell>
        </row>
        <row r="3711">
          <cell r="F3711" t="str">
            <v>CANGUARETAMA</v>
          </cell>
        </row>
        <row r="3712">
          <cell r="F3712" t="str">
            <v>CARAÚBAS</v>
          </cell>
        </row>
        <row r="3713">
          <cell r="F3713" t="str">
            <v>CARNAÚBA DOS DANTAS</v>
          </cell>
        </row>
        <row r="3714">
          <cell r="F3714" t="str">
            <v>CARNAUBAIS</v>
          </cell>
        </row>
        <row r="3715">
          <cell r="F3715" t="str">
            <v>CEARÁ-MIRIM</v>
          </cell>
        </row>
        <row r="3716">
          <cell r="F3716" t="str">
            <v>CERRO CORÁ</v>
          </cell>
        </row>
        <row r="3717">
          <cell r="F3717" t="str">
            <v>CORONEL EZEQUIEL</v>
          </cell>
        </row>
        <row r="3718">
          <cell r="F3718" t="str">
            <v>CORONEL JOÃO PESSOA</v>
          </cell>
        </row>
        <row r="3719">
          <cell r="F3719" t="str">
            <v>CRUZETA</v>
          </cell>
        </row>
        <row r="3720">
          <cell r="F3720" t="str">
            <v>CURRAIS NOVOS</v>
          </cell>
        </row>
        <row r="3721">
          <cell r="F3721" t="str">
            <v>DOUTOR SEVERIANO</v>
          </cell>
        </row>
        <row r="3722">
          <cell r="F3722" t="str">
            <v>PARNAMIRIM</v>
          </cell>
        </row>
        <row r="3723">
          <cell r="F3723" t="str">
            <v>ENCANTO</v>
          </cell>
        </row>
        <row r="3724">
          <cell r="F3724" t="str">
            <v>EQUADOR</v>
          </cell>
        </row>
        <row r="3725">
          <cell r="F3725" t="str">
            <v>ESPÍRITO SANTO</v>
          </cell>
        </row>
        <row r="3726">
          <cell r="F3726" t="str">
            <v>EXTREMOZ</v>
          </cell>
        </row>
        <row r="3727">
          <cell r="F3727" t="str">
            <v>FELIPE GUERRA</v>
          </cell>
        </row>
        <row r="3728">
          <cell r="F3728" t="str">
            <v>FERNANDO PEDROZA</v>
          </cell>
        </row>
        <row r="3729">
          <cell r="F3729" t="str">
            <v>FLORÂNIA</v>
          </cell>
        </row>
        <row r="3730">
          <cell r="F3730" t="str">
            <v>FRANCISCO DANTAS</v>
          </cell>
        </row>
        <row r="3731">
          <cell r="F3731" t="str">
            <v>FRUTUOSO GOMES</v>
          </cell>
        </row>
        <row r="3732">
          <cell r="F3732" t="str">
            <v>GALINHOS</v>
          </cell>
        </row>
        <row r="3733">
          <cell r="F3733" t="str">
            <v>GOIANINHA</v>
          </cell>
        </row>
        <row r="3734">
          <cell r="F3734" t="str">
            <v>GOVERNADOR DIX-SEPT ROSADO</v>
          </cell>
        </row>
        <row r="3735">
          <cell r="F3735" t="str">
            <v>GROSSOS</v>
          </cell>
        </row>
        <row r="3736">
          <cell r="F3736" t="str">
            <v>GUAMARÉ</v>
          </cell>
        </row>
        <row r="3737">
          <cell r="F3737" t="str">
            <v>IELMO MARINHO</v>
          </cell>
        </row>
        <row r="3738">
          <cell r="F3738" t="str">
            <v>IPANGUAÇU</v>
          </cell>
        </row>
        <row r="3739">
          <cell r="F3739" t="str">
            <v>IPUEIRA</v>
          </cell>
        </row>
        <row r="3740">
          <cell r="F3740" t="str">
            <v>ITAJÁ</v>
          </cell>
        </row>
        <row r="3741">
          <cell r="F3741" t="str">
            <v>ITAÚ</v>
          </cell>
        </row>
        <row r="3742">
          <cell r="F3742" t="str">
            <v>JAÇANÃ</v>
          </cell>
        </row>
        <row r="3743">
          <cell r="F3743" t="str">
            <v>JANDAÍRA</v>
          </cell>
        </row>
        <row r="3744">
          <cell r="F3744" t="str">
            <v>JANDUÍS</v>
          </cell>
        </row>
        <row r="3745">
          <cell r="F3745" t="str">
            <v>JANUÁRIO CICCO</v>
          </cell>
        </row>
        <row r="3746">
          <cell r="F3746" t="str">
            <v>JAPI</v>
          </cell>
        </row>
        <row r="3747">
          <cell r="F3747" t="str">
            <v>JARDIM DE ANGICOS</v>
          </cell>
        </row>
        <row r="3748">
          <cell r="F3748" t="str">
            <v>JARDIM DE PIRANHAS</v>
          </cell>
        </row>
        <row r="3749">
          <cell r="F3749" t="str">
            <v>JARDIM DO SERIDÓ</v>
          </cell>
        </row>
        <row r="3750">
          <cell r="F3750" t="str">
            <v>JOÃO CÂMARA</v>
          </cell>
        </row>
        <row r="3751">
          <cell r="F3751" t="str">
            <v>JOÃO DIAS</v>
          </cell>
        </row>
        <row r="3752">
          <cell r="F3752" t="str">
            <v>JOSÉ DA PENHA</v>
          </cell>
        </row>
        <row r="3753">
          <cell r="F3753" t="str">
            <v>JUCURUTU</v>
          </cell>
        </row>
        <row r="3754">
          <cell r="F3754" t="str">
            <v>JUNDIÁ</v>
          </cell>
        </row>
        <row r="3755">
          <cell r="F3755" t="str">
            <v>LAGOA D'ANTA</v>
          </cell>
        </row>
        <row r="3756">
          <cell r="F3756" t="str">
            <v>LAGOA DE PEDRAS</v>
          </cell>
        </row>
        <row r="3757">
          <cell r="F3757" t="str">
            <v>LAGOA DE VELHOS</v>
          </cell>
        </row>
        <row r="3758">
          <cell r="F3758" t="str">
            <v>LAGOA NOVA</v>
          </cell>
        </row>
        <row r="3759">
          <cell r="F3759" t="str">
            <v>LAGOA SALGADA</v>
          </cell>
        </row>
        <row r="3760">
          <cell r="F3760" t="str">
            <v>LAJES</v>
          </cell>
        </row>
        <row r="3761">
          <cell r="F3761" t="str">
            <v>LAJES PINTADAS</v>
          </cell>
        </row>
        <row r="3762">
          <cell r="F3762" t="str">
            <v>LUCRÉCIA</v>
          </cell>
        </row>
        <row r="3763">
          <cell r="F3763" t="str">
            <v>LUÍS GOMES</v>
          </cell>
        </row>
        <row r="3764">
          <cell r="F3764" t="str">
            <v>MACAÍBA</v>
          </cell>
        </row>
        <row r="3765">
          <cell r="F3765" t="str">
            <v>MACAU</v>
          </cell>
        </row>
        <row r="3766">
          <cell r="F3766" t="str">
            <v>MAJOR SALES</v>
          </cell>
        </row>
        <row r="3767">
          <cell r="F3767" t="str">
            <v>MARCELINO VIEIRA</v>
          </cell>
        </row>
        <row r="3768">
          <cell r="F3768" t="str">
            <v>MARTINS</v>
          </cell>
        </row>
        <row r="3769">
          <cell r="F3769" t="str">
            <v>MAXARANGUAPE</v>
          </cell>
        </row>
        <row r="3770">
          <cell r="F3770" t="str">
            <v>MESSIAS TARGINO</v>
          </cell>
        </row>
        <row r="3771">
          <cell r="F3771" t="str">
            <v>MONTANHAS</v>
          </cell>
        </row>
        <row r="3772">
          <cell r="F3772" t="str">
            <v>MONTE ALEGRE</v>
          </cell>
        </row>
        <row r="3773">
          <cell r="F3773" t="str">
            <v>MONTE DAS GAMELEIRAS</v>
          </cell>
        </row>
        <row r="3774">
          <cell r="F3774" t="str">
            <v>MOSSORÓ</v>
          </cell>
        </row>
        <row r="3775">
          <cell r="F3775" t="str">
            <v>NATAL</v>
          </cell>
        </row>
        <row r="3776">
          <cell r="F3776" t="str">
            <v>NÍSIA FLORESTA</v>
          </cell>
        </row>
        <row r="3777">
          <cell r="F3777" t="str">
            <v>NOVA CRUZ</v>
          </cell>
        </row>
        <row r="3778">
          <cell r="F3778" t="str">
            <v>OLHO-D'ÁGUA DO BORGES</v>
          </cell>
        </row>
        <row r="3779">
          <cell r="F3779" t="str">
            <v>OURO BRANCO</v>
          </cell>
        </row>
        <row r="3780">
          <cell r="F3780" t="str">
            <v>PARANÁ</v>
          </cell>
        </row>
        <row r="3781">
          <cell r="F3781" t="str">
            <v>PARAÚ</v>
          </cell>
        </row>
        <row r="3782">
          <cell r="F3782" t="str">
            <v>PARAZINHO</v>
          </cell>
        </row>
        <row r="3783">
          <cell r="F3783" t="str">
            <v>PARELHAS</v>
          </cell>
        </row>
        <row r="3784">
          <cell r="F3784" t="str">
            <v>RIO DO FOGO</v>
          </cell>
        </row>
        <row r="3785">
          <cell r="F3785" t="str">
            <v>PASSA E FICA</v>
          </cell>
        </row>
        <row r="3786">
          <cell r="F3786" t="str">
            <v>PASSAGEM</v>
          </cell>
        </row>
        <row r="3787">
          <cell r="F3787" t="str">
            <v>PATU</v>
          </cell>
        </row>
        <row r="3788">
          <cell r="F3788" t="str">
            <v>SANTA MARIA</v>
          </cell>
        </row>
        <row r="3789">
          <cell r="F3789" t="str">
            <v>PAU DOS FERROS</v>
          </cell>
        </row>
        <row r="3790">
          <cell r="F3790" t="str">
            <v>PEDRA GRANDE</v>
          </cell>
        </row>
        <row r="3791">
          <cell r="F3791" t="str">
            <v>PEDRA PRETA</v>
          </cell>
        </row>
        <row r="3792">
          <cell r="F3792" t="str">
            <v>PEDRO AVELINO</v>
          </cell>
        </row>
        <row r="3793">
          <cell r="F3793" t="str">
            <v>PEDRO VELHO</v>
          </cell>
        </row>
        <row r="3794">
          <cell r="F3794" t="str">
            <v>PENDÊNCIAS</v>
          </cell>
        </row>
        <row r="3795">
          <cell r="F3795" t="str">
            <v>PILÕES</v>
          </cell>
        </row>
        <row r="3796">
          <cell r="F3796" t="str">
            <v>POÇO BRANCO</v>
          </cell>
        </row>
        <row r="3797">
          <cell r="F3797" t="str">
            <v>PORTALEGRE</v>
          </cell>
        </row>
        <row r="3798">
          <cell r="F3798" t="str">
            <v>PORTO DO MANGUE</v>
          </cell>
        </row>
        <row r="3799">
          <cell r="F3799" t="str">
            <v>SERRA CAIADA</v>
          </cell>
        </row>
        <row r="3800">
          <cell r="F3800" t="str">
            <v>PUREZA</v>
          </cell>
        </row>
        <row r="3801">
          <cell r="F3801" t="str">
            <v>RAFAEL FERNANDES</v>
          </cell>
        </row>
        <row r="3802">
          <cell r="F3802" t="str">
            <v>RAFAEL GODEIRO</v>
          </cell>
        </row>
        <row r="3803">
          <cell r="F3803" t="str">
            <v>RIACHO DA CRUZ</v>
          </cell>
        </row>
        <row r="3804">
          <cell r="F3804" t="str">
            <v>RIACHO DE SANTANA</v>
          </cell>
        </row>
        <row r="3805">
          <cell r="F3805" t="str">
            <v>RIACHUELO</v>
          </cell>
        </row>
        <row r="3806">
          <cell r="F3806" t="str">
            <v>RODOLFO FERNANDES</v>
          </cell>
        </row>
        <row r="3807">
          <cell r="F3807" t="str">
            <v>TIBAU</v>
          </cell>
        </row>
        <row r="3808">
          <cell r="F3808" t="str">
            <v>RUY BARBOSA</v>
          </cell>
        </row>
        <row r="3809">
          <cell r="F3809" t="str">
            <v>SANTA CRUZ</v>
          </cell>
        </row>
        <row r="3810">
          <cell r="F3810" t="str">
            <v>SANTANA DO MATOS</v>
          </cell>
        </row>
        <row r="3811">
          <cell r="F3811" t="str">
            <v>SANTANA DO SERIDÓ</v>
          </cell>
        </row>
        <row r="3812">
          <cell r="F3812" t="str">
            <v>SANTO ANTÔNIO</v>
          </cell>
        </row>
        <row r="3813">
          <cell r="F3813" t="str">
            <v>SÃO BENTO DO NORTE</v>
          </cell>
        </row>
        <row r="3814">
          <cell r="F3814" t="str">
            <v>SÃO BENTO DO TRAIRÍ</v>
          </cell>
        </row>
        <row r="3815">
          <cell r="F3815" t="str">
            <v>SÃO FERNANDO</v>
          </cell>
        </row>
        <row r="3816">
          <cell r="F3816" t="str">
            <v>SÃO FRANCISCO DO OESTE</v>
          </cell>
        </row>
        <row r="3817">
          <cell r="F3817" t="str">
            <v>SÃO GONÇALO DO AMARANTE</v>
          </cell>
        </row>
        <row r="3818">
          <cell r="F3818" t="str">
            <v>SÃO JOÃO DO SABUGI</v>
          </cell>
        </row>
        <row r="3819">
          <cell r="F3819" t="str">
            <v>SÃO JOSÉ DE MIPIBU</v>
          </cell>
        </row>
        <row r="3820">
          <cell r="F3820" t="str">
            <v>SÃO JOSÉ DO CAMPESTRE</v>
          </cell>
        </row>
        <row r="3821">
          <cell r="F3821" t="str">
            <v>SÃO JOSÉ DO SERIDÓ</v>
          </cell>
        </row>
        <row r="3822">
          <cell r="F3822" t="str">
            <v>SÃO MIGUEL</v>
          </cell>
        </row>
        <row r="3823">
          <cell r="F3823" t="str">
            <v>SÃO MIGUEL DO GOSTOSO</v>
          </cell>
        </row>
        <row r="3824">
          <cell r="F3824" t="str">
            <v>SÃO PAULO DO POTENGI</v>
          </cell>
        </row>
        <row r="3825">
          <cell r="F3825" t="str">
            <v>SÃO PEDRO</v>
          </cell>
        </row>
        <row r="3826">
          <cell r="F3826" t="str">
            <v>SÃO RAFAEL</v>
          </cell>
        </row>
        <row r="3827">
          <cell r="F3827" t="str">
            <v>SÃO TOMÉ</v>
          </cell>
        </row>
        <row r="3828">
          <cell r="F3828" t="str">
            <v>SÃO VICENTE</v>
          </cell>
        </row>
        <row r="3829">
          <cell r="F3829" t="str">
            <v>SENADOR ELÓI DE SOUZA</v>
          </cell>
        </row>
        <row r="3830">
          <cell r="F3830" t="str">
            <v>SENADOR GEORGINO AVELINO</v>
          </cell>
        </row>
        <row r="3831">
          <cell r="F3831" t="str">
            <v>SERRA DE SÃO BENTO</v>
          </cell>
        </row>
        <row r="3832">
          <cell r="F3832" t="str">
            <v>SERRA DO MEL</v>
          </cell>
        </row>
        <row r="3833">
          <cell r="F3833" t="str">
            <v>SERRA NEGRA DO NORTE</v>
          </cell>
        </row>
        <row r="3834">
          <cell r="F3834" t="str">
            <v>SERRINHA</v>
          </cell>
        </row>
        <row r="3835">
          <cell r="F3835" t="str">
            <v>SERRINHA DOS PINTOS</v>
          </cell>
        </row>
        <row r="3836">
          <cell r="F3836" t="str">
            <v>SEVERIANO MELO</v>
          </cell>
        </row>
        <row r="3837">
          <cell r="F3837" t="str">
            <v>SÍTIO NOVO</v>
          </cell>
        </row>
        <row r="3838">
          <cell r="F3838" t="str">
            <v>TABOLEIRO GRANDE</v>
          </cell>
        </row>
        <row r="3839">
          <cell r="F3839" t="str">
            <v>TAIPU</v>
          </cell>
        </row>
        <row r="3840">
          <cell r="F3840" t="str">
            <v>TANGARÁ</v>
          </cell>
        </row>
        <row r="3841">
          <cell r="F3841" t="str">
            <v>TENENTE ANANIAS</v>
          </cell>
        </row>
        <row r="3842">
          <cell r="F3842" t="str">
            <v>TENENTE LAURENTINO CRUZ</v>
          </cell>
        </row>
        <row r="3843">
          <cell r="F3843" t="str">
            <v>TIBAU DO SUL</v>
          </cell>
        </row>
        <row r="3844">
          <cell r="F3844" t="str">
            <v>TIMBAÚBA DOS BATISTAS</v>
          </cell>
        </row>
        <row r="3845">
          <cell r="F3845" t="str">
            <v>TOUROS</v>
          </cell>
        </row>
        <row r="3846">
          <cell r="F3846" t="str">
            <v>TRIUNFO POTIGUAR</v>
          </cell>
        </row>
        <row r="3847">
          <cell r="F3847" t="str">
            <v>UMARIZAL</v>
          </cell>
        </row>
        <row r="3848">
          <cell r="F3848" t="str">
            <v>UPANEMA</v>
          </cell>
        </row>
        <row r="3849">
          <cell r="F3849" t="str">
            <v>VÁRZEA</v>
          </cell>
        </row>
        <row r="3850">
          <cell r="F3850" t="str">
            <v>VENHA-VER</v>
          </cell>
        </row>
        <row r="3851">
          <cell r="F3851" t="str">
            <v>VERA CRUZ</v>
          </cell>
        </row>
        <row r="3852">
          <cell r="F3852" t="str">
            <v>VIÇOSA</v>
          </cell>
        </row>
        <row r="3853">
          <cell r="F3853" t="str">
            <v>VILA FLOR</v>
          </cell>
        </row>
        <row r="3854">
          <cell r="F3854" t="str">
            <v>LAGOA MIRIM</v>
          </cell>
        </row>
        <row r="3855">
          <cell r="F3855" t="str">
            <v>LAGOA DOS PATOS</v>
          </cell>
        </row>
        <row r="3856">
          <cell r="F3856" t="str">
            <v>ACEGUÁ</v>
          </cell>
        </row>
        <row r="3857">
          <cell r="F3857" t="str">
            <v>ÁGUA SANTA</v>
          </cell>
        </row>
        <row r="3858">
          <cell r="F3858" t="str">
            <v>AGUDO</v>
          </cell>
        </row>
        <row r="3859">
          <cell r="F3859" t="str">
            <v>AJURICABA</v>
          </cell>
        </row>
        <row r="3860">
          <cell r="F3860" t="str">
            <v>ALECRIM</v>
          </cell>
        </row>
        <row r="3861">
          <cell r="F3861" t="str">
            <v>ALEGRETE</v>
          </cell>
        </row>
        <row r="3862">
          <cell r="F3862" t="str">
            <v>ALEGRIA</v>
          </cell>
        </row>
        <row r="3863">
          <cell r="F3863" t="str">
            <v>ALMIRANTE TAMANDARÉ DO SUL</v>
          </cell>
        </row>
        <row r="3864">
          <cell r="F3864" t="str">
            <v>ALPESTRE</v>
          </cell>
        </row>
        <row r="3865">
          <cell r="F3865" t="str">
            <v>ALTO ALEGRE</v>
          </cell>
        </row>
        <row r="3866">
          <cell r="F3866" t="str">
            <v>ALTO FELIZ</v>
          </cell>
        </row>
        <row r="3867">
          <cell r="F3867" t="str">
            <v>ALVORADA</v>
          </cell>
        </row>
        <row r="3868">
          <cell r="F3868" t="str">
            <v>AMARAL FERRADOR</v>
          </cell>
        </row>
        <row r="3869">
          <cell r="F3869" t="str">
            <v>AMETISTA DO SUL</v>
          </cell>
        </row>
        <row r="3870">
          <cell r="F3870" t="str">
            <v>ANDRÉ DA ROCHA</v>
          </cell>
        </row>
        <row r="3871">
          <cell r="F3871" t="str">
            <v>ANTA GORDA</v>
          </cell>
        </row>
        <row r="3872">
          <cell r="F3872" t="str">
            <v>ANTÔNIO PRADO</v>
          </cell>
        </row>
        <row r="3873">
          <cell r="F3873" t="str">
            <v>ARAMBARÉ</v>
          </cell>
        </row>
        <row r="3874">
          <cell r="F3874" t="str">
            <v>ARARICÁ</v>
          </cell>
        </row>
        <row r="3875">
          <cell r="F3875" t="str">
            <v>ARATIBA</v>
          </cell>
        </row>
        <row r="3876">
          <cell r="F3876" t="str">
            <v>ARROIO DO MEIO</v>
          </cell>
        </row>
        <row r="3877">
          <cell r="F3877" t="str">
            <v>ARROIO DO SAL</v>
          </cell>
        </row>
        <row r="3878">
          <cell r="F3878" t="str">
            <v>ARROIO DO PADRE</v>
          </cell>
        </row>
        <row r="3879">
          <cell r="F3879" t="str">
            <v>ARROIO DOS RATOS</v>
          </cell>
        </row>
        <row r="3880">
          <cell r="F3880" t="str">
            <v>ARROIO DO TIGRE</v>
          </cell>
        </row>
        <row r="3881">
          <cell r="F3881" t="str">
            <v>ARROIO GRANDE</v>
          </cell>
        </row>
        <row r="3882">
          <cell r="F3882" t="str">
            <v>ARVOREZINHA</v>
          </cell>
        </row>
        <row r="3883">
          <cell r="F3883" t="str">
            <v>AUGUSTO PESTANA</v>
          </cell>
        </row>
        <row r="3884">
          <cell r="F3884" t="str">
            <v>ÁUREA</v>
          </cell>
        </row>
        <row r="3885">
          <cell r="F3885" t="str">
            <v>BAGÉ</v>
          </cell>
        </row>
        <row r="3886">
          <cell r="F3886" t="str">
            <v>BALNEÁRIO PINHAL</v>
          </cell>
        </row>
        <row r="3887">
          <cell r="F3887" t="str">
            <v>BARÃO</v>
          </cell>
        </row>
        <row r="3888">
          <cell r="F3888" t="str">
            <v>BARÃO DE COTEGIPE</v>
          </cell>
        </row>
        <row r="3889">
          <cell r="F3889" t="str">
            <v>BARÃO DO TRIUNFO</v>
          </cell>
        </row>
        <row r="3890">
          <cell r="F3890" t="str">
            <v>BARRACÃO</v>
          </cell>
        </row>
        <row r="3891">
          <cell r="F3891" t="str">
            <v>BARRA DO GUARITA</v>
          </cell>
        </row>
        <row r="3892">
          <cell r="F3892" t="str">
            <v>BARRA DO QUARAÍ</v>
          </cell>
        </row>
        <row r="3893">
          <cell r="F3893" t="str">
            <v>BARRA DO RIBEIRO</v>
          </cell>
        </row>
        <row r="3894">
          <cell r="F3894" t="str">
            <v>BARRA DO RIO AZUL</v>
          </cell>
        </row>
        <row r="3895">
          <cell r="F3895" t="str">
            <v>BARRA FUNDA</v>
          </cell>
        </row>
        <row r="3896">
          <cell r="F3896" t="str">
            <v>BARROS CASSAL</v>
          </cell>
        </row>
        <row r="3897">
          <cell r="F3897" t="str">
            <v>BENJAMIN CONSTANT DO SUL</v>
          </cell>
        </row>
        <row r="3898">
          <cell r="F3898" t="str">
            <v>BENTO GONÇALVES</v>
          </cell>
        </row>
        <row r="3899">
          <cell r="F3899" t="str">
            <v>BOA VISTA DAS MISSÕES</v>
          </cell>
        </row>
        <row r="3900">
          <cell r="F3900" t="str">
            <v>BOA VISTA DO BURICÁ</v>
          </cell>
        </row>
        <row r="3901">
          <cell r="F3901" t="str">
            <v>BOA VISTA DO CADEADO</v>
          </cell>
        </row>
        <row r="3902">
          <cell r="F3902" t="str">
            <v>BOA VISTA DO INCRA</v>
          </cell>
        </row>
        <row r="3903">
          <cell r="F3903" t="str">
            <v>BOA VISTA DO SUL</v>
          </cell>
        </row>
        <row r="3904">
          <cell r="F3904" t="str">
            <v>BOM JESUS</v>
          </cell>
        </row>
        <row r="3905">
          <cell r="F3905" t="str">
            <v>BOM PRINCÍPIO</v>
          </cell>
        </row>
        <row r="3906">
          <cell r="F3906" t="str">
            <v>BOM PROGRESSO</v>
          </cell>
        </row>
        <row r="3907">
          <cell r="F3907" t="str">
            <v>BOM RETIRO DO SUL</v>
          </cell>
        </row>
        <row r="3908">
          <cell r="F3908" t="str">
            <v>BOQUEIRÃO DO LEÃO</v>
          </cell>
        </row>
        <row r="3909">
          <cell r="F3909" t="str">
            <v>BOSSOROCA</v>
          </cell>
        </row>
        <row r="3910">
          <cell r="F3910" t="str">
            <v>BOZANO</v>
          </cell>
        </row>
        <row r="3911">
          <cell r="F3911" t="str">
            <v>BRAGA</v>
          </cell>
        </row>
        <row r="3912">
          <cell r="F3912" t="str">
            <v>BROCHIER</v>
          </cell>
        </row>
        <row r="3913">
          <cell r="F3913" t="str">
            <v>BUTIÁ</v>
          </cell>
        </row>
        <row r="3914">
          <cell r="F3914" t="str">
            <v>CAÇAPAVA DO SUL</v>
          </cell>
        </row>
        <row r="3915">
          <cell r="F3915" t="str">
            <v>CACEQUI</v>
          </cell>
        </row>
        <row r="3916">
          <cell r="F3916" t="str">
            <v>CACHOEIRA DO SUL</v>
          </cell>
        </row>
        <row r="3917">
          <cell r="F3917" t="str">
            <v>CACHOEIRINHA</v>
          </cell>
        </row>
        <row r="3918">
          <cell r="F3918" t="str">
            <v>CACIQUE DOBLE</v>
          </cell>
        </row>
        <row r="3919">
          <cell r="F3919" t="str">
            <v>CAIBATÉ</v>
          </cell>
        </row>
        <row r="3920">
          <cell r="F3920" t="str">
            <v>CAIÇARA</v>
          </cell>
        </row>
        <row r="3921">
          <cell r="F3921" t="str">
            <v>CAMAQUÃ</v>
          </cell>
        </row>
        <row r="3922">
          <cell r="F3922" t="str">
            <v>CAMARGO</v>
          </cell>
        </row>
        <row r="3923">
          <cell r="F3923" t="str">
            <v>CAMBARÁ DO SUL</v>
          </cell>
        </row>
        <row r="3924">
          <cell r="F3924" t="str">
            <v>CAMPESTRE DA SERRA</v>
          </cell>
        </row>
        <row r="3925">
          <cell r="F3925" t="str">
            <v>CAMPINA DAS MISSÕES</v>
          </cell>
        </row>
        <row r="3926">
          <cell r="F3926" t="str">
            <v>CAMPINAS DO SUL</v>
          </cell>
        </row>
        <row r="3927">
          <cell r="F3927" t="str">
            <v>CAMPO BOM</v>
          </cell>
        </row>
        <row r="3928">
          <cell r="F3928" t="str">
            <v>CAMPO NOVO</v>
          </cell>
        </row>
        <row r="3929">
          <cell r="F3929" t="str">
            <v>CAMPOS BORGES</v>
          </cell>
        </row>
        <row r="3930">
          <cell r="F3930" t="str">
            <v>CANDELÁRIA</v>
          </cell>
        </row>
        <row r="3931">
          <cell r="F3931" t="str">
            <v>CÂNDIDO GODÓI</v>
          </cell>
        </row>
        <row r="3932">
          <cell r="F3932" t="str">
            <v>CANDIOTA</v>
          </cell>
        </row>
        <row r="3933">
          <cell r="F3933" t="str">
            <v>CANELA</v>
          </cell>
        </row>
        <row r="3934">
          <cell r="F3934" t="str">
            <v>CANGUÇU</v>
          </cell>
        </row>
        <row r="3935">
          <cell r="F3935" t="str">
            <v>CANOAS</v>
          </cell>
        </row>
        <row r="3936">
          <cell r="F3936" t="str">
            <v>CANUDOS DO VALE</v>
          </cell>
        </row>
        <row r="3937">
          <cell r="F3937" t="str">
            <v>CAPÃO BONITO DO SUL</v>
          </cell>
        </row>
        <row r="3938">
          <cell r="F3938" t="str">
            <v>CAPÃO DA CANOA</v>
          </cell>
        </row>
        <row r="3939">
          <cell r="F3939" t="str">
            <v>CAPÃO DO CIPÓ</v>
          </cell>
        </row>
        <row r="3940">
          <cell r="F3940" t="str">
            <v>CAPÃO DO LEÃO</v>
          </cell>
        </row>
        <row r="3941">
          <cell r="F3941" t="str">
            <v>CAPIVARI DO SUL</v>
          </cell>
        </row>
        <row r="3942">
          <cell r="F3942" t="str">
            <v>CAPELA DE SANTANA</v>
          </cell>
        </row>
        <row r="3943">
          <cell r="F3943" t="str">
            <v>CAPITÃO</v>
          </cell>
        </row>
        <row r="3944">
          <cell r="F3944" t="str">
            <v>CARAZINHO</v>
          </cell>
        </row>
        <row r="3945">
          <cell r="F3945" t="str">
            <v>CARAÁ</v>
          </cell>
        </row>
        <row r="3946">
          <cell r="F3946" t="str">
            <v>CARLOS BARBOSA</v>
          </cell>
        </row>
        <row r="3947">
          <cell r="F3947" t="str">
            <v>CARLOS GOMES</v>
          </cell>
        </row>
        <row r="3948">
          <cell r="F3948" t="str">
            <v>CASCA</v>
          </cell>
        </row>
        <row r="3949">
          <cell r="F3949" t="str">
            <v>CASEIROS</v>
          </cell>
        </row>
        <row r="3950">
          <cell r="F3950" t="str">
            <v>CATUÍPE</v>
          </cell>
        </row>
        <row r="3951">
          <cell r="F3951" t="str">
            <v>CAXIAS DO SUL</v>
          </cell>
        </row>
        <row r="3952">
          <cell r="F3952" t="str">
            <v>CENTENÁRIO</v>
          </cell>
        </row>
        <row r="3953">
          <cell r="F3953" t="str">
            <v>CERRITO</v>
          </cell>
        </row>
        <row r="3954">
          <cell r="F3954" t="str">
            <v>CERRO BRANCO</v>
          </cell>
        </row>
        <row r="3955">
          <cell r="F3955" t="str">
            <v>CERRO GRANDE</v>
          </cell>
        </row>
        <row r="3956">
          <cell r="F3956" t="str">
            <v>CERRO GRANDE DO SUL</v>
          </cell>
        </row>
        <row r="3957">
          <cell r="F3957" t="str">
            <v>CERRO LARGO</v>
          </cell>
        </row>
        <row r="3958">
          <cell r="F3958" t="str">
            <v>CHAPADA</v>
          </cell>
        </row>
        <row r="3959">
          <cell r="F3959" t="str">
            <v>CHARQUEADAS</v>
          </cell>
        </row>
        <row r="3960">
          <cell r="F3960" t="str">
            <v>CHARRUA</v>
          </cell>
        </row>
        <row r="3961">
          <cell r="F3961" t="str">
            <v>CHIAPETTA</v>
          </cell>
        </row>
        <row r="3962">
          <cell r="F3962" t="str">
            <v>CHUÍ</v>
          </cell>
        </row>
        <row r="3963">
          <cell r="F3963" t="str">
            <v>CHUVISCA</v>
          </cell>
        </row>
        <row r="3964">
          <cell r="F3964" t="str">
            <v>CIDREIRA</v>
          </cell>
        </row>
        <row r="3965">
          <cell r="F3965" t="str">
            <v>CIRÍACO</v>
          </cell>
        </row>
        <row r="3966">
          <cell r="F3966" t="str">
            <v>COLINAS</v>
          </cell>
        </row>
        <row r="3967">
          <cell r="F3967" t="str">
            <v>COLORADO</v>
          </cell>
        </row>
        <row r="3968">
          <cell r="F3968" t="str">
            <v>CONDOR</v>
          </cell>
        </row>
        <row r="3969">
          <cell r="F3969" t="str">
            <v>CONSTANTINA</v>
          </cell>
        </row>
        <row r="3970">
          <cell r="F3970" t="str">
            <v>COQUEIRO BAIXO</v>
          </cell>
        </row>
        <row r="3971">
          <cell r="F3971" t="str">
            <v>COQUEIROS DO SUL</v>
          </cell>
        </row>
        <row r="3972">
          <cell r="F3972" t="str">
            <v>CORONEL BARROS</v>
          </cell>
        </row>
        <row r="3973">
          <cell r="F3973" t="str">
            <v>CORONEL BICACO</v>
          </cell>
        </row>
        <row r="3974">
          <cell r="F3974" t="str">
            <v>CORONEL PILAR</v>
          </cell>
        </row>
        <row r="3975">
          <cell r="F3975" t="str">
            <v>COTIPORÃ</v>
          </cell>
        </row>
        <row r="3976">
          <cell r="F3976" t="str">
            <v>COXILHA</v>
          </cell>
        </row>
        <row r="3977">
          <cell r="F3977" t="str">
            <v>CRISSIUMAL</v>
          </cell>
        </row>
        <row r="3978">
          <cell r="F3978" t="str">
            <v>CRISTAL</v>
          </cell>
        </row>
        <row r="3979">
          <cell r="F3979" t="str">
            <v>CRISTAL DO SUL</v>
          </cell>
        </row>
        <row r="3980">
          <cell r="F3980" t="str">
            <v>CRUZ ALTA</v>
          </cell>
        </row>
        <row r="3981">
          <cell r="F3981" t="str">
            <v>CRUZALTENSE</v>
          </cell>
        </row>
        <row r="3982">
          <cell r="F3982" t="str">
            <v>CRUZEIRO DO SUL</v>
          </cell>
        </row>
        <row r="3983">
          <cell r="F3983" t="str">
            <v>DAVID CANABARRO</v>
          </cell>
        </row>
        <row r="3984">
          <cell r="F3984" t="str">
            <v>DERRUBADAS</v>
          </cell>
        </row>
        <row r="3985">
          <cell r="F3985" t="str">
            <v>DEZESSEIS DE NOVEMBRO</v>
          </cell>
        </row>
        <row r="3986">
          <cell r="F3986" t="str">
            <v>DILERMANDO DE AGUIAR</v>
          </cell>
        </row>
        <row r="3987">
          <cell r="F3987" t="str">
            <v>DOIS IRMÃOS</v>
          </cell>
        </row>
        <row r="3988">
          <cell r="F3988" t="str">
            <v>DOIS IRMÃOS DAS MISSÕES</v>
          </cell>
        </row>
        <row r="3989">
          <cell r="F3989" t="str">
            <v>DOIS LAJEADOS</v>
          </cell>
        </row>
        <row r="3990">
          <cell r="F3990" t="str">
            <v>DOM FELICIANO</v>
          </cell>
        </row>
        <row r="3991">
          <cell r="F3991" t="str">
            <v>DOM PEDRO DE ALCÂNTARA</v>
          </cell>
        </row>
        <row r="3992">
          <cell r="F3992" t="str">
            <v>DOM PEDRITO</v>
          </cell>
        </row>
        <row r="3993">
          <cell r="F3993" t="str">
            <v>DONA FRANCISCA</v>
          </cell>
        </row>
        <row r="3994">
          <cell r="F3994" t="str">
            <v>DOUTOR MAURÍCIO CARDOSO</v>
          </cell>
        </row>
        <row r="3995">
          <cell r="F3995" t="str">
            <v>DOUTOR RICARDO</v>
          </cell>
        </row>
        <row r="3996">
          <cell r="F3996" t="str">
            <v>ELDORADO DO SUL</v>
          </cell>
        </row>
        <row r="3997">
          <cell r="F3997" t="str">
            <v>ENCANTADO</v>
          </cell>
        </row>
        <row r="3998">
          <cell r="F3998" t="str">
            <v>ENCRUZILHADA DO SUL</v>
          </cell>
        </row>
        <row r="3999">
          <cell r="F3999" t="str">
            <v>ENGENHO VELHO</v>
          </cell>
        </row>
        <row r="4000">
          <cell r="F4000" t="str">
            <v>ENTRE-IJUÍS</v>
          </cell>
        </row>
        <row r="4001">
          <cell r="F4001" t="str">
            <v>ENTRE RIOS DO SUL</v>
          </cell>
        </row>
        <row r="4002">
          <cell r="F4002" t="str">
            <v>EREBANGO</v>
          </cell>
        </row>
        <row r="4003">
          <cell r="F4003" t="str">
            <v>ERECHIM</v>
          </cell>
        </row>
        <row r="4004">
          <cell r="F4004" t="str">
            <v>ERNESTINA</v>
          </cell>
        </row>
        <row r="4005">
          <cell r="F4005" t="str">
            <v>HERVAL</v>
          </cell>
        </row>
        <row r="4006">
          <cell r="F4006" t="str">
            <v>ERVAL GRANDE</v>
          </cell>
        </row>
        <row r="4007">
          <cell r="F4007" t="str">
            <v>ERVAL SECO</v>
          </cell>
        </row>
        <row r="4008">
          <cell r="F4008" t="str">
            <v>ESMERALDA</v>
          </cell>
        </row>
        <row r="4009">
          <cell r="F4009" t="str">
            <v>ESPERANÇA DO SUL</v>
          </cell>
        </row>
        <row r="4010">
          <cell r="F4010" t="str">
            <v>ESPUMOSO</v>
          </cell>
        </row>
        <row r="4011">
          <cell r="F4011" t="str">
            <v>ESTAÇÃO</v>
          </cell>
        </row>
        <row r="4012">
          <cell r="F4012" t="str">
            <v>ESTÂNCIA VELHA</v>
          </cell>
        </row>
        <row r="4013">
          <cell r="F4013" t="str">
            <v>ESTEIO</v>
          </cell>
        </row>
        <row r="4014">
          <cell r="F4014" t="str">
            <v>ESTRELA</v>
          </cell>
        </row>
        <row r="4015">
          <cell r="F4015" t="str">
            <v>ESTRELA VELHA</v>
          </cell>
        </row>
        <row r="4016">
          <cell r="F4016" t="str">
            <v>EUGÊNIO DE CASTRO</v>
          </cell>
        </row>
        <row r="4017">
          <cell r="F4017" t="str">
            <v>FAGUNDES VARELA</v>
          </cell>
        </row>
        <row r="4018">
          <cell r="F4018" t="str">
            <v>FARROUPILHA</v>
          </cell>
        </row>
        <row r="4019">
          <cell r="F4019" t="str">
            <v>FAXINAL DO SOTURNO</v>
          </cell>
        </row>
        <row r="4020">
          <cell r="F4020" t="str">
            <v>FAXINALZINHO</v>
          </cell>
        </row>
        <row r="4021">
          <cell r="F4021" t="str">
            <v>FAZENDA VILANOVA</v>
          </cell>
        </row>
        <row r="4022">
          <cell r="F4022" t="str">
            <v>FELIZ</v>
          </cell>
        </row>
        <row r="4023">
          <cell r="F4023" t="str">
            <v>FLORES DA CUNHA</v>
          </cell>
        </row>
        <row r="4024">
          <cell r="F4024" t="str">
            <v>FLORIANO PEIXOTO</v>
          </cell>
        </row>
        <row r="4025">
          <cell r="F4025" t="str">
            <v>FONTOURA XAVIER</v>
          </cell>
        </row>
        <row r="4026">
          <cell r="F4026" t="str">
            <v>FORMIGUEIRO</v>
          </cell>
        </row>
        <row r="4027">
          <cell r="F4027" t="str">
            <v>FORQUETINHA</v>
          </cell>
        </row>
        <row r="4028">
          <cell r="F4028" t="str">
            <v>FORTALEZA DOS VALOS</v>
          </cell>
        </row>
        <row r="4029">
          <cell r="F4029" t="str">
            <v>FREDERICO WESTPHALEN</v>
          </cell>
        </row>
        <row r="4030">
          <cell r="F4030" t="str">
            <v>GARIBALDI</v>
          </cell>
        </row>
        <row r="4031">
          <cell r="F4031" t="str">
            <v>GARRUCHOS</v>
          </cell>
        </row>
        <row r="4032">
          <cell r="F4032" t="str">
            <v>GAURAMA</v>
          </cell>
        </row>
        <row r="4033">
          <cell r="F4033" t="str">
            <v>GENERAL CÂMARA</v>
          </cell>
        </row>
        <row r="4034">
          <cell r="F4034" t="str">
            <v>GENTIL</v>
          </cell>
        </row>
        <row r="4035">
          <cell r="F4035" t="str">
            <v>GETÚLIO VARGAS</v>
          </cell>
        </row>
        <row r="4036">
          <cell r="F4036" t="str">
            <v>GIRUÁ</v>
          </cell>
        </row>
        <row r="4037">
          <cell r="F4037" t="str">
            <v>GLORINHA</v>
          </cell>
        </row>
        <row r="4038">
          <cell r="F4038" t="str">
            <v>GRAMADO</v>
          </cell>
        </row>
        <row r="4039">
          <cell r="F4039" t="str">
            <v>GRAMADO DOS LOUREIROS</v>
          </cell>
        </row>
        <row r="4040">
          <cell r="F4040" t="str">
            <v>GRAMADO XAVIER</v>
          </cell>
        </row>
        <row r="4041">
          <cell r="F4041" t="str">
            <v>GRAVATAÍ</v>
          </cell>
        </row>
        <row r="4042">
          <cell r="F4042" t="str">
            <v>GUABIJU</v>
          </cell>
        </row>
        <row r="4043">
          <cell r="F4043" t="str">
            <v>GUAÍBA</v>
          </cell>
        </row>
        <row r="4044">
          <cell r="F4044" t="str">
            <v>GUAPORÉ</v>
          </cell>
        </row>
        <row r="4045">
          <cell r="F4045" t="str">
            <v>GUARANI DAS MISSÕES</v>
          </cell>
        </row>
        <row r="4046">
          <cell r="F4046" t="str">
            <v>HARMONIA</v>
          </cell>
        </row>
        <row r="4047">
          <cell r="F4047" t="str">
            <v>HERVEIRAS</v>
          </cell>
        </row>
        <row r="4048">
          <cell r="F4048" t="str">
            <v>HORIZONTINA</v>
          </cell>
        </row>
        <row r="4049">
          <cell r="F4049" t="str">
            <v>HULHA NEGRA</v>
          </cell>
        </row>
        <row r="4050">
          <cell r="F4050" t="str">
            <v>HUMAITÁ</v>
          </cell>
        </row>
        <row r="4051">
          <cell r="F4051" t="str">
            <v>IBARAMA</v>
          </cell>
        </row>
        <row r="4052">
          <cell r="F4052" t="str">
            <v>IBIAÇÁ</v>
          </cell>
        </row>
        <row r="4053">
          <cell r="F4053" t="str">
            <v>IBIRAIARAS</v>
          </cell>
        </row>
        <row r="4054">
          <cell r="F4054" t="str">
            <v>IBIRAPUITÃ</v>
          </cell>
        </row>
        <row r="4055">
          <cell r="F4055" t="str">
            <v>IBIRUBÁ</v>
          </cell>
        </row>
        <row r="4056">
          <cell r="F4056" t="str">
            <v>IGREJINHA</v>
          </cell>
        </row>
        <row r="4057">
          <cell r="F4057" t="str">
            <v>IJUÍ</v>
          </cell>
        </row>
        <row r="4058">
          <cell r="F4058" t="str">
            <v>ILÓPOLIS</v>
          </cell>
        </row>
        <row r="4059">
          <cell r="F4059" t="str">
            <v>IMBÉ</v>
          </cell>
        </row>
        <row r="4060">
          <cell r="F4060" t="str">
            <v>IMIGRANTE</v>
          </cell>
        </row>
        <row r="4061">
          <cell r="F4061" t="str">
            <v>INDEPENDÊNCIA</v>
          </cell>
        </row>
        <row r="4062">
          <cell r="F4062" t="str">
            <v>INHACORÁ</v>
          </cell>
        </row>
        <row r="4063">
          <cell r="F4063" t="str">
            <v>IPÊ</v>
          </cell>
        </row>
        <row r="4064">
          <cell r="F4064" t="str">
            <v>IPIRANGA DO SUL</v>
          </cell>
        </row>
        <row r="4065">
          <cell r="F4065" t="str">
            <v>IRAÍ</v>
          </cell>
        </row>
        <row r="4066">
          <cell r="F4066" t="str">
            <v>ITAARA</v>
          </cell>
        </row>
        <row r="4067">
          <cell r="F4067" t="str">
            <v>ITACURUBI</v>
          </cell>
        </row>
        <row r="4068">
          <cell r="F4068" t="str">
            <v>ITAPUCA</v>
          </cell>
        </row>
        <row r="4069">
          <cell r="F4069" t="str">
            <v>ITAQUI</v>
          </cell>
        </row>
        <row r="4070">
          <cell r="F4070" t="str">
            <v>ITATI</v>
          </cell>
        </row>
        <row r="4071">
          <cell r="F4071" t="str">
            <v>ITATIBA DO SUL</v>
          </cell>
        </row>
        <row r="4072">
          <cell r="F4072" t="str">
            <v>IVORÁ</v>
          </cell>
        </row>
        <row r="4073">
          <cell r="F4073" t="str">
            <v>IVOTI</v>
          </cell>
        </row>
        <row r="4074">
          <cell r="F4074" t="str">
            <v>JABOTICABA</v>
          </cell>
        </row>
        <row r="4075">
          <cell r="F4075" t="str">
            <v>JACUIZINHO</v>
          </cell>
        </row>
        <row r="4076">
          <cell r="F4076" t="str">
            <v>JACUTINGA</v>
          </cell>
        </row>
        <row r="4077">
          <cell r="F4077" t="str">
            <v>JAGUARÃO</v>
          </cell>
        </row>
        <row r="4078">
          <cell r="F4078" t="str">
            <v>JAGUARI</v>
          </cell>
        </row>
        <row r="4079">
          <cell r="F4079" t="str">
            <v>JAQUIRANA</v>
          </cell>
        </row>
        <row r="4080">
          <cell r="F4080" t="str">
            <v>JARI</v>
          </cell>
        </row>
        <row r="4081">
          <cell r="F4081" t="str">
            <v>JÓIA</v>
          </cell>
        </row>
        <row r="4082">
          <cell r="F4082" t="str">
            <v>JÚLIO DE CASTILHOS</v>
          </cell>
        </row>
        <row r="4083">
          <cell r="F4083" t="str">
            <v>LAGOA BONITA DO SUL</v>
          </cell>
        </row>
        <row r="4084">
          <cell r="F4084" t="str">
            <v>LAGOÃO</v>
          </cell>
        </row>
        <row r="4085">
          <cell r="F4085" t="str">
            <v>LAGOA DOS TRÊS CANTOS</v>
          </cell>
        </row>
        <row r="4086">
          <cell r="F4086" t="str">
            <v>LAGOA VERMELHA</v>
          </cell>
        </row>
        <row r="4087">
          <cell r="F4087" t="str">
            <v>LAJEADO</v>
          </cell>
        </row>
        <row r="4088">
          <cell r="F4088" t="str">
            <v>LAJEADO DO BUGRE</v>
          </cell>
        </row>
        <row r="4089">
          <cell r="F4089" t="str">
            <v>LAVRAS DO SUL</v>
          </cell>
        </row>
        <row r="4090">
          <cell r="F4090" t="str">
            <v>LIBERATO SALZANO</v>
          </cell>
        </row>
        <row r="4091">
          <cell r="F4091" t="str">
            <v>LINDOLFO COLLOR</v>
          </cell>
        </row>
        <row r="4092">
          <cell r="F4092" t="str">
            <v>LINHA NOVA</v>
          </cell>
        </row>
        <row r="4093">
          <cell r="F4093" t="str">
            <v>MACHADINHO</v>
          </cell>
        </row>
        <row r="4094">
          <cell r="F4094" t="str">
            <v>MAÇAMBARÁ</v>
          </cell>
        </row>
        <row r="4095">
          <cell r="F4095" t="str">
            <v>MAMPITUBA</v>
          </cell>
        </row>
        <row r="4096">
          <cell r="F4096" t="str">
            <v>MANOEL VIANA</v>
          </cell>
        </row>
        <row r="4097">
          <cell r="F4097" t="str">
            <v>MAQUINÉ</v>
          </cell>
        </row>
        <row r="4098">
          <cell r="F4098" t="str">
            <v>MARATÁ</v>
          </cell>
        </row>
        <row r="4099">
          <cell r="F4099" t="str">
            <v>MARAU</v>
          </cell>
        </row>
        <row r="4100">
          <cell r="F4100" t="str">
            <v>MARCELINO RAMOS</v>
          </cell>
        </row>
        <row r="4101">
          <cell r="F4101" t="str">
            <v>MARIANA PIMENTEL</v>
          </cell>
        </row>
        <row r="4102">
          <cell r="F4102" t="str">
            <v>MARIANO MORO</v>
          </cell>
        </row>
        <row r="4103">
          <cell r="F4103" t="str">
            <v>MARQUES DE SOUZA</v>
          </cell>
        </row>
        <row r="4104">
          <cell r="F4104" t="str">
            <v>MATA</v>
          </cell>
        </row>
        <row r="4105">
          <cell r="F4105" t="str">
            <v>MATO CASTELHANO</v>
          </cell>
        </row>
        <row r="4106">
          <cell r="F4106" t="str">
            <v>MATO LEITÃO</v>
          </cell>
        </row>
        <row r="4107">
          <cell r="F4107" t="str">
            <v>MATO QUEIMADO</v>
          </cell>
        </row>
        <row r="4108">
          <cell r="F4108" t="str">
            <v>MAXIMILIANO DE ALMEIDA</v>
          </cell>
        </row>
        <row r="4109">
          <cell r="F4109" t="str">
            <v>MINAS DO LEÃO</v>
          </cell>
        </row>
        <row r="4110">
          <cell r="F4110" t="str">
            <v>MIRAGUAÍ</v>
          </cell>
        </row>
        <row r="4111">
          <cell r="F4111" t="str">
            <v>MONTAURI</v>
          </cell>
        </row>
        <row r="4112">
          <cell r="F4112" t="str">
            <v>MONTE ALEGRE DOS CAMPOS</v>
          </cell>
        </row>
        <row r="4113">
          <cell r="F4113" t="str">
            <v>MONTE BELO DO SUL</v>
          </cell>
        </row>
        <row r="4114">
          <cell r="F4114" t="str">
            <v>MONTENEGRO</v>
          </cell>
        </row>
        <row r="4115">
          <cell r="F4115" t="str">
            <v>MORMAÇO</v>
          </cell>
        </row>
        <row r="4116">
          <cell r="F4116" t="str">
            <v>MORRINHOS DO SUL</v>
          </cell>
        </row>
        <row r="4117">
          <cell r="F4117" t="str">
            <v>MORRO REDONDO</v>
          </cell>
        </row>
        <row r="4118">
          <cell r="F4118" t="str">
            <v>MORRO REUTER</v>
          </cell>
        </row>
        <row r="4119">
          <cell r="F4119" t="str">
            <v>MOSTARDAS</v>
          </cell>
        </row>
        <row r="4120">
          <cell r="F4120" t="str">
            <v>MUÇUM</v>
          </cell>
        </row>
        <row r="4121">
          <cell r="F4121" t="str">
            <v>MUITOS CAPÕES</v>
          </cell>
        </row>
        <row r="4122">
          <cell r="F4122" t="str">
            <v>MULITERNO</v>
          </cell>
        </row>
        <row r="4123">
          <cell r="F4123" t="str">
            <v>NÃO-ME-TOQUE</v>
          </cell>
        </row>
        <row r="4124">
          <cell r="F4124" t="str">
            <v>NICOLAU VERGUEIRO</v>
          </cell>
        </row>
        <row r="4125">
          <cell r="F4125" t="str">
            <v>NONOAI</v>
          </cell>
        </row>
        <row r="4126">
          <cell r="F4126" t="str">
            <v>NOVA ALVORADA</v>
          </cell>
        </row>
        <row r="4127">
          <cell r="F4127" t="str">
            <v>NOVA ARAÇÁ</v>
          </cell>
        </row>
        <row r="4128">
          <cell r="F4128" t="str">
            <v>NOVA BASSANO</v>
          </cell>
        </row>
        <row r="4129">
          <cell r="F4129" t="str">
            <v>NOVA BOA VISTA</v>
          </cell>
        </row>
        <row r="4130">
          <cell r="F4130" t="str">
            <v>NOVA BRÉSCIA</v>
          </cell>
        </row>
        <row r="4131">
          <cell r="F4131" t="str">
            <v>NOVA CANDELÁRIA</v>
          </cell>
        </row>
        <row r="4132">
          <cell r="F4132" t="str">
            <v>NOVA ESPERANÇA DO SUL</v>
          </cell>
        </row>
        <row r="4133">
          <cell r="F4133" t="str">
            <v>NOVA HARTZ</v>
          </cell>
        </row>
        <row r="4134">
          <cell r="F4134" t="str">
            <v>NOVA PÁDUA</v>
          </cell>
        </row>
        <row r="4135">
          <cell r="F4135" t="str">
            <v>NOVA PALMA</v>
          </cell>
        </row>
        <row r="4136">
          <cell r="F4136" t="str">
            <v>NOVA PETRÓPOLIS</v>
          </cell>
        </row>
        <row r="4137">
          <cell r="F4137" t="str">
            <v>NOVA PRATA</v>
          </cell>
        </row>
        <row r="4138">
          <cell r="F4138" t="str">
            <v>NOVA RAMADA</v>
          </cell>
        </row>
        <row r="4139">
          <cell r="F4139" t="str">
            <v>NOVA ROMA DO SUL</v>
          </cell>
        </row>
        <row r="4140">
          <cell r="F4140" t="str">
            <v>NOVA SANTA RITA</v>
          </cell>
        </row>
        <row r="4141">
          <cell r="F4141" t="str">
            <v>NOVO CABRAIS</v>
          </cell>
        </row>
        <row r="4142">
          <cell r="F4142" t="str">
            <v>NOVO HAMBURGO</v>
          </cell>
        </row>
        <row r="4143">
          <cell r="F4143" t="str">
            <v>NOVO MACHADO</v>
          </cell>
        </row>
        <row r="4144">
          <cell r="F4144" t="str">
            <v>NOVO TIRADENTES</v>
          </cell>
        </row>
        <row r="4145">
          <cell r="F4145" t="str">
            <v>NOVO XINGU</v>
          </cell>
        </row>
        <row r="4146">
          <cell r="F4146" t="str">
            <v>NOVO BARREIRO</v>
          </cell>
        </row>
        <row r="4147">
          <cell r="F4147" t="str">
            <v>OSÓRIO</v>
          </cell>
        </row>
        <row r="4148">
          <cell r="F4148" t="str">
            <v>PAIM FILHO</v>
          </cell>
        </row>
        <row r="4149">
          <cell r="F4149" t="str">
            <v>PALMARES DO SUL</v>
          </cell>
        </row>
        <row r="4150">
          <cell r="F4150" t="str">
            <v>PALMEIRA DAS MISSÕES</v>
          </cell>
        </row>
        <row r="4151">
          <cell r="F4151" t="str">
            <v>PALMITINHO</v>
          </cell>
        </row>
        <row r="4152">
          <cell r="F4152" t="str">
            <v>PANAMBI</v>
          </cell>
        </row>
        <row r="4153">
          <cell r="F4153" t="str">
            <v>PANTANO GRANDE</v>
          </cell>
        </row>
        <row r="4154">
          <cell r="F4154" t="str">
            <v>PARAÍ</v>
          </cell>
        </row>
        <row r="4155">
          <cell r="F4155" t="str">
            <v>PARAÍSO DO SUL</v>
          </cell>
        </row>
        <row r="4156">
          <cell r="F4156" t="str">
            <v>PARECI NOVO</v>
          </cell>
        </row>
        <row r="4157">
          <cell r="F4157" t="str">
            <v>PAROBÉ</v>
          </cell>
        </row>
        <row r="4158">
          <cell r="F4158" t="str">
            <v>PASSA SETE</v>
          </cell>
        </row>
        <row r="4159">
          <cell r="F4159" t="str">
            <v>PASSO DO SOBRADO</v>
          </cell>
        </row>
        <row r="4160">
          <cell r="F4160" t="str">
            <v>PASSO FUNDO</v>
          </cell>
        </row>
        <row r="4161">
          <cell r="F4161" t="str">
            <v>PAULO BENTO</v>
          </cell>
        </row>
        <row r="4162">
          <cell r="F4162" t="str">
            <v>PAVERAMA</v>
          </cell>
        </row>
        <row r="4163">
          <cell r="F4163" t="str">
            <v>PEDRAS ALTAS</v>
          </cell>
        </row>
        <row r="4164">
          <cell r="F4164" t="str">
            <v>PEDRO OSÓRIO</v>
          </cell>
        </row>
        <row r="4165">
          <cell r="F4165" t="str">
            <v>PEJUÇARA</v>
          </cell>
        </row>
        <row r="4166">
          <cell r="F4166" t="str">
            <v>PELOTAS</v>
          </cell>
        </row>
        <row r="4167">
          <cell r="F4167" t="str">
            <v>PICADA CAFÉ</v>
          </cell>
        </row>
        <row r="4168">
          <cell r="F4168" t="str">
            <v>PINHAL</v>
          </cell>
        </row>
        <row r="4169">
          <cell r="F4169" t="str">
            <v>PINHAL DA SERRA</v>
          </cell>
        </row>
        <row r="4170">
          <cell r="F4170" t="str">
            <v>PINHAL GRANDE</v>
          </cell>
        </row>
        <row r="4171">
          <cell r="F4171" t="str">
            <v>PINHEIRINHO DO VALE</v>
          </cell>
        </row>
        <row r="4172">
          <cell r="F4172" t="str">
            <v>PINHEIRO MACHADO</v>
          </cell>
        </row>
        <row r="4173">
          <cell r="F4173" t="str">
            <v>PINTO BANDEIRA</v>
          </cell>
        </row>
        <row r="4174">
          <cell r="F4174" t="str">
            <v>PIRAPÓ</v>
          </cell>
        </row>
        <row r="4175">
          <cell r="F4175" t="str">
            <v>PIRATINI</v>
          </cell>
        </row>
        <row r="4176">
          <cell r="F4176" t="str">
            <v>PLANALTO</v>
          </cell>
        </row>
        <row r="4177">
          <cell r="F4177" t="str">
            <v>POÇO DAS ANTAS</v>
          </cell>
        </row>
        <row r="4178">
          <cell r="F4178" t="str">
            <v>PONTÃO</v>
          </cell>
        </row>
        <row r="4179">
          <cell r="F4179" t="str">
            <v>PONTE PRETA</v>
          </cell>
        </row>
        <row r="4180">
          <cell r="F4180" t="str">
            <v>PORTÃO</v>
          </cell>
        </row>
        <row r="4181">
          <cell r="F4181" t="str">
            <v>PORTO ALEGRE</v>
          </cell>
        </row>
        <row r="4182">
          <cell r="F4182" t="str">
            <v>PORTO LUCENA</v>
          </cell>
        </row>
        <row r="4183">
          <cell r="F4183" t="str">
            <v>PORTO MAUÁ</v>
          </cell>
        </row>
        <row r="4184">
          <cell r="F4184" t="str">
            <v>PORTO VERA CRUZ</v>
          </cell>
        </row>
        <row r="4185">
          <cell r="F4185" t="str">
            <v>PORTO XAVIER</v>
          </cell>
        </row>
        <row r="4186">
          <cell r="F4186" t="str">
            <v>POUSO NOVO</v>
          </cell>
        </row>
        <row r="4187">
          <cell r="F4187" t="str">
            <v>PRESIDENTE LUCENA</v>
          </cell>
        </row>
        <row r="4188">
          <cell r="F4188" t="str">
            <v>PROGRESSO</v>
          </cell>
        </row>
        <row r="4189">
          <cell r="F4189" t="str">
            <v>PROTÁSIO ALVES</v>
          </cell>
        </row>
        <row r="4190">
          <cell r="F4190" t="str">
            <v>PUTINGA</v>
          </cell>
        </row>
        <row r="4191">
          <cell r="F4191" t="str">
            <v>QUARAÍ</v>
          </cell>
        </row>
        <row r="4192">
          <cell r="F4192" t="str">
            <v>QUATRO IRMÃOS</v>
          </cell>
        </row>
        <row r="4193">
          <cell r="F4193" t="str">
            <v>QUEVEDOS</v>
          </cell>
        </row>
        <row r="4194">
          <cell r="F4194" t="str">
            <v>QUINZE DE NOVEMBRO</v>
          </cell>
        </row>
        <row r="4195">
          <cell r="F4195" t="str">
            <v>REDENTORA</v>
          </cell>
        </row>
        <row r="4196">
          <cell r="F4196" t="str">
            <v>RELVADO</v>
          </cell>
        </row>
        <row r="4197">
          <cell r="F4197" t="str">
            <v>RESTINGA SECA</v>
          </cell>
        </row>
        <row r="4198">
          <cell r="F4198" t="str">
            <v>RIO DOS ÍNDIOS</v>
          </cell>
        </row>
        <row r="4199">
          <cell r="F4199" t="str">
            <v>RIO GRANDE</v>
          </cell>
        </row>
        <row r="4200">
          <cell r="F4200" t="str">
            <v>RIO PARDO</v>
          </cell>
        </row>
        <row r="4201">
          <cell r="F4201" t="str">
            <v>RIOZINHO</v>
          </cell>
        </row>
        <row r="4202">
          <cell r="F4202" t="str">
            <v>ROCA SALES</v>
          </cell>
        </row>
        <row r="4203">
          <cell r="F4203" t="str">
            <v>RODEIO BONITO</v>
          </cell>
        </row>
        <row r="4204">
          <cell r="F4204" t="str">
            <v>ROLADOR</v>
          </cell>
        </row>
        <row r="4205">
          <cell r="F4205" t="str">
            <v>ROLANTE</v>
          </cell>
        </row>
        <row r="4206">
          <cell r="F4206" t="str">
            <v>RONDA ALTA</v>
          </cell>
        </row>
        <row r="4207">
          <cell r="F4207" t="str">
            <v>RONDINHA</v>
          </cell>
        </row>
        <row r="4208">
          <cell r="F4208" t="str">
            <v>ROQUE GONZALES</v>
          </cell>
        </row>
        <row r="4209">
          <cell r="F4209" t="str">
            <v>ROSÁRIO DO SUL</v>
          </cell>
        </row>
        <row r="4210">
          <cell r="F4210" t="str">
            <v>SAGRADA FAMÍLIA</v>
          </cell>
        </row>
        <row r="4211">
          <cell r="F4211" t="str">
            <v>SALDANHA MARINHO</v>
          </cell>
        </row>
        <row r="4212">
          <cell r="F4212" t="str">
            <v>SALTO DO JACUÍ</v>
          </cell>
        </row>
        <row r="4213">
          <cell r="F4213" t="str">
            <v>SALVADOR DAS MISSÕES</v>
          </cell>
        </row>
        <row r="4214">
          <cell r="F4214" t="str">
            <v>SALVADOR DO SUL</v>
          </cell>
        </row>
        <row r="4215">
          <cell r="F4215" t="str">
            <v>SANANDUVA</v>
          </cell>
        </row>
        <row r="4216">
          <cell r="F4216" t="str">
            <v>SANTA BÁRBARA DO SUL</v>
          </cell>
        </row>
        <row r="4217">
          <cell r="F4217" t="str">
            <v>SANTA CECÍLIA DO SUL</v>
          </cell>
        </row>
        <row r="4218">
          <cell r="F4218" t="str">
            <v>SANTA CLARA DO SUL</v>
          </cell>
        </row>
        <row r="4219">
          <cell r="F4219" t="str">
            <v>SANTA CRUZ DO SUL</v>
          </cell>
        </row>
        <row r="4220">
          <cell r="F4220" t="str">
            <v>SANTA MARIA</v>
          </cell>
        </row>
        <row r="4221">
          <cell r="F4221" t="str">
            <v>SANTA MARIA DO HERVAL</v>
          </cell>
        </row>
        <row r="4222">
          <cell r="F4222" t="str">
            <v>SANTA MARGARIDA DO SUL</v>
          </cell>
        </row>
        <row r="4223">
          <cell r="F4223" t="str">
            <v>SANTANA DA BOA VISTA</v>
          </cell>
        </row>
        <row r="4224">
          <cell r="F4224" t="str">
            <v>SANT'ANA DO LIVRAMENTO</v>
          </cell>
        </row>
        <row r="4225">
          <cell r="F4225" t="str">
            <v>SANTA ROSA</v>
          </cell>
        </row>
        <row r="4226">
          <cell r="F4226" t="str">
            <v>SANTA TEREZA</v>
          </cell>
        </row>
        <row r="4227">
          <cell r="F4227" t="str">
            <v>SANTA VITÓRIA DO PALMAR</v>
          </cell>
        </row>
        <row r="4228">
          <cell r="F4228" t="str">
            <v>SANTIAGO</v>
          </cell>
        </row>
        <row r="4229">
          <cell r="F4229" t="str">
            <v>SANTO ÂNGELO</v>
          </cell>
        </row>
        <row r="4230">
          <cell r="F4230" t="str">
            <v>SANTO ANTÔNIO DO PALMA</v>
          </cell>
        </row>
        <row r="4231">
          <cell r="F4231" t="str">
            <v>SANTO ANTÔNIO DA PATRULHA</v>
          </cell>
        </row>
        <row r="4232">
          <cell r="F4232" t="str">
            <v>SANTO ANTÔNIO DAS MISSÕES</v>
          </cell>
        </row>
        <row r="4233">
          <cell r="F4233" t="str">
            <v>SANTO ANTÔNIO DO PLANALTO</v>
          </cell>
        </row>
        <row r="4234">
          <cell r="F4234" t="str">
            <v>SANTO AUGUSTO</v>
          </cell>
        </row>
        <row r="4235">
          <cell r="F4235" t="str">
            <v>SANTO CRISTO</v>
          </cell>
        </row>
        <row r="4236">
          <cell r="F4236" t="str">
            <v>SANTO EXPEDITO DO SUL</v>
          </cell>
        </row>
        <row r="4237">
          <cell r="F4237" t="str">
            <v>SÃO BORJA</v>
          </cell>
        </row>
        <row r="4238">
          <cell r="F4238" t="str">
            <v>SÃO DOMINGOS DO SUL</v>
          </cell>
        </row>
        <row r="4239">
          <cell r="F4239" t="str">
            <v>SÃO FRANCISCO DE ASSIS</v>
          </cell>
        </row>
        <row r="4240">
          <cell r="F4240" t="str">
            <v>SÃO FRANCISCO DE PAULA</v>
          </cell>
        </row>
        <row r="4241">
          <cell r="F4241" t="str">
            <v>SÃO GABRIEL</v>
          </cell>
        </row>
        <row r="4242">
          <cell r="F4242" t="str">
            <v>SÃO JERÔNIMO</v>
          </cell>
        </row>
        <row r="4243">
          <cell r="F4243" t="str">
            <v>SÃO JOÃO DA URTIGA</v>
          </cell>
        </row>
        <row r="4244">
          <cell r="F4244" t="str">
            <v>SÃO JOÃO DO POLÊSINE</v>
          </cell>
        </row>
        <row r="4245">
          <cell r="F4245" t="str">
            <v>SÃO JORGE</v>
          </cell>
        </row>
        <row r="4246">
          <cell r="F4246" t="str">
            <v>SÃO JOSÉ DAS MISSÕES</v>
          </cell>
        </row>
        <row r="4247">
          <cell r="F4247" t="str">
            <v>SÃO JOSÉ DO HERVAL</v>
          </cell>
        </row>
        <row r="4248">
          <cell r="F4248" t="str">
            <v>SÃO JOSÉ DO HORTÊNCIO</v>
          </cell>
        </row>
        <row r="4249">
          <cell r="F4249" t="str">
            <v>SÃO JOSÉ DO INHACORÁ</v>
          </cell>
        </row>
        <row r="4250">
          <cell r="F4250" t="str">
            <v>SÃO JOSÉ DO NORTE</v>
          </cell>
        </row>
        <row r="4251">
          <cell r="F4251" t="str">
            <v>SÃO JOSÉ DO OURO</v>
          </cell>
        </row>
        <row r="4252">
          <cell r="F4252" t="str">
            <v>SÃO JOSÉ DO SUL</v>
          </cell>
        </row>
        <row r="4253">
          <cell r="F4253" t="str">
            <v>SÃO JOSÉ DOS AUSENTES</v>
          </cell>
        </row>
        <row r="4254">
          <cell r="F4254" t="str">
            <v>SÃO LEOPOLDO</v>
          </cell>
        </row>
        <row r="4255">
          <cell r="F4255" t="str">
            <v>SÃO LOURENÇO DO SUL</v>
          </cell>
        </row>
        <row r="4256">
          <cell r="F4256" t="str">
            <v>SÃO LUIZ GONZAGA</v>
          </cell>
        </row>
        <row r="4257">
          <cell r="F4257" t="str">
            <v>SÃO MARCOS</v>
          </cell>
        </row>
        <row r="4258">
          <cell r="F4258" t="str">
            <v>SÃO MARTINHO</v>
          </cell>
        </row>
        <row r="4259">
          <cell r="F4259" t="str">
            <v>SÃO MARTINHO DA SERRA</v>
          </cell>
        </row>
        <row r="4260">
          <cell r="F4260" t="str">
            <v>SÃO MIGUEL DAS MISSÕES</v>
          </cell>
        </row>
        <row r="4261">
          <cell r="F4261" t="str">
            <v>SÃO NICOLAU</v>
          </cell>
        </row>
        <row r="4262">
          <cell r="F4262" t="str">
            <v>SÃO PAULO DAS MISSÕES</v>
          </cell>
        </row>
        <row r="4263">
          <cell r="F4263" t="str">
            <v>SÃO PEDRO DA SERRA</v>
          </cell>
        </row>
        <row r="4264">
          <cell r="F4264" t="str">
            <v>SÃO PEDRO DAS MISSÕES</v>
          </cell>
        </row>
        <row r="4265">
          <cell r="F4265" t="str">
            <v>SÃO PEDRO DO BUTIÁ</v>
          </cell>
        </row>
        <row r="4266">
          <cell r="F4266" t="str">
            <v>SÃO PEDRO DO SUL</v>
          </cell>
        </row>
        <row r="4267">
          <cell r="F4267" t="str">
            <v>SÃO SEBASTIÃO DO CAÍ</v>
          </cell>
        </row>
        <row r="4268">
          <cell r="F4268" t="str">
            <v>SÃO SEPÉ</v>
          </cell>
        </row>
        <row r="4269">
          <cell r="F4269" t="str">
            <v>SÃO VALENTIM</v>
          </cell>
        </row>
        <row r="4270">
          <cell r="F4270" t="str">
            <v>SÃO VALENTIM DO SUL</v>
          </cell>
        </row>
        <row r="4271">
          <cell r="F4271" t="str">
            <v>SÃO VALÉRIO DO SUL</v>
          </cell>
        </row>
        <row r="4272">
          <cell r="F4272" t="str">
            <v>SÃO VENDELINO</v>
          </cell>
        </row>
        <row r="4273">
          <cell r="F4273" t="str">
            <v>SÃO VICENTE DO SUL</v>
          </cell>
        </row>
        <row r="4274">
          <cell r="F4274" t="str">
            <v>SAPIRANGA</v>
          </cell>
        </row>
        <row r="4275">
          <cell r="F4275" t="str">
            <v>SAPUCAIA DO SUL</v>
          </cell>
        </row>
        <row r="4276">
          <cell r="F4276" t="str">
            <v>SARANDI</v>
          </cell>
        </row>
        <row r="4277">
          <cell r="F4277" t="str">
            <v>SEBERI</v>
          </cell>
        </row>
        <row r="4278">
          <cell r="F4278" t="str">
            <v>SEDE NOVA</v>
          </cell>
        </row>
        <row r="4279">
          <cell r="F4279" t="str">
            <v>SEGREDO</v>
          </cell>
        </row>
        <row r="4280">
          <cell r="F4280" t="str">
            <v>SELBACH</v>
          </cell>
        </row>
        <row r="4281">
          <cell r="F4281" t="str">
            <v>SENADOR SALGADO FILHO</v>
          </cell>
        </row>
        <row r="4282">
          <cell r="F4282" t="str">
            <v>SENTINELA DO SUL</v>
          </cell>
        </row>
        <row r="4283">
          <cell r="F4283" t="str">
            <v>SERAFINA CORRÊA</v>
          </cell>
        </row>
        <row r="4284">
          <cell r="F4284" t="str">
            <v>SÉRIO</v>
          </cell>
        </row>
        <row r="4285">
          <cell r="F4285" t="str">
            <v>SERTÃO</v>
          </cell>
        </row>
        <row r="4286">
          <cell r="F4286" t="str">
            <v>SERTÃO SANTANA</v>
          </cell>
        </row>
        <row r="4287">
          <cell r="F4287" t="str">
            <v>SETE DE SETEMBRO</v>
          </cell>
        </row>
        <row r="4288">
          <cell r="F4288" t="str">
            <v>SEVERIANO DE ALMEIDA</v>
          </cell>
        </row>
        <row r="4289">
          <cell r="F4289" t="str">
            <v>SILVEIRA MARTINS</v>
          </cell>
        </row>
        <row r="4290">
          <cell r="F4290" t="str">
            <v>SINIMBU</v>
          </cell>
        </row>
        <row r="4291">
          <cell r="F4291" t="str">
            <v>SOBRADINHO</v>
          </cell>
        </row>
        <row r="4292">
          <cell r="F4292" t="str">
            <v>SOLEDADE</v>
          </cell>
        </row>
        <row r="4293">
          <cell r="F4293" t="str">
            <v>TABAÍ</v>
          </cell>
        </row>
        <row r="4294">
          <cell r="F4294" t="str">
            <v>TAPEJARA</v>
          </cell>
        </row>
        <row r="4295">
          <cell r="F4295" t="str">
            <v>TAPERA</v>
          </cell>
        </row>
        <row r="4296">
          <cell r="F4296" t="str">
            <v>TAPES</v>
          </cell>
        </row>
        <row r="4297">
          <cell r="F4297" t="str">
            <v>TAQUARA</v>
          </cell>
        </row>
        <row r="4298">
          <cell r="F4298" t="str">
            <v>TAQUARI</v>
          </cell>
        </row>
        <row r="4299">
          <cell r="F4299" t="str">
            <v>TAQUARUÇU DO SUL</v>
          </cell>
        </row>
        <row r="4300">
          <cell r="F4300" t="str">
            <v>TAVARES</v>
          </cell>
        </row>
        <row r="4301">
          <cell r="F4301" t="str">
            <v>TENENTE PORTELA</v>
          </cell>
        </row>
        <row r="4302">
          <cell r="F4302" t="str">
            <v>TERRA DE AREIA</v>
          </cell>
        </row>
        <row r="4303">
          <cell r="F4303" t="str">
            <v>TEUTÔNIA</v>
          </cell>
        </row>
        <row r="4304">
          <cell r="F4304" t="str">
            <v>TIO HUGO</v>
          </cell>
        </row>
        <row r="4305">
          <cell r="F4305" t="str">
            <v>TIRADENTES DO SUL</v>
          </cell>
        </row>
        <row r="4306">
          <cell r="F4306" t="str">
            <v>TOROPI</v>
          </cell>
        </row>
        <row r="4307">
          <cell r="F4307" t="str">
            <v>TORRES</v>
          </cell>
        </row>
        <row r="4308">
          <cell r="F4308" t="str">
            <v>TRAMANDAÍ</v>
          </cell>
        </row>
        <row r="4309">
          <cell r="F4309" t="str">
            <v>TRAVESSEIRO</v>
          </cell>
        </row>
        <row r="4310">
          <cell r="F4310" t="str">
            <v>TRÊS ARROIOS</v>
          </cell>
        </row>
        <row r="4311">
          <cell r="F4311" t="str">
            <v>TRÊS CACHOEIRAS</v>
          </cell>
        </row>
        <row r="4312">
          <cell r="F4312" t="str">
            <v>TRÊS COROAS</v>
          </cell>
        </row>
        <row r="4313">
          <cell r="F4313" t="str">
            <v>TRÊS DE MAIO</v>
          </cell>
        </row>
        <row r="4314">
          <cell r="F4314" t="str">
            <v>TRÊS FORQUILHAS</v>
          </cell>
        </row>
        <row r="4315">
          <cell r="F4315" t="str">
            <v>TRÊS PALMEIRAS</v>
          </cell>
        </row>
        <row r="4316">
          <cell r="F4316" t="str">
            <v>TRÊS PASSOS</v>
          </cell>
        </row>
        <row r="4317">
          <cell r="F4317" t="str">
            <v>TRINDADE DO SUL</v>
          </cell>
        </row>
        <row r="4318">
          <cell r="F4318" t="str">
            <v>TRIUNFO</v>
          </cell>
        </row>
        <row r="4319">
          <cell r="F4319" t="str">
            <v>TUCUNDUVA</v>
          </cell>
        </row>
        <row r="4320">
          <cell r="F4320" t="str">
            <v>TUNAS</v>
          </cell>
        </row>
        <row r="4321">
          <cell r="F4321" t="str">
            <v>TUPANCI DO SUL</v>
          </cell>
        </row>
        <row r="4322">
          <cell r="F4322" t="str">
            <v>TUPANCIRETÃ</v>
          </cell>
        </row>
        <row r="4323">
          <cell r="F4323" t="str">
            <v>TUPANDI</v>
          </cell>
        </row>
        <row r="4324">
          <cell r="F4324" t="str">
            <v>TUPARENDI</v>
          </cell>
        </row>
        <row r="4325">
          <cell r="F4325" t="str">
            <v>TURUÇU</v>
          </cell>
        </row>
        <row r="4326">
          <cell r="F4326" t="str">
            <v>UBIRETAMA</v>
          </cell>
        </row>
        <row r="4327">
          <cell r="F4327" t="str">
            <v>UNIÃO DA SERRA</v>
          </cell>
        </row>
        <row r="4328">
          <cell r="F4328" t="str">
            <v>UNISTALDA</v>
          </cell>
        </row>
        <row r="4329">
          <cell r="F4329" t="str">
            <v>URUGUAIANA</v>
          </cell>
        </row>
        <row r="4330">
          <cell r="F4330" t="str">
            <v>VACARIA</v>
          </cell>
        </row>
        <row r="4331">
          <cell r="F4331" t="str">
            <v>VALE VERDE</v>
          </cell>
        </row>
        <row r="4332">
          <cell r="F4332" t="str">
            <v>VALE DO SOL</v>
          </cell>
        </row>
        <row r="4333">
          <cell r="F4333" t="str">
            <v>VALE REAL</v>
          </cell>
        </row>
        <row r="4334">
          <cell r="F4334" t="str">
            <v>VANINI</v>
          </cell>
        </row>
        <row r="4335">
          <cell r="F4335" t="str">
            <v>VENÂNCIO AIRES</v>
          </cell>
        </row>
        <row r="4336">
          <cell r="F4336" t="str">
            <v>VERA CRUZ</v>
          </cell>
        </row>
        <row r="4337">
          <cell r="F4337" t="str">
            <v>VERANÓPOLIS</v>
          </cell>
        </row>
        <row r="4338">
          <cell r="F4338" t="str">
            <v>VESPASIANO CORREA</v>
          </cell>
        </row>
        <row r="4339">
          <cell r="F4339" t="str">
            <v>VIADUTOS</v>
          </cell>
        </row>
        <row r="4340">
          <cell r="F4340" t="str">
            <v>VIAMÃO</v>
          </cell>
        </row>
        <row r="4341">
          <cell r="F4341" t="str">
            <v>VICENTE DUTRA</v>
          </cell>
        </row>
        <row r="4342">
          <cell r="F4342" t="str">
            <v>VICTOR GRAEFF</v>
          </cell>
        </row>
        <row r="4343">
          <cell r="F4343" t="str">
            <v>VILA FLORES</v>
          </cell>
        </row>
        <row r="4344">
          <cell r="F4344" t="str">
            <v>VILA LÂNGARO</v>
          </cell>
        </row>
        <row r="4345">
          <cell r="F4345" t="str">
            <v>VILA MARIA</v>
          </cell>
        </row>
        <row r="4346">
          <cell r="F4346" t="str">
            <v>VILA NOVA DO SUL</v>
          </cell>
        </row>
        <row r="4347">
          <cell r="F4347" t="str">
            <v>VISTA ALEGRE</v>
          </cell>
        </row>
        <row r="4348">
          <cell r="F4348" t="str">
            <v>VISTA ALEGRE DO PRATA</v>
          </cell>
        </row>
        <row r="4349">
          <cell r="F4349" t="str">
            <v>VISTA GAÚCHA</v>
          </cell>
        </row>
        <row r="4350">
          <cell r="F4350" t="str">
            <v>VITÓRIA DAS MISSÕES</v>
          </cell>
        </row>
        <row r="4351">
          <cell r="F4351" t="str">
            <v>WESTFALIA</v>
          </cell>
        </row>
        <row r="4352">
          <cell r="F4352" t="str">
            <v>XANGRI-LÁ</v>
          </cell>
        </row>
        <row r="4353">
          <cell r="F4353" t="str">
            <v>ALTA FLORESTA D'OESTE</v>
          </cell>
        </row>
        <row r="4354">
          <cell r="F4354" t="str">
            <v>ARIQUEMES</v>
          </cell>
        </row>
        <row r="4355">
          <cell r="F4355" t="str">
            <v>CABIXI</v>
          </cell>
        </row>
        <row r="4356">
          <cell r="F4356" t="str">
            <v>CACOAL</v>
          </cell>
        </row>
        <row r="4357">
          <cell r="F4357" t="str">
            <v>CEREJEIRAS</v>
          </cell>
        </row>
        <row r="4358">
          <cell r="F4358" t="str">
            <v>COLORADO DO OESTE</v>
          </cell>
        </row>
        <row r="4359">
          <cell r="F4359" t="str">
            <v>CORUMBIARA</v>
          </cell>
        </row>
        <row r="4360">
          <cell r="F4360" t="str">
            <v>COSTA MARQUES</v>
          </cell>
        </row>
        <row r="4361">
          <cell r="F4361" t="str">
            <v>ESPIGÃO D'OESTE</v>
          </cell>
        </row>
        <row r="4362">
          <cell r="F4362" t="str">
            <v>GUAJARÁ-MIRIM</v>
          </cell>
        </row>
        <row r="4363">
          <cell r="F4363" t="str">
            <v>JARU</v>
          </cell>
        </row>
        <row r="4364">
          <cell r="F4364" t="str">
            <v>JI-PARANÁ</v>
          </cell>
        </row>
        <row r="4365">
          <cell r="F4365" t="str">
            <v>MACHADINHO D'OESTE</v>
          </cell>
        </row>
        <row r="4366">
          <cell r="F4366" t="str">
            <v>NOVA BRASILÂNDIA D'OESTE</v>
          </cell>
        </row>
        <row r="4367">
          <cell r="F4367" t="str">
            <v>OURO PRETO DO OESTE</v>
          </cell>
        </row>
        <row r="4368">
          <cell r="F4368" t="str">
            <v>PIMENTA BUENO</v>
          </cell>
        </row>
        <row r="4369">
          <cell r="F4369" t="str">
            <v>PORTO VELHO</v>
          </cell>
        </row>
        <row r="4370">
          <cell r="F4370" t="str">
            <v>PRESIDENTE MÉDICI</v>
          </cell>
        </row>
        <row r="4371">
          <cell r="F4371" t="str">
            <v>RIO CRESPO</v>
          </cell>
        </row>
        <row r="4372">
          <cell r="F4372" t="str">
            <v>ROLIM DE MOURA</v>
          </cell>
        </row>
        <row r="4373">
          <cell r="F4373" t="str">
            <v>SANTA LUZIA D'OESTE</v>
          </cell>
        </row>
        <row r="4374">
          <cell r="F4374" t="str">
            <v>VILHENA</v>
          </cell>
        </row>
        <row r="4375">
          <cell r="F4375" t="str">
            <v>SÃO MIGUEL DO GUAPORÉ</v>
          </cell>
        </row>
        <row r="4376">
          <cell r="F4376" t="str">
            <v>NOVA MAMORÉ</v>
          </cell>
        </row>
        <row r="4377">
          <cell r="F4377" t="str">
            <v>ALVORADA D'OESTE</v>
          </cell>
        </row>
        <row r="4378">
          <cell r="F4378" t="str">
            <v>ALTO ALEGRE DOS PARECIS</v>
          </cell>
        </row>
        <row r="4379">
          <cell r="F4379" t="str">
            <v>ALTO PARAÍSO</v>
          </cell>
        </row>
        <row r="4380">
          <cell r="F4380" t="str">
            <v>BURITIS</v>
          </cell>
        </row>
        <row r="4381">
          <cell r="F4381" t="str">
            <v>NOVO HORIZONTE DO OESTE</v>
          </cell>
        </row>
        <row r="4382">
          <cell r="F4382" t="str">
            <v>CACAULÂNDIA</v>
          </cell>
        </row>
        <row r="4383">
          <cell r="F4383" t="str">
            <v>CAMPO NOVO DE RONDÔNIA</v>
          </cell>
        </row>
        <row r="4384">
          <cell r="F4384" t="str">
            <v>CANDEIAS DO JAMARI</v>
          </cell>
        </row>
        <row r="4385">
          <cell r="F4385" t="str">
            <v>CASTANHEIRAS</v>
          </cell>
        </row>
        <row r="4386">
          <cell r="F4386" t="str">
            <v>CHUPINGUAIA</v>
          </cell>
        </row>
        <row r="4387">
          <cell r="F4387" t="str">
            <v>CUJUBIM</v>
          </cell>
        </row>
        <row r="4388">
          <cell r="F4388" t="str">
            <v>GOVERNADOR JORGE TEIXEIRA</v>
          </cell>
        </row>
        <row r="4389">
          <cell r="F4389" t="str">
            <v>ITAPUÃ DO OESTE</v>
          </cell>
        </row>
        <row r="4390">
          <cell r="F4390" t="str">
            <v>MINISTRO ANDREAZZA</v>
          </cell>
        </row>
        <row r="4391">
          <cell r="F4391" t="str">
            <v>MIRANTE DA SERRA</v>
          </cell>
        </row>
        <row r="4392">
          <cell r="F4392" t="str">
            <v>MONTE NEGRO</v>
          </cell>
        </row>
        <row r="4393">
          <cell r="F4393" t="str">
            <v>NOVA UNIÃO</v>
          </cell>
        </row>
        <row r="4394">
          <cell r="F4394" t="str">
            <v>PARECIS</v>
          </cell>
        </row>
        <row r="4395">
          <cell r="F4395" t="str">
            <v>PIMENTEIRAS DO OESTE</v>
          </cell>
        </row>
        <row r="4396">
          <cell r="F4396" t="str">
            <v>PRIMAVERA DE RONDÔNIA</v>
          </cell>
        </row>
        <row r="4397">
          <cell r="F4397" t="str">
            <v>SÃO FELIPE D'OESTE</v>
          </cell>
        </row>
        <row r="4398">
          <cell r="F4398" t="str">
            <v>SÃO FRANCISCO DO GUAPORÉ</v>
          </cell>
        </row>
        <row r="4399">
          <cell r="F4399" t="str">
            <v>SERINGUEIRAS</v>
          </cell>
        </row>
        <row r="4400">
          <cell r="F4400" t="str">
            <v>TEIXEIRÓPOLIS</v>
          </cell>
        </row>
        <row r="4401">
          <cell r="F4401" t="str">
            <v>THEOBROMA</v>
          </cell>
        </row>
        <row r="4402">
          <cell r="F4402" t="str">
            <v>URUPÁ</v>
          </cell>
        </row>
        <row r="4403">
          <cell r="F4403" t="str">
            <v>VALE DO ANARI</v>
          </cell>
        </row>
        <row r="4404">
          <cell r="F4404" t="str">
            <v>VALE DO PARAÍSO</v>
          </cell>
        </row>
        <row r="4405">
          <cell r="F4405" t="str">
            <v>AMAJARI</v>
          </cell>
        </row>
        <row r="4406">
          <cell r="F4406" t="str">
            <v>ALTO ALEGRE</v>
          </cell>
        </row>
        <row r="4407">
          <cell r="F4407" t="str">
            <v>BOA VISTA</v>
          </cell>
        </row>
        <row r="4408">
          <cell r="F4408" t="str">
            <v>BONFIM</v>
          </cell>
        </row>
        <row r="4409">
          <cell r="F4409" t="str">
            <v>CANTÁ</v>
          </cell>
        </row>
        <row r="4410">
          <cell r="F4410" t="str">
            <v>CARACARAÍ</v>
          </cell>
        </row>
        <row r="4411">
          <cell r="F4411" t="str">
            <v>CAROEBE</v>
          </cell>
        </row>
        <row r="4412">
          <cell r="F4412" t="str">
            <v>IRACEMA</v>
          </cell>
        </row>
        <row r="4413">
          <cell r="F4413" t="str">
            <v>MUCAJAÍ</v>
          </cell>
        </row>
        <row r="4414">
          <cell r="F4414" t="str">
            <v>NORMANDIA</v>
          </cell>
        </row>
        <row r="4415">
          <cell r="F4415" t="str">
            <v>PACARAIMA</v>
          </cell>
        </row>
        <row r="4416">
          <cell r="F4416" t="str">
            <v>RORAINÓPOLIS</v>
          </cell>
        </row>
        <row r="4417">
          <cell r="F4417" t="str">
            <v>SÃO JOÃO DA BALIZA</v>
          </cell>
        </row>
        <row r="4418">
          <cell r="F4418" t="str">
            <v>SÃO LUIZ</v>
          </cell>
        </row>
        <row r="4419">
          <cell r="F4419" t="str">
            <v>UIRAMUTÃ</v>
          </cell>
        </row>
        <row r="4420">
          <cell r="F4420" t="str">
            <v>ABDON BATISTA</v>
          </cell>
        </row>
        <row r="4421">
          <cell r="F4421" t="str">
            <v>ABELARDO LUZ</v>
          </cell>
        </row>
        <row r="4422">
          <cell r="F4422" t="str">
            <v>AGROLÂNDIA</v>
          </cell>
        </row>
        <row r="4423">
          <cell r="F4423" t="str">
            <v>AGRONÔMICA</v>
          </cell>
        </row>
        <row r="4424">
          <cell r="F4424" t="str">
            <v>ÁGUA DOCE</v>
          </cell>
        </row>
        <row r="4425">
          <cell r="F4425" t="str">
            <v>ÁGUAS DE CHAPECÓ</v>
          </cell>
        </row>
        <row r="4426">
          <cell r="F4426" t="str">
            <v>ÁGUAS FRIAS</v>
          </cell>
        </row>
        <row r="4427">
          <cell r="F4427" t="str">
            <v>ÁGUAS MORNAS</v>
          </cell>
        </row>
        <row r="4428">
          <cell r="F4428" t="str">
            <v>ALFREDO WAGNER</v>
          </cell>
        </row>
        <row r="4429">
          <cell r="F4429" t="str">
            <v>ALTO BELA VISTA</v>
          </cell>
        </row>
        <row r="4430">
          <cell r="F4430" t="str">
            <v>ANCHIETA</v>
          </cell>
        </row>
        <row r="4431">
          <cell r="F4431" t="str">
            <v>ANGELINA</v>
          </cell>
        </row>
        <row r="4432">
          <cell r="F4432" t="str">
            <v>ANITA GARIBALDI</v>
          </cell>
        </row>
        <row r="4433">
          <cell r="F4433" t="str">
            <v>ANITÁPOLIS</v>
          </cell>
        </row>
        <row r="4434">
          <cell r="F4434" t="str">
            <v>ANTÔNIO CARLOS</v>
          </cell>
        </row>
        <row r="4435">
          <cell r="F4435" t="str">
            <v>APIÚNA</v>
          </cell>
        </row>
        <row r="4436">
          <cell r="F4436" t="str">
            <v>ARABUTÃ</v>
          </cell>
        </row>
        <row r="4437">
          <cell r="F4437" t="str">
            <v>ARAQUARI</v>
          </cell>
        </row>
        <row r="4438">
          <cell r="F4438" t="str">
            <v>ARARANGUÁ</v>
          </cell>
        </row>
        <row r="4439">
          <cell r="F4439" t="str">
            <v>ARMAZÉM</v>
          </cell>
        </row>
        <row r="4440">
          <cell r="F4440" t="str">
            <v>ARROIO TRINTA</v>
          </cell>
        </row>
        <row r="4441">
          <cell r="F4441" t="str">
            <v>ARVOREDO</v>
          </cell>
        </row>
        <row r="4442">
          <cell r="F4442" t="str">
            <v>ASCURRA</v>
          </cell>
        </row>
        <row r="4443">
          <cell r="F4443" t="str">
            <v>ATALANTA</v>
          </cell>
        </row>
        <row r="4444">
          <cell r="F4444" t="str">
            <v>AURORA</v>
          </cell>
        </row>
        <row r="4445">
          <cell r="F4445" t="str">
            <v>BALNEÁRIO ARROIO DO SILVA</v>
          </cell>
        </row>
        <row r="4446">
          <cell r="F4446" t="str">
            <v>BALNEÁRIO CAMBORIÚ</v>
          </cell>
        </row>
        <row r="4447">
          <cell r="F4447" t="str">
            <v>BALNEÁRIO BARRA DO SUL</v>
          </cell>
        </row>
        <row r="4448">
          <cell r="F4448" t="str">
            <v>BALNEÁRIO GAIVOTA</v>
          </cell>
        </row>
        <row r="4449">
          <cell r="F4449" t="str">
            <v>BANDEIRANTE</v>
          </cell>
        </row>
        <row r="4450">
          <cell r="F4450" t="str">
            <v>BARRA BONITA</v>
          </cell>
        </row>
        <row r="4451">
          <cell r="F4451" t="str">
            <v>BARRA VELHA</v>
          </cell>
        </row>
        <row r="4452">
          <cell r="F4452" t="str">
            <v>BELA VISTA DO TOLDO</v>
          </cell>
        </row>
        <row r="4453">
          <cell r="F4453" t="str">
            <v>BELMONTE</v>
          </cell>
        </row>
        <row r="4454">
          <cell r="F4454" t="str">
            <v>BENEDITO NOVO</v>
          </cell>
        </row>
        <row r="4455">
          <cell r="F4455" t="str">
            <v>BIGUAÇU</v>
          </cell>
        </row>
        <row r="4456">
          <cell r="F4456" t="str">
            <v>BLUMENAU</v>
          </cell>
        </row>
        <row r="4457">
          <cell r="F4457" t="str">
            <v>BOCAINA DO SUL</v>
          </cell>
        </row>
        <row r="4458">
          <cell r="F4458" t="str">
            <v>BOMBINHAS</v>
          </cell>
        </row>
        <row r="4459">
          <cell r="F4459" t="str">
            <v>BOM JARDIM DA SERRA</v>
          </cell>
        </row>
        <row r="4460">
          <cell r="F4460" t="str">
            <v>BOM JESUS</v>
          </cell>
        </row>
        <row r="4461">
          <cell r="F4461" t="str">
            <v>BOM JESUS DO OESTE</v>
          </cell>
        </row>
        <row r="4462">
          <cell r="F4462" t="str">
            <v>BOM RETIRO</v>
          </cell>
        </row>
        <row r="4463">
          <cell r="F4463" t="str">
            <v>BOTUVERÁ</v>
          </cell>
        </row>
        <row r="4464">
          <cell r="F4464" t="str">
            <v>BRAÇO DO NORTE</v>
          </cell>
        </row>
        <row r="4465">
          <cell r="F4465" t="str">
            <v>BRAÇO DO TROMBUDO</v>
          </cell>
        </row>
        <row r="4466">
          <cell r="F4466" t="str">
            <v>BRUNÓPOLIS</v>
          </cell>
        </row>
        <row r="4467">
          <cell r="F4467" t="str">
            <v>BRUSQUE</v>
          </cell>
        </row>
        <row r="4468">
          <cell r="F4468" t="str">
            <v>CAÇADOR</v>
          </cell>
        </row>
        <row r="4469">
          <cell r="F4469" t="str">
            <v>CAIBI</v>
          </cell>
        </row>
        <row r="4470">
          <cell r="F4470" t="str">
            <v>CALMON</v>
          </cell>
        </row>
        <row r="4471">
          <cell r="F4471" t="str">
            <v>CAMBORIÚ</v>
          </cell>
        </row>
        <row r="4472">
          <cell r="F4472" t="str">
            <v>CAPÃO ALTO</v>
          </cell>
        </row>
        <row r="4473">
          <cell r="F4473" t="str">
            <v>CAMPO ALEGRE</v>
          </cell>
        </row>
        <row r="4474">
          <cell r="F4474" t="str">
            <v>CAMPO BELO DO SUL</v>
          </cell>
        </row>
        <row r="4475">
          <cell r="F4475" t="str">
            <v>CAMPO ERÊ</v>
          </cell>
        </row>
        <row r="4476">
          <cell r="F4476" t="str">
            <v>CAMPOS NOVOS</v>
          </cell>
        </row>
        <row r="4477">
          <cell r="F4477" t="str">
            <v>CANELINHA</v>
          </cell>
        </row>
        <row r="4478">
          <cell r="F4478" t="str">
            <v>CANOINHAS</v>
          </cell>
        </row>
        <row r="4479">
          <cell r="F4479" t="str">
            <v>CAPINZAL</v>
          </cell>
        </row>
        <row r="4480">
          <cell r="F4480" t="str">
            <v>CAPIVARI DE BAIXO</v>
          </cell>
        </row>
        <row r="4481">
          <cell r="F4481" t="str">
            <v>CATANDUVAS</v>
          </cell>
        </row>
        <row r="4482">
          <cell r="F4482" t="str">
            <v>CAXAMBU DO SUL</v>
          </cell>
        </row>
        <row r="4483">
          <cell r="F4483" t="str">
            <v>CELSO RAMOS</v>
          </cell>
        </row>
        <row r="4484">
          <cell r="F4484" t="str">
            <v>CERRO NEGRO</v>
          </cell>
        </row>
        <row r="4485">
          <cell r="F4485" t="str">
            <v>CHAPADÃO DO LAGEADO</v>
          </cell>
        </row>
        <row r="4486">
          <cell r="F4486" t="str">
            <v>CHAPECÓ</v>
          </cell>
        </row>
        <row r="4487">
          <cell r="F4487" t="str">
            <v>COCAL DO SUL</v>
          </cell>
        </row>
        <row r="4488">
          <cell r="F4488" t="str">
            <v>CONCÓRDIA</v>
          </cell>
        </row>
        <row r="4489">
          <cell r="F4489" t="str">
            <v>CORDILHEIRA ALTA</v>
          </cell>
        </row>
        <row r="4490">
          <cell r="F4490" t="str">
            <v>CORONEL FREITAS</v>
          </cell>
        </row>
        <row r="4491">
          <cell r="F4491" t="str">
            <v>CORONEL MARTINS</v>
          </cell>
        </row>
        <row r="4492">
          <cell r="F4492" t="str">
            <v>CORUPÁ</v>
          </cell>
        </row>
        <row r="4493">
          <cell r="F4493" t="str">
            <v>CORREIA PINTO</v>
          </cell>
        </row>
        <row r="4494">
          <cell r="F4494" t="str">
            <v>CRICIÚMA</v>
          </cell>
        </row>
        <row r="4495">
          <cell r="F4495" t="str">
            <v>CUNHA PORÃ</v>
          </cell>
        </row>
        <row r="4496">
          <cell r="F4496" t="str">
            <v>CUNHATAÍ</v>
          </cell>
        </row>
        <row r="4497">
          <cell r="F4497" t="str">
            <v>CURITIBANOS</v>
          </cell>
        </row>
        <row r="4498">
          <cell r="F4498" t="str">
            <v>DESCANSO</v>
          </cell>
        </row>
        <row r="4499">
          <cell r="F4499" t="str">
            <v>DIONÍSIO CERQUEIRA</v>
          </cell>
        </row>
        <row r="4500">
          <cell r="F4500" t="str">
            <v>DONA EMMA</v>
          </cell>
        </row>
        <row r="4501">
          <cell r="F4501" t="str">
            <v>DOUTOR PEDRINHO</v>
          </cell>
        </row>
        <row r="4502">
          <cell r="F4502" t="str">
            <v>ENTRE RIOS</v>
          </cell>
        </row>
        <row r="4503">
          <cell r="F4503" t="str">
            <v>ERMO</v>
          </cell>
        </row>
        <row r="4504">
          <cell r="F4504" t="str">
            <v>ERVAL VELHO</v>
          </cell>
        </row>
        <row r="4505">
          <cell r="F4505" t="str">
            <v>FAXINAL DOS GUEDES</v>
          </cell>
        </row>
        <row r="4506">
          <cell r="F4506" t="str">
            <v>FLOR DO SERTÃO</v>
          </cell>
        </row>
        <row r="4507">
          <cell r="F4507" t="str">
            <v>FLORIANÓPOLIS</v>
          </cell>
        </row>
        <row r="4508">
          <cell r="F4508" t="str">
            <v>FORMOSA DO SUL</v>
          </cell>
        </row>
        <row r="4509">
          <cell r="F4509" t="str">
            <v>FORQUILHINHA</v>
          </cell>
        </row>
        <row r="4510">
          <cell r="F4510" t="str">
            <v>FRAIBURGO</v>
          </cell>
        </row>
        <row r="4511">
          <cell r="F4511" t="str">
            <v>FREI ROGÉRIO</v>
          </cell>
        </row>
        <row r="4512">
          <cell r="F4512" t="str">
            <v>GALVÃO</v>
          </cell>
        </row>
        <row r="4513">
          <cell r="F4513" t="str">
            <v>GAROPABA</v>
          </cell>
        </row>
        <row r="4514">
          <cell r="F4514" t="str">
            <v>GARUVA</v>
          </cell>
        </row>
        <row r="4515">
          <cell r="F4515" t="str">
            <v>GASPAR</v>
          </cell>
        </row>
        <row r="4516">
          <cell r="F4516" t="str">
            <v>GOVERNADOR CELSO RAMOS</v>
          </cell>
        </row>
        <row r="4517">
          <cell r="F4517" t="str">
            <v>GRÃO PARÁ</v>
          </cell>
        </row>
        <row r="4518">
          <cell r="F4518" t="str">
            <v>GRAVATAL</v>
          </cell>
        </row>
        <row r="4519">
          <cell r="F4519" t="str">
            <v>GUABIRUBA</v>
          </cell>
        </row>
        <row r="4520">
          <cell r="F4520" t="str">
            <v>GUARACIABA</v>
          </cell>
        </row>
        <row r="4521">
          <cell r="F4521" t="str">
            <v>GUARAMIRIM</v>
          </cell>
        </row>
        <row r="4522">
          <cell r="F4522" t="str">
            <v>GUARUJÁ DO SUL</v>
          </cell>
        </row>
        <row r="4523">
          <cell r="F4523" t="str">
            <v>GUATAMBÚ</v>
          </cell>
        </row>
        <row r="4524">
          <cell r="F4524" t="str">
            <v>HERVAL D'OESTE</v>
          </cell>
        </row>
        <row r="4525">
          <cell r="F4525" t="str">
            <v>IBIAM</v>
          </cell>
        </row>
        <row r="4526">
          <cell r="F4526" t="str">
            <v>IBICARÉ</v>
          </cell>
        </row>
        <row r="4527">
          <cell r="F4527" t="str">
            <v>IBIRAMA</v>
          </cell>
        </row>
        <row r="4528">
          <cell r="F4528" t="str">
            <v>IÇARA</v>
          </cell>
        </row>
        <row r="4529">
          <cell r="F4529" t="str">
            <v>ILHOTA</v>
          </cell>
        </row>
        <row r="4530">
          <cell r="F4530" t="str">
            <v>IMARUÍ</v>
          </cell>
        </row>
        <row r="4531">
          <cell r="F4531" t="str">
            <v>IMBITUBA</v>
          </cell>
        </row>
        <row r="4532">
          <cell r="F4532" t="str">
            <v>IMBUIA</v>
          </cell>
        </row>
        <row r="4533">
          <cell r="F4533" t="str">
            <v>INDAIAL</v>
          </cell>
        </row>
        <row r="4534">
          <cell r="F4534" t="str">
            <v>IOMERÊ</v>
          </cell>
        </row>
        <row r="4535">
          <cell r="F4535" t="str">
            <v>IPIRA</v>
          </cell>
        </row>
        <row r="4536">
          <cell r="F4536" t="str">
            <v>IPORÃ DO OESTE</v>
          </cell>
        </row>
        <row r="4537">
          <cell r="F4537" t="str">
            <v>IPUAÇU</v>
          </cell>
        </row>
        <row r="4538">
          <cell r="F4538" t="str">
            <v>IPUMIRIM</v>
          </cell>
        </row>
        <row r="4539">
          <cell r="F4539" t="str">
            <v>IRACEMINHA</v>
          </cell>
        </row>
        <row r="4540">
          <cell r="F4540" t="str">
            <v>IRANI</v>
          </cell>
        </row>
        <row r="4541">
          <cell r="F4541" t="str">
            <v>IRATI</v>
          </cell>
        </row>
        <row r="4542">
          <cell r="F4542" t="str">
            <v>IRINEÓPOLIS</v>
          </cell>
        </row>
        <row r="4543">
          <cell r="F4543" t="str">
            <v>ITÁ</v>
          </cell>
        </row>
        <row r="4544">
          <cell r="F4544" t="str">
            <v>ITAIÓPOLIS</v>
          </cell>
        </row>
        <row r="4545">
          <cell r="F4545" t="str">
            <v>ITAJAÍ</v>
          </cell>
        </row>
        <row r="4546">
          <cell r="F4546" t="str">
            <v>ITAPEMA</v>
          </cell>
        </row>
        <row r="4547">
          <cell r="F4547" t="str">
            <v>ITAPIRANGA</v>
          </cell>
        </row>
        <row r="4548">
          <cell r="F4548" t="str">
            <v>ITAPOÁ</v>
          </cell>
        </row>
        <row r="4549">
          <cell r="F4549" t="str">
            <v>ITUPORANGA</v>
          </cell>
        </row>
        <row r="4550">
          <cell r="F4550" t="str">
            <v>JABORÁ</v>
          </cell>
        </row>
        <row r="4551">
          <cell r="F4551" t="str">
            <v>JACINTO MACHADO</v>
          </cell>
        </row>
        <row r="4552">
          <cell r="F4552" t="str">
            <v>JAGUARUNA</v>
          </cell>
        </row>
        <row r="4553">
          <cell r="F4553" t="str">
            <v>JARAGUÁ DO SUL</v>
          </cell>
        </row>
        <row r="4554">
          <cell r="F4554" t="str">
            <v>JARDINÓPOLIS</v>
          </cell>
        </row>
        <row r="4555">
          <cell r="F4555" t="str">
            <v>JOAÇABA</v>
          </cell>
        </row>
        <row r="4556">
          <cell r="F4556" t="str">
            <v>JOINVILLE</v>
          </cell>
        </row>
        <row r="4557">
          <cell r="F4557" t="str">
            <v>JOSÉ BOITEUX</v>
          </cell>
        </row>
        <row r="4558">
          <cell r="F4558" t="str">
            <v>JUPIÁ</v>
          </cell>
        </row>
        <row r="4559">
          <cell r="F4559" t="str">
            <v>LACERDÓPOLIS</v>
          </cell>
        </row>
        <row r="4560">
          <cell r="F4560" t="str">
            <v>LAGES</v>
          </cell>
        </row>
        <row r="4561">
          <cell r="F4561" t="str">
            <v>LAGUNA</v>
          </cell>
        </row>
        <row r="4562">
          <cell r="F4562" t="str">
            <v>LAJEADO GRANDE</v>
          </cell>
        </row>
        <row r="4563">
          <cell r="F4563" t="str">
            <v>LAURENTINO</v>
          </cell>
        </row>
        <row r="4564">
          <cell r="F4564" t="str">
            <v>LAURO MULLER</v>
          </cell>
        </row>
        <row r="4565">
          <cell r="F4565" t="str">
            <v>LEBON RÉGIS</v>
          </cell>
        </row>
        <row r="4566">
          <cell r="F4566" t="str">
            <v>LEOBERTO LEAL</v>
          </cell>
        </row>
        <row r="4567">
          <cell r="F4567" t="str">
            <v>LINDÓIA DO SUL</v>
          </cell>
        </row>
        <row r="4568">
          <cell r="F4568" t="str">
            <v>LONTRAS</v>
          </cell>
        </row>
        <row r="4569">
          <cell r="F4569" t="str">
            <v>LUIZ ALVES</v>
          </cell>
        </row>
        <row r="4570">
          <cell r="F4570" t="str">
            <v>LUZERNA</v>
          </cell>
        </row>
        <row r="4571">
          <cell r="F4571" t="str">
            <v>MACIEIRA</v>
          </cell>
        </row>
        <row r="4572">
          <cell r="F4572" t="str">
            <v>MAFRA</v>
          </cell>
        </row>
        <row r="4573">
          <cell r="F4573" t="str">
            <v>MAJOR GERCINO</v>
          </cell>
        </row>
        <row r="4574">
          <cell r="F4574" t="str">
            <v>MAJOR VIEIRA</v>
          </cell>
        </row>
        <row r="4575">
          <cell r="F4575" t="str">
            <v>MARACAJÁ</v>
          </cell>
        </row>
        <row r="4576">
          <cell r="F4576" t="str">
            <v>MARAVILHA</v>
          </cell>
        </row>
        <row r="4577">
          <cell r="F4577" t="str">
            <v>MAREMA</v>
          </cell>
        </row>
        <row r="4578">
          <cell r="F4578" t="str">
            <v>MASSARANDUBA</v>
          </cell>
        </row>
        <row r="4579">
          <cell r="F4579" t="str">
            <v>MATOS COSTA</v>
          </cell>
        </row>
        <row r="4580">
          <cell r="F4580" t="str">
            <v>MELEIRO</v>
          </cell>
        </row>
        <row r="4581">
          <cell r="F4581" t="str">
            <v>MIRIM DOCE</v>
          </cell>
        </row>
        <row r="4582">
          <cell r="F4582" t="str">
            <v>MODELO</v>
          </cell>
        </row>
        <row r="4583">
          <cell r="F4583" t="str">
            <v>MONDAÍ</v>
          </cell>
        </row>
        <row r="4584">
          <cell r="F4584" t="str">
            <v>MONTE CARLO</v>
          </cell>
        </row>
        <row r="4585">
          <cell r="F4585" t="str">
            <v>MONTE CASTELO</v>
          </cell>
        </row>
        <row r="4586">
          <cell r="F4586" t="str">
            <v>MORRO DA FUMAÇA</v>
          </cell>
        </row>
        <row r="4587">
          <cell r="F4587" t="str">
            <v>MORRO GRANDE</v>
          </cell>
        </row>
        <row r="4588">
          <cell r="F4588" t="str">
            <v>NAVEGANTES</v>
          </cell>
        </row>
        <row r="4589">
          <cell r="F4589" t="str">
            <v>NOVA ERECHIM</v>
          </cell>
        </row>
        <row r="4590">
          <cell r="F4590" t="str">
            <v>NOVA ITABERABA</v>
          </cell>
        </row>
        <row r="4591">
          <cell r="F4591" t="str">
            <v>NOVA TRENTO</v>
          </cell>
        </row>
        <row r="4592">
          <cell r="F4592" t="str">
            <v>NOVA VENEZA</v>
          </cell>
        </row>
        <row r="4593">
          <cell r="F4593" t="str">
            <v>NOVO HORIZONTE</v>
          </cell>
        </row>
        <row r="4594">
          <cell r="F4594" t="str">
            <v>ORLEANS</v>
          </cell>
        </row>
        <row r="4595">
          <cell r="F4595" t="str">
            <v>OTACÍLIO COSTA</v>
          </cell>
        </row>
        <row r="4596">
          <cell r="F4596" t="str">
            <v>OURO</v>
          </cell>
        </row>
        <row r="4597">
          <cell r="F4597" t="str">
            <v>OURO VERDE</v>
          </cell>
        </row>
        <row r="4598">
          <cell r="F4598" t="str">
            <v>PAIAL</v>
          </cell>
        </row>
        <row r="4599">
          <cell r="F4599" t="str">
            <v>PAINEL</v>
          </cell>
        </row>
        <row r="4600">
          <cell r="F4600" t="str">
            <v>PALHOÇA</v>
          </cell>
        </row>
        <row r="4601">
          <cell r="F4601" t="str">
            <v>PALMA SOLA</v>
          </cell>
        </row>
        <row r="4602">
          <cell r="F4602" t="str">
            <v>PALMEIRA</v>
          </cell>
        </row>
        <row r="4603">
          <cell r="F4603" t="str">
            <v>PALMITOS</v>
          </cell>
        </row>
        <row r="4604">
          <cell r="F4604" t="str">
            <v>PAPANDUVA</v>
          </cell>
        </row>
        <row r="4605">
          <cell r="F4605" t="str">
            <v>PARAÍSO</v>
          </cell>
        </row>
        <row r="4606">
          <cell r="F4606" t="str">
            <v>PASSO DE TORRES</v>
          </cell>
        </row>
        <row r="4607">
          <cell r="F4607" t="str">
            <v>PASSOS MAIA</v>
          </cell>
        </row>
        <row r="4608">
          <cell r="F4608" t="str">
            <v>PAULO LOPES</v>
          </cell>
        </row>
        <row r="4609">
          <cell r="F4609" t="str">
            <v>PEDRAS GRANDES</v>
          </cell>
        </row>
        <row r="4610">
          <cell r="F4610" t="str">
            <v>PENHA</v>
          </cell>
        </row>
        <row r="4611">
          <cell r="F4611" t="str">
            <v>PERITIBA</v>
          </cell>
        </row>
        <row r="4612">
          <cell r="F4612" t="str">
            <v>PESCARIA BRAVA</v>
          </cell>
        </row>
        <row r="4613">
          <cell r="F4613" t="str">
            <v>PETROLÂNDIA</v>
          </cell>
        </row>
        <row r="4614">
          <cell r="F4614" t="str">
            <v>BALNEÁRIO PIÇARRAS</v>
          </cell>
        </row>
        <row r="4615">
          <cell r="F4615" t="str">
            <v>PINHALZINHO</v>
          </cell>
        </row>
        <row r="4616">
          <cell r="F4616" t="str">
            <v>PINHEIRO PRETO</v>
          </cell>
        </row>
        <row r="4617">
          <cell r="F4617" t="str">
            <v>PIRATUBA</v>
          </cell>
        </row>
        <row r="4618">
          <cell r="F4618" t="str">
            <v>PLANALTO ALEGRE</v>
          </cell>
        </row>
        <row r="4619">
          <cell r="F4619" t="str">
            <v>POMERODE</v>
          </cell>
        </row>
        <row r="4620">
          <cell r="F4620" t="str">
            <v>PONTE ALTA</v>
          </cell>
        </row>
        <row r="4621">
          <cell r="F4621" t="str">
            <v>PONTE ALTA DO NORTE</v>
          </cell>
        </row>
        <row r="4622">
          <cell r="F4622" t="str">
            <v>PONTE SERRADA</v>
          </cell>
        </row>
        <row r="4623">
          <cell r="F4623" t="str">
            <v>PORTO BELO</v>
          </cell>
        </row>
        <row r="4624">
          <cell r="F4624" t="str">
            <v>PORTO UNIÃO</v>
          </cell>
        </row>
        <row r="4625">
          <cell r="F4625" t="str">
            <v>POUSO REDONDO</v>
          </cell>
        </row>
        <row r="4626">
          <cell r="F4626" t="str">
            <v>PRAIA GRANDE</v>
          </cell>
        </row>
        <row r="4627">
          <cell r="F4627" t="str">
            <v>PRESIDENTE CASTELLO BRANCO</v>
          </cell>
        </row>
        <row r="4628">
          <cell r="F4628" t="str">
            <v>PRESIDENTE GETÚLIO</v>
          </cell>
        </row>
        <row r="4629">
          <cell r="F4629" t="str">
            <v>PRESIDENTE NEREU</v>
          </cell>
        </row>
        <row r="4630">
          <cell r="F4630" t="str">
            <v>PRINCESA</v>
          </cell>
        </row>
        <row r="4631">
          <cell r="F4631" t="str">
            <v>QUILOMBO</v>
          </cell>
        </row>
        <row r="4632">
          <cell r="F4632" t="str">
            <v>RANCHO QUEIMADO</v>
          </cell>
        </row>
        <row r="4633">
          <cell r="F4633" t="str">
            <v>RIO DAS ANTAS</v>
          </cell>
        </row>
        <row r="4634">
          <cell r="F4634" t="str">
            <v>RIO DO CAMPO</v>
          </cell>
        </row>
        <row r="4635">
          <cell r="F4635" t="str">
            <v>RIO DO OESTE</v>
          </cell>
        </row>
        <row r="4636">
          <cell r="F4636" t="str">
            <v>RIO DOS CEDROS</v>
          </cell>
        </row>
        <row r="4637">
          <cell r="F4637" t="str">
            <v>RIO DO SUL</v>
          </cell>
        </row>
        <row r="4638">
          <cell r="F4638" t="str">
            <v>RIO FORTUNA</v>
          </cell>
        </row>
        <row r="4639">
          <cell r="F4639" t="str">
            <v>RIO NEGRINHO</v>
          </cell>
        </row>
        <row r="4640">
          <cell r="F4640" t="str">
            <v>RIO RUFINO</v>
          </cell>
        </row>
        <row r="4641">
          <cell r="F4641" t="str">
            <v>RIQUEZA</v>
          </cell>
        </row>
        <row r="4642">
          <cell r="F4642" t="str">
            <v>RODEIO</v>
          </cell>
        </row>
        <row r="4643">
          <cell r="F4643" t="str">
            <v>ROMELÂNDIA</v>
          </cell>
        </row>
        <row r="4644">
          <cell r="F4644" t="str">
            <v>SALETE</v>
          </cell>
        </row>
        <row r="4645">
          <cell r="F4645" t="str">
            <v>SALTINHO</v>
          </cell>
        </row>
        <row r="4646">
          <cell r="F4646" t="str">
            <v>SALTO VELOSO</v>
          </cell>
        </row>
        <row r="4647">
          <cell r="F4647" t="str">
            <v>SANGÃO</v>
          </cell>
        </row>
        <row r="4648">
          <cell r="F4648" t="str">
            <v>SANTA CECÍLIA</v>
          </cell>
        </row>
        <row r="4649">
          <cell r="F4649" t="str">
            <v>SANTA HELENA</v>
          </cell>
        </row>
        <row r="4650">
          <cell r="F4650" t="str">
            <v>SANTA ROSA DE LIMA</v>
          </cell>
        </row>
        <row r="4651">
          <cell r="F4651" t="str">
            <v>SANTA ROSA DO SUL</v>
          </cell>
        </row>
        <row r="4652">
          <cell r="F4652" t="str">
            <v>SANTA TEREZINHA</v>
          </cell>
        </row>
        <row r="4653">
          <cell r="F4653" t="str">
            <v>SANTA TEREZINHA DO PROGRESSO</v>
          </cell>
        </row>
        <row r="4654">
          <cell r="F4654" t="str">
            <v>SANTIAGO DO SUL</v>
          </cell>
        </row>
        <row r="4655">
          <cell r="F4655" t="str">
            <v>SANTO AMARO DA IMPERATRIZ</v>
          </cell>
        </row>
        <row r="4656">
          <cell r="F4656" t="str">
            <v>SÃO BERNARDINO</v>
          </cell>
        </row>
        <row r="4657">
          <cell r="F4657" t="str">
            <v>SÃO BENTO DO SUL</v>
          </cell>
        </row>
        <row r="4658">
          <cell r="F4658" t="str">
            <v>SÃO BONIFÁCIO</v>
          </cell>
        </row>
        <row r="4659">
          <cell r="F4659" t="str">
            <v>SÃO CARLOS</v>
          </cell>
        </row>
        <row r="4660">
          <cell r="F4660" t="str">
            <v>SÃO CRISTOVÃO DO SUL</v>
          </cell>
        </row>
        <row r="4661">
          <cell r="F4661" t="str">
            <v>SÃO DOMINGOS</v>
          </cell>
        </row>
        <row r="4662">
          <cell r="F4662" t="str">
            <v>SÃO FRANCISCO DO SUL</v>
          </cell>
        </row>
        <row r="4663">
          <cell r="F4663" t="str">
            <v>SÃO JOÃO DO OESTE</v>
          </cell>
        </row>
        <row r="4664">
          <cell r="F4664" t="str">
            <v>SÃO JOÃO BATISTA</v>
          </cell>
        </row>
        <row r="4665">
          <cell r="F4665" t="str">
            <v>SÃO JOÃO DO ITAPERIÚ</v>
          </cell>
        </row>
        <row r="4666">
          <cell r="F4666" t="str">
            <v>SÃO JOÃO DO SUL</v>
          </cell>
        </row>
        <row r="4667">
          <cell r="F4667" t="str">
            <v>SÃO JOAQUIM</v>
          </cell>
        </row>
        <row r="4668">
          <cell r="F4668" t="str">
            <v>SÃO JOSÉ</v>
          </cell>
        </row>
        <row r="4669">
          <cell r="F4669" t="str">
            <v>SÃO JOSÉ DO CEDRO</v>
          </cell>
        </row>
        <row r="4670">
          <cell r="F4670" t="str">
            <v>SÃO JOSÉ DO CERRITO</v>
          </cell>
        </row>
        <row r="4671">
          <cell r="F4671" t="str">
            <v>SÃO LOURENÇO DO OESTE</v>
          </cell>
        </row>
        <row r="4672">
          <cell r="F4672" t="str">
            <v>SÃO LUDGERO</v>
          </cell>
        </row>
        <row r="4673">
          <cell r="F4673" t="str">
            <v>SÃO MARTINHO</v>
          </cell>
        </row>
        <row r="4674">
          <cell r="F4674" t="str">
            <v>SÃO MIGUEL DA BOA VISTA</v>
          </cell>
        </row>
        <row r="4675">
          <cell r="F4675" t="str">
            <v>SÃO MIGUEL DO OESTE</v>
          </cell>
        </row>
        <row r="4676">
          <cell r="F4676" t="str">
            <v>SÃO PEDRO DE ALCÂNTARA</v>
          </cell>
        </row>
        <row r="4677">
          <cell r="F4677" t="str">
            <v>SAUDADES</v>
          </cell>
        </row>
        <row r="4678">
          <cell r="F4678" t="str">
            <v>SCHROEDER</v>
          </cell>
        </row>
        <row r="4679">
          <cell r="F4679" t="str">
            <v>SEARA</v>
          </cell>
        </row>
        <row r="4680">
          <cell r="F4680" t="str">
            <v>SERRA ALTA</v>
          </cell>
        </row>
        <row r="4681">
          <cell r="F4681" t="str">
            <v>SIDERÓPOLIS</v>
          </cell>
        </row>
        <row r="4682">
          <cell r="F4682" t="str">
            <v>SOMBRIO</v>
          </cell>
        </row>
        <row r="4683">
          <cell r="F4683" t="str">
            <v>SUL BRASIL</v>
          </cell>
        </row>
        <row r="4684">
          <cell r="F4684" t="str">
            <v>TAIÓ</v>
          </cell>
        </row>
        <row r="4685">
          <cell r="F4685" t="str">
            <v>TANGARÁ</v>
          </cell>
        </row>
        <row r="4686">
          <cell r="F4686" t="str">
            <v>TIGRINHOS</v>
          </cell>
        </row>
        <row r="4687">
          <cell r="F4687" t="str">
            <v>TIJUCAS</v>
          </cell>
        </row>
        <row r="4688">
          <cell r="F4688" t="str">
            <v>TIMBÉ DO SUL</v>
          </cell>
        </row>
        <row r="4689">
          <cell r="F4689" t="str">
            <v>TIMBÓ</v>
          </cell>
        </row>
        <row r="4690">
          <cell r="F4690" t="str">
            <v>TIMBÓ GRANDE</v>
          </cell>
        </row>
        <row r="4691">
          <cell r="F4691" t="str">
            <v>TRÊS BARRAS</v>
          </cell>
        </row>
        <row r="4692">
          <cell r="F4692" t="str">
            <v>TREVISO</v>
          </cell>
        </row>
        <row r="4693">
          <cell r="F4693" t="str">
            <v>TREZE DE MAIO</v>
          </cell>
        </row>
        <row r="4694">
          <cell r="F4694" t="str">
            <v>TREZE TÍLIAS</v>
          </cell>
        </row>
        <row r="4695">
          <cell r="F4695" t="str">
            <v>TROMBUDO CENTRAL</v>
          </cell>
        </row>
        <row r="4696">
          <cell r="F4696" t="str">
            <v>TUBARÃO</v>
          </cell>
        </row>
        <row r="4697">
          <cell r="F4697" t="str">
            <v>TUNÁPOLIS</v>
          </cell>
        </row>
        <row r="4698">
          <cell r="F4698" t="str">
            <v>TURVO</v>
          </cell>
        </row>
        <row r="4699">
          <cell r="F4699" t="str">
            <v>UNIÃO DO OESTE</v>
          </cell>
        </row>
        <row r="4700">
          <cell r="F4700" t="str">
            <v>URUBICI</v>
          </cell>
        </row>
        <row r="4701">
          <cell r="F4701" t="str">
            <v>URUPEMA</v>
          </cell>
        </row>
        <row r="4702">
          <cell r="F4702" t="str">
            <v>URUSSANGA</v>
          </cell>
        </row>
        <row r="4703">
          <cell r="F4703" t="str">
            <v>VARGEÃO</v>
          </cell>
        </row>
        <row r="4704">
          <cell r="F4704" t="str">
            <v>VARGEM</v>
          </cell>
        </row>
        <row r="4705">
          <cell r="F4705" t="str">
            <v>VARGEM BONITA</v>
          </cell>
        </row>
        <row r="4706">
          <cell r="F4706" t="str">
            <v>VIDAL RAMOS</v>
          </cell>
        </row>
        <row r="4707">
          <cell r="F4707" t="str">
            <v>VIDEIRA</v>
          </cell>
        </row>
        <row r="4708">
          <cell r="F4708" t="str">
            <v>VITOR MEIRELES</v>
          </cell>
        </row>
        <row r="4709">
          <cell r="F4709" t="str">
            <v>WITMARSUM</v>
          </cell>
        </row>
        <row r="4710">
          <cell r="F4710" t="str">
            <v>XANXERÊ</v>
          </cell>
        </row>
        <row r="4711">
          <cell r="F4711" t="str">
            <v>XAVANTINA</v>
          </cell>
        </row>
        <row r="4712">
          <cell r="F4712" t="str">
            <v>XAXIM</v>
          </cell>
        </row>
        <row r="4713">
          <cell r="F4713" t="str">
            <v>ZORTÉA</v>
          </cell>
        </row>
        <row r="4714">
          <cell r="F4714" t="str">
            <v>BALNEÁRIO RINCÃO</v>
          </cell>
        </row>
        <row r="4715">
          <cell r="F4715" t="str">
            <v>ADAMANTINA</v>
          </cell>
        </row>
        <row r="4716">
          <cell r="F4716" t="str">
            <v>ADOLFO</v>
          </cell>
        </row>
        <row r="4717">
          <cell r="F4717" t="str">
            <v>AGUAÍ</v>
          </cell>
        </row>
        <row r="4718">
          <cell r="F4718" t="str">
            <v>ÁGUAS DA PRATA</v>
          </cell>
        </row>
        <row r="4719">
          <cell r="F4719" t="str">
            <v>ÁGUAS DE LINDÓIA</v>
          </cell>
        </row>
        <row r="4720">
          <cell r="F4720" t="str">
            <v>ÁGUAS DE SANTA BÁRBARA</v>
          </cell>
        </row>
        <row r="4721">
          <cell r="F4721" t="str">
            <v>ÁGUAS DE SÃO PEDRO</v>
          </cell>
        </row>
        <row r="4722">
          <cell r="F4722" t="str">
            <v>AGUDOS</v>
          </cell>
        </row>
        <row r="4723">
          <cell r="F4723" t="str">
            <v>ALAMBARI</v>
          </cell>
        </row>
        <row r="4724">
          <cell r="F4724" t="str">
            <v>ALFREDO MARCONDES</v>
          </cell>
        </row>
        <row r="4725">
          <cell r="F4725" t="str">
            <v>ALTAIR</v>
          </cell>
        </row>
        <row r="4726">
          <cell r="F4726" t="str">
            <v>ALTINÓPOLIS</v>
          </cell>
        </row>
        <row r="4727">
          <cell r="F4727" t="str">
            <v>ALTO ALEGRE</v>
          </cell>
        </row>
        <row r="4728">
          <cell r="F4728" t="str">
            <v>ALUMÍNIO</v>
          </cell>
        </row>
        <row r="4729">
          <cell r="F4729" t="str">
            <v>ÁLVARES FLORENCE</v>
          </cell>
        </row>
        <row r="4730">
          <cell r="F4730" t="str">
            <v>ÁLVARES MACHADO</v>
          </cell>
        </row>
        <row r="4731">
          <cell r="F4731" t="str">
            <v>ÁLVARO DE CARVALHO</v>
          </cell>
        </row>
        <row r="4732">
          <cell r="F4732" t="str">
            <v>ALVINLÂNDIA</v>
          </cell>
        </row>
        <row r="4733">
          <cell r="F4733" t="str">
            <v>AMERICANA</v>
          </cell>
        </row>
        <row r="4734">
          <cell r="F4734" t="str">
            <v>AMÉRICO BRASILIENSE</v>
          </cell>
        </row>
        <row r="4735">
          <cell r="F4735" t="str">
            <v>AMÉRICO DE CAMPOS</v>
          </cell>
        </row>
        <row r="4736">
          <cell r="F4736" t="str">
            <v>AMPARO</v>
          </cell>
        </row>
        <row r="4737">
          <cell r="F4737" t="str">
            <v>ANALÂNDIA</v>
          </cell>
        </row>
        <row r="4738">
          <cell r="F4738" t="str">
            <v>ANDRADINA</v>
          </cell>
        </row>
        <row r="4739">
          <cell r="F4739" t="str">
            <v>ANGATUBA</v>
          </cell>
        </row>
        <row r="4740">
          <cell r="F4740" t="str">
            <v>ANHEMBI</v>
          </cell>
        </row>
        <row r="4741">
          <cell r="F4741" t="str">
            <v>ANHUMAS</v>
          </cell>
        </row>
        <row r="4742">
          <cell r="F4742" t="str">
            <v>APARECIDA</v>
          </cell>
        </row>
        <row r="4743">
          <cell r="F4743" t="str">
            <v>APARECIDA D'OESTE</v>
          </cell>
        </row>
        <row r="4744">
          <cell r="F4744" t="str">
            <v>APIAÍ</v>
          </cell>
        </row>
        <row r="4745">
          <cell r="F4745" t="str">
            <v>ARAÇARIGUAMA</v>
          </cell>
        </row>
        <row r="4746">
          <cell r="F4746" t="str">
            <v>ARAÇATUBA</v>
          </cell>
        </row>
        <row r="4747">
          <cell r="F4747" t="str">
            <v>ARAÇOIABA DA SERRA</v>
          </cell>
        </row>
        <row r="4748">
          <cell r="F4748" t="str">
            <v>ARAMINA</v>
          </cell>
        </row>
        <row r="4749">
          <cell r="F4749" t="str">
            <v>ARANDU</v>
          </cell>
        </row>
        <row r="4750">
          <cell r="F4750" t="str">
            <v>ARAPEÍ</v>
          </cell>
        </row>
        <row r="4751">
          <cell r="F4751" t="str">
            <v>ARARAQUARA</v>
          </cell>
        </row>
        <row r="4752">
          <cell r="F4752" t="str">
            <v>ARARAS</v>
          </cell>
        </row>
        <row r="4753">
          <cell r="F4753" t="str">
            <v>ARCO-ÍRIS</v>
          </cell>
        </row>
        <row r="4754">
          <cell r="F4754" t="str">
            <v>AREALVA</v>
          </cell>
        </row>
        <row r="4755">
          <cell r="F4755" t="str">
            <v>AREIAS</v>
          </cell>
        </row>
        <row r="4756">
          <cell r="F4756" t="str">
            <v>AREIÓPOLIS</v>
          </cell>
        </row>
        <row r="4757">
          <cell r="F4757" t="str">
            <v>ARIRANHA</v>
          </cell>
        </row>
        <row r="4758">
          <cell r="F4758" t="str">
            <v>ARTUR NOGUEIRA</v>
          </cell>
        </row>
        <row r="4759">
          <cell r="F4759" t="str">
            <v>ARUJÁ</v>
          </cell>
        </row>
        <row r="4760">
          <cell r="F4760" t="str">
            <v>ASPÁSIA</v>
          </cell>
        </row>
        <row r="4761">
          <cell r="F4761" t="str">
            <v>ASSIS</v>
          </cell>
        </row>
        <row r="4762">
          <cell r="F4762" t="str">
            <v>ATIBAIA</v>
          </cell>
        </row>
        <row r="4763">
          <cell r="F4763" t="str">
            <v>AURIFLAMA</v>
          </cell>
        </row>
        <row r="4764">
          <cell r="F4764" t="str">
            <v>AVAÍ</v>
          </cell>
        </row>
        <row r="4765">
          <cell r="F4765" t="str">
            <v>AVANHANDAVA</v>
          </cell>
        </row>
        <row r="4766">
          <cell r="F4766" t="str">
            <v>AVARÉ</v>
          </cell>
        </row>
        <row r="4767">
          <cell r="F4767" t="str">
            <v>BADY BASSITT</v>
          </cell>
        </row>
        <row r="4768">
          <cell r="F4768" t="str">
            <v>BALBINOS</v>
          </cell>
        </row>
        <row r="4769">
          <cell r="F4769" t="str">
            <v>BÁLSAMO</v>
          </cell>
        </row>
        <row r="4770">
          <cell r="F4770" t="str">
            <v>BANANAL</v>
          </cell>
        </row>
        <row r="4771">
          <cell r="F4771" t="str">
            <v>BARÃO DE ANTONINA</v>
          </cell>
        </row>
        <row r="4772">
          <cell r="F4772" t="str">
            <v>BARBOSA</v>
          </cell>
        </row>
        <row r="4773">
          <cell r="F4773" t="str">
            <v>BARIRI</v>
          </cell>
        </row>
        <row r="4774">
          <cell r="F4774" t="str">
            <v>BARRA BONITA</v>
          </cell>
        </row>
        <row r="4775">
          <cell r="F4775" t="str">
            <v>BARRA DO CHAPÉU</v>
          </cell>
        </row>
        <row r="4776">
          <cell r="F4776" t="str">
            <v>BARRA DO TURVO</v>
          </cell>
        </row>
        <row r="4777">
          <cell r="F4777" t="str">
            <v>BARRETOS</v>
          </cell>
        </row>
        <row r="4778">
          <cell r="F4778" t="str">
            <v>BARRINHA</v>
          </cell>
        </row>
        <row r="4779">
          <cell r="F4779" t="str">
            <v>BARUERI</v>
          </cell>
        </row>
        <row r="4780">
          <cell r="F4780" t="str">
            <v>BASTOS</v>
          </cell>
        </row>
        <row r="4781">
          <cell r="F4781" t="str">
            <v>BATATAIS</v>
          </cell>
        </row>
        <row r="4782">
          <cell r="F4782" t="str">
            <v>BAURU</v>
          </cell>
        </row>
        <row r="4783">
          <cell r="F4783" t="str">
            <v>BEBEDOURO</v>
          </cell>
        </row>
        <row r="4784">
          <cell r="F4784" t="str">
            <v>BENTO DE ABREU</v>
          </cell>
        </row>
        <row r="4785">
          <cell r="F4785" t="str">
            <v>BERNARDINO DE CAMPOS</v>
          </cell>
        </row>
        <row r="4786">
          <cell r="F4786" t="str">
            <v>BERTIOGA</v>
          </cell>
        </row>
        <row r="4787">
          <cell r="F4787" t="str">
            <v>BILAC</v>
          </cell>
        </row>
        <row r="4788">
          <cell r="F4788" t="str">
            <v>BIRIGUI</v>
          </cell>
        </row>
        <row r="4789">
          <cell r="F4789" t="str">
            <v>BIRITIBA-MIRIM</v>
          </cell>
        </row>
        <row r="4790">
          <cell r="F4790" t="str">
            <v>BOA ESPERANÇA DO SUL</v>
          </cell>
        </row>
        <row r="4791">
          <cell r="F4791" t="str">
            <v>BOCAINA</v>
          </cell>
        </row>
        <row r="4792">
          <cell r="F4792" t="str">
            <v>BOFETE</v>
          </cell>
        </row>
        <row r="4793">
          <cell r="F4793" t="str">
            <v>BOITUVA</v>
          </cell>
        </row>
        <row r="4794">
          <cell r="F4794" t="str">
            <v>BOM JESUS DOS PERDÕES</v>
          </cell>
        </row>
        <row r="4795">
          <cell r="F4795" t="str">
            <v>BOM SUCESSO DE ITARARÉ</v>
          </cell>
        </row>
        <row r="4796">
          <cell r="F4796" t="str">
            <v>BORÁ</v>
          </cell>
        </row>
        <row r="4797">
          <cell r="F4797" t="str">
            <v>BORACÉIA</v>
          </cell>
        </row>
        <row r="4798">
          <cell r="F4798" t="str">
            <v>BORBOREMA</v>
          </cell>
        </row>
        <row r="4799">
          <cell r="F4799" t="str">
            <v>BOREBI</v>
          </cell>
        </row>
        <row r="4800">
          <cell r="F4800" t="str">
            <v>BOTUCATU</v>
          </cell>
        </row>
        <row r="4801">
          <cell r="F4801" t="str">
            <v>BRAGANÇA PAULISTA</v>
          </cell>
        </row>
        <row r="4802">
          <cell r="F4802" t="str">
            <v>BRAÚNA</v>
          </cell>
        </row>
        <row r="4803">
          <cell r="F4803" t="str">
            <v>BREJO ALEGRE</v>
          </cell>
        </row>
        <row r="4804">
          <cell r="F4804" t="str">
            <v>BRODOWSKI</v>
          </cell>
        </row>
        <row r="4805">
          <cell r="F4805" t="str">
            <v>BROTAS</v>
          </cell>
        </row>
        <row r="4806">
          <cell r="F4806" t="str">
            <v>BURI</v>
          </cell>
        </row>
        <row r="4807">
          <cell r="F4807" t="str">
            <v>BURITAMA</v>
          </cell>
        </row>
        <row r="4808">
          <cell r="F4808" t="str">
            <v>BURITIZAL</v>
          </cell>
        </row>
        <row r="4809">
          <cell r="F4809" t="str">
            <v>CABRÁLIA PAULISTA</v>
          </cell>
        </row>
        <row r="4810">
          <cell r="F4810" t="str">
            <v>CABREÚVA</v>
          </cell>
        </row>
        <row r="4811">
          <cell r="F4811" t="str">
            <v>CAÇAPAVA</v>
          </cell>
        </row>
        <row r="4812">
          <cell r="F4812" t="str">
            <v>CACHOEIRA PAULISTA</v>
          </cell>
        </row>
        <row r="4813">
          <cell r="F4813" t="str">
            <v>CACONDE</v>
          </cell>
        </row>
        <row r="4814">
          <cell r="F4814" t="str">
            <v>CAFELÂNDIA</v>
          </cell>
        </row>
        <row r="4815">
          <cell r="F4815" t="str">
            <v>CAIABU</v>
          </cell>
        </row>
        <row r="4816">
          <cell r="F4816" t="str">
            <v>CAIEIRAS</v>
          </cell>
        </row>
        <row r="4817">
          <cell r="F4817" t="str">
            <v>CAIUÁ</v>
          </cell>
        </row>
        <row r="4818">
          <cell r="F4818" t="str">
            <v>CAJAMAR</v>
          </cell>
        </row>
        <row r="4819">
          <cell r="F4819" t="str">
            <v>CAJATI</v>
          </cell>
        </row>
        <row r="4820">
          <cell r="F4820" t="str">
            <v>CAJOBI</v>
          </cell>
        </row>
        <row r="4821">
          <cell r="F4821" t="str">
            <v>CAJURU</v>
          </cell>
        </row>
        <row r="4822">
          <cell r="F4822" t="str">
            <v>CAMPINA DO MONTE ALEGRE</v>
          </cell>
        </row>
        <row r="4823">
          <cell r="F4823" t="str">
            <v>CAMPINAS</v>
          </cell>
        </row>
        <row r="4824">
          <cell r="F4824" t="str">
            <v>CAMPO LIMPO PAULISTA</v>
          </cell>
        </row>
        <row r="4825">
          <cell r="F4825" t="str">
            <v>CAMPOS DO JORDÃO</v>
          </cell>
        </row>
        <row r="4826">
          <cell r="F4826" t="str">
            <v>CAMPOS NOVOS PAULISTA</v>
          </cell>
        </row>
        <row r="4827">
          <cell r="F4827" t="str">
            <v>CANANÉIA</v>
          </cell>
        </row>
        <row r="4828">
          <cell r="F4828" t="str">
            <v>CANAS</v>
          </cell>
        </row>
        <row r="4829">
          <cell r="F4829" t="str">
            <v>CÂNDIDO MOTA</v>
          </cell>
        </row>
        <row r="4830">
          <cell r="F4830" t="str">
            <v>CÂNDIDO RODRIGUES</v>
          </cell>
        </row>
        <row r="4831">
          <cell r="F4831" t="str">
            <v>CANITAR</v>
          </cell>
        </row>
        <row r="4832">
          <cell r="F4832" t="str">
            <v>CAPÃO BONITO</v>
          </cell>
        </row>
        <row r="4833">
          <cell r="F4833" t="str">
            <v>CAPELA DO ALTO</v>
          </cell>
        </row>
        <row r="4834">
          <cell r="F4834" t="str">
            <v>CAPIVARI</v>
          </cell>
        </row>
        <row r="4835">
          <cell r="F4835" t="str">
            <v>CARAGUATATUBA</v>
          </cell>
        </row>
        <row r="4836">
          <cell r="F4836" t="str">
            <v>CARAPICUÍBA</v>
          </cell>
        </row>
        <row r="4837">
          <cell r="F4837" t="str">
            <v>CARDOSO</v>
          </cell>
        </row>
        <row r="4838">
          <cell r="F4838" t="str">
            <v>CASA BRANCA</v>
          </cell>
        </row>
        <row r="4839">
          <cell r="F4839" t="str">
            <v>CÁSSIA DOS COQUEIROS</v>
          </cell>
        </row>
        <row r="4840">
          <cell r="F4840" t="str">
            <v>CASTILHO</v>
          </cell>
        </row>
        <row r="4841">
          <cell r="F4841" t="str">
            <v>CATANDUVA</v>
          </cell>
        </row>
        <row r="4842">
          <cell r="F4842" t="str">
            <v>CATIGUÁ</v>
          </cell>
        </row>
        <row r="4843">
          <cell r="F4843" t="str">
            <v>CEDRAL</v>
          </cell>
        </row>
        <row r="4844">
          <cell r="F4844" t="str">
            <v>CERQUEIRA CÉSAR</v>
          </cell>
        </row>
        <row r="4845">
          <cell r="F4845" t="str">
            <v>CERQUILHO</v>
          </cell>
        </row>
        <row r="4846">
          <cell r="F4846" t="str">
            <v>CESÁRIO LANGE</v>
          </cell>
        </row>
        <row r="4847">
          <cell r="F4847" t="str">
            <v>CHARQUEADA</v>
          </cell>
        </row>
        <row r="4848">
          <cell r="F4848" t="str">
            <v>CLEMENTINA</v>
          </cell>
        </row>
        <row r="4849">
          <cell r="F4849" t="str">
            <v>COLINA</v>
          </cell>
        </row>
        <row r="4850">
          <cell r="F4850" t="str">
            <v>COLÔMBIA</v>
          </cell>
        </row>
        <row r="4851">
          <cell r="F4851" t="str">
            <v>CONCHAL</v>
          </cell>
        </row>
        <row r="4852">
          <cell r="F4852" t="str">
            <v>CONCHAS</v>
          </cell>
        </row>
        <row r="4853">
          <cell r="F4853" t="str">
            <v>CORDEIRÓPOLIS</v>
          </cell>
        </row>
        <row r="4854">
          <cell r="F4854" t="str">
            <v>COROADOS</v>
          </cell>
        </row>
        <row r="4855">
          <cell r="F4855" t="str">
            <v>CORONEL MACEDO</v>
          </cell>
        </row>
        <row r="4856">
          <cell r="F4856" t="str">
            <v>CORUMBATAÍ</v>
          </cell>
        </row>
        <row r="4857">
          <cell r="F4857" t="str">
            <v>COSMÓPOLIS</v>
          </cell>
        </row>
        <row r="4858">
          <cell r="F4858" t="str">
            <v>COSMORAMA</v>
          </cell>
        </row>
        <row r="4859">
          <cell r="F4859" t="str">
            <v>COTIA</v>
          </cell>
        </row>
        <row r="4860">
          <cell r="F4860" t="str">
            <v>CRAVINHOS</v>
          </cell>
        </row>
        <row r="4861">
          <cell r="F4861" t="str">
            <v>CRISTAIS PAULISTA</v>
          </cell>
        </row>
        <row r="4862">
          <cell r="F4862" t="str">
            <v>CRUZÁLIA</v>
          </cell>
        </row>
        <row r="4863">
          <cell r="F4863" t="str">
            <v>CRUZEIRO</v>
          </cell>
        </row>
        <row r="4864">
          <cell r="F4864" t="str">
            <v>CUBATÃO</v>
          </cell>
        </row>
        <row r="4865">
          <cell r="F4865" t="str">
            <v>CUNHA</v>
          </cell>
        </row>
        <row r="4866">
          <cell r="F4866" t="str">
            <v>DESCALVADO</v>
          </cell>
        </row>
        <row r="4867">
          <cell r="F4867" t="str">
            <v>DIADEMA</v>
          </cell>
        </row>
        <row r="4868">
          <cell r="F4868" t="str">
            <v>DIRCE REIS</v>
          </cell>
        </row>
        <row r="4869">
          <cell r="F4869" t="str">
            <v>DIVINOLÂNDIA</v>
          </cell>
        </row>
        <row r="4870">
          <cell r="F4870" t="str">
            <v>DOBRADA</v>
          </cell>
        </row>
        <row r="4871">
          <cell r="F4871" t="str">
            <v>DOIS CÓRREGOS</v>
          </cell>
        </row>
        <row r="4872">
          <cell r="F4872" t="str">
            <v>DOLCINÓPOLIS</v>
          </cell>
        </row>
        <row r="4873">
          <cell r="F4873" t="str">
            <v>DOURADO</v>
          </cell>
        </row>
        <row r="4874">
          <cell r="F4874" t="str">
            <v>DRACENA</v>
          </cell>
        </row>
        <row r="4875">
          <cell r="F4875" t="str">
            <v>DUARTINA</v>
          </cell>
        </row>
        <row r="4876">
          <cell r="F4876" t="str">
            <v>DUMONT</v>
          </cell>
        </row>
        <row r="4877">
          <cell r="F4877" t="str">
            <v>ECHAPORÃ</v>
          </cell>
        </row>
        <row r="4878">
          <cell r="F4878" t="str">
            <v>ELDORADO</v>
          </cell>
        </row>
        <row r="4879">
          <cell r="F4879" t="str">
            <v>ELIAS FAUSTO</v>
          </cell>
        </row>
        <row r="4880">
          <cell r="F4880" t="str">
            <v>ELISIÁRIO</v>
          </cell>
        </row>
        <row r="4881">
          <cell r="F4881" t="str">
            <v>EMBAÚBA</v>
          </cell>
        </row>
        <row r="4882">
          <cell r="F4882" t="str">
            <v>EMBU DAS ARTES</v>
          </cell>
        </row>
        <row r="4883">
          <cell r="F4883" t="str">
            <v>EMBU-GUAÇU</v>
          </cell>
        </row>
        <row r="4884">
          <cell r="F4884" t="str">
            <v>EMILIANÓPOLIS</v>
          </cell>
        </row>
        <row r="4885">
          <cell r="F4885" t="str">
            <v>ENGENHEIRO COELHO</v>
          </cell>
        </row>
        <row r="4886">
          <cell r="F4886" t="str">
            <v>ESPÍRITO SANTO DO PINHAL</v>
          </cell>
        </row>
        <row r="4887">
          <cell r="F4887" t="str">
            <v>ESPÍRITO SANTO DO TURVO</v>
          </cell>
        </row>
        <row r="4888">
          <cell r="F4888" t="str">
            <v>ESTRELA D'OESTE</v>
          </cell>
        </row>
        <row r="4889">
          <cell r="F4889" t="str">
            <v>ESTRELA DO NORTE</v>
          </cell>
        </row>
        <row r="4890">
          <cell r="F4890" t="str">
            <v>EUCLIDES DA CUNHA PAULISTA</v>
          </cell>
        </row>
        <row r="4891">
          <cell r="F4891" t="str">
            <v>FARTURA</v>
          </cell>
        </row>
        <row r="4892">
          <cell r="F4892" t="str">
            <v>FERNANDÓPOLIS</v>
          </cell>
        </row>
        <row r="4893">
          <cell r="F4893" t="str">
            <v>FERNANDO PRESTES</v>
          </cell>
        </row>
        <row r="4894">
          <cell r="F4894" t="str">
            <v>FERNÃO</v>
          </cell>
        </row>
        <row r="4895">
          <cell r="F4895" t="str">
            <v>FERRAZ DE VASCONCELOS</v>
          </cell>
        </row>
        <row r="4896">
          <cell r="F4896" t="str">
            <v>FLORA RICA</v>
          </cell>
        </row>
        <row r="4897">
          <cell r="F4897" t="str">
            <v>FLOREAL</v>
          </cell>
        </row>
        <row r="4898">
          <cell r="F4898" t="str">
            <v>FLÓRIDA PAULISTA</v>
          </cell>
        </row>
        <row r="4899">
          <cell r="F4899" t="str">
            <v>FLORÍNIA</v>
          </cell>
        </row>
        <row r="4900">
          <cell r="F4900" t="str">
            <v>FRANCA</v>
          </cell>
        </row>
        <row r="4901">
          <cell r="F4901" t="str">
            <v>FRANCISCO MORATO</v>
          </cell>
        </row>
        <row r="4902">
          <cell r="F4902" t="str">
            <v>FRANCO DA ROCHA</v>
          </cell>
        </row>
        <row r="4903">
          <cell r="F4903" t="str">
            <v>GABRIEL MONTEIRO</v>
          </cell>
        </row>
        <row r="4904">
          <cell r="F4904" t="str">
            <v>GÁLIA</v>
          </cell>
        </row>
        <row r="4905">
          <cell r="F4905" t="str">
            <v>GARÇA</v>
          </cell>
        </row>
        <row r="4906">
          <cell r="F4906" t="str">
            <v>GASTÃO VIDIGAL</v>
          </cell>
        </row>
        <row r="4907">
          <cell r="F4907" t="str">
            <v>GAVIÃO PEIXOTO</v>
          </cell>
        </row>
        <row r="4908">
          <cell r="F4908" t="str">
            <v>GENERAL SALGADO</v>
          </cell>
        </row>
        <row r="4909">
          <cell r="F4909" t="str">
            <v>GETULINA</v>
          </cell>
        </row>
        <row r="4910">
          <cell r="F4910" t="str">
            <v>GLICÉRIO</v>
          </cell>
        </row>
        <row r="4911">
          <cell r="F4911" t="str">
            <v>GUAIÇARA</v>
          </cell>
        </row>
        <row r="4912">
          <cell r="F4912" t="str">
            <v>GUAIMBÊ</v>
          </cell>
        </row>
        <row r="4913">
          <cell r="F4913" t="str">
            <v>GUAÍRA</v>
          </cell>
        </row>
        <row r="4914">
          <cell r="F4914" t="str">
            <v>GUAPIAÇU</v>
          </cell>
        </row>
        <row r="4915">
          <cell r="F4915" t="str">
            <v>GUAPIARA</v>
          </cell>
        </row>
        <row r="4916">
          <cell r="F4916" t="str">
            <v>GUARÁ</v>
          </cell>
        </row>
        <row r="4917">
          <cell r="F4917" t="str">
            <v>GUARAÇAÍ</v>
          </cell>
        </row>
        <row r="4918">
          <cell r="F4918" t="str">
            <v>GUARACI</v>
          </cell>
        </row>
        <row r="4919">
          <cell r="F4919" t="str">
            <v>GUARANI D'OESTE</v>
          </cell>
        </row>
        <row r="4920">
          <cell r="F4920" t="str">
            <v>GUARANTÃ</v>
          </cell>
        </row>
        <row r="4921">
          <cell r="F4921" t="str">
            <v>GUARARAPES</v>
          </cell>
        </row>
        <row r="4922">
          <cell r="F4922" t="str">
            <v>GUARAREMA</v>
          </cell>
        </row>
        <row r="4923">
          <cell r="F4923" t="str">
            <v>GUARATINGUETÁ</v>
          </cell>
        </row>
        <row r="4924">
          <cell r="F4924" t="str">
            <v>GUAREÍ</v>
          </cell>
        </row>
        <row r="4925">
          <cell r="F4925" t="str">
            <v>GUARIBA</v>
          </cell>
        </row>
        <row r="4926">
          <cell r="F4926" t="str">
            <v>GUARUJÁ</v>
          </cell>
        </row>
        <row r="4927">
          <cell r="F4927" t="str">
            <v>GUARULHOS</v>
          </cell>
        </row>
        <row r="4928">
          <cell r="F4928" t="str">
            <v>GUATAPARÁ</v>
          </cell>
        </row>
        <row r="4929">
          <cell r="F4929" t="str">
            <v>GUZOLÂNDIA</v>
          </cell>
        </row>
        <row r="4930">
          <cell r="F4930" t="str">
            <v>HERCULÂNDIA</v>
          </cell>
        </row>
        <row r="4931">
          <cell r="F4931" t="str">
            <v>HOLAMBRA</v>
          </cell>
        </row>
        <row r="4932">
          <cell r="F4932" t="str">
            <v>HORTOLÂNDIA</v>
          </cell>
        </row>
        <row r="4933">
          <cell r="F4933" t="str">
            <v>IACANGA</v>
          </cell>
        </row>
        <row r="4934">
          <cell r="F4934" t="str">
            <v>IACRI</v>
          </cell>
        </row>
        <row r="4935">
          <cell r="F4935" t="str">
            <v>IARAS</v>
          </cell>
        </row>
        <row r="4936">
          <cell r="F4936" t="str">
            <v>IBATÉ</v>
          </cell>
        </row>
        <row r="4937">
          <cell r="F4937" t="str">
            <v>IBIRÁ</v>
          </cell>
        </row>
        <row r="4938">
          <cell r="F4938" t="str">
            <v>IBIRAREMA</v>
          </cell>
        </row>
        <row r="4939">
          <cell r="F4939" t="str">
            <v>IBITINGA</v>
          </cell>
        </row>
        <row r="4940">
          <cell r="F4940" t="str">
            <v>IBIÚNA</v>
          </cell>
        </row>
        <row r="4941">
          <cell r="F4941" t="str">
            <v>ICÉM</v>
          </cell>
        </row>
        <row r="4942">
          <cell r="F4942" t="str">
            <v>IEPÊ</v>
          </cell>
        </row>
        <row r="4943">
          <cell r="F4943" t="str">
            <v>IGARAÇU DO TIETÊ</v>
          </cell>
        </row>
        <row r="4944">
          <cell r="F4944" t="str">
            <v>IGARAPAVA</v>
          </cell>
        </row>
        <row r="4945">
          <cell r="F4945" t="str">
            <v>IGARATÁ</v>
          </cell>
        </row>
        <row r="4946">
          <cell r="F4946" t="str">
            <v>IGUAPE</v>
          </cell>
        </row>
        <row r="4947">
          <cell r="F4947" t="str">
            <v>ILHABELA</v>
          </cell>
        </row>
        <row r="4948">
          <cell r="F4948" t="str">
            <v>ILHA COMPRIDA</v>
          </cell>
        </row>
        <row r="4949">
          <cell r="F4949" t="str">
            <v>ILHA SOLTEIRA</v>
          </cell>
        </row>
        <row r="4950">
          <cell r="F4950" t="str">
            <v>INDAIATUBA</v>
          </cell>
        </row>
        <row r="4951">
          <cell r="F4951" t="str">
            <v>INDIANA</v>
          </cell>
        </row>
        <row r="4952">
          <cell r="F4952" t="str">
            <v>INDIAPORÃ</v>
          </cell>
        </row>
        <row r="4953">
          <cell r="F4953" t="str">
            <v>INÚBIA PAULISTA</v>
          </cell>
        </row>
        <row r="4954">
          <cell r="F4954" t="str">
            <v>IPAUSSU</v>
          </cell>
        </row>
        <row r="4955">
          <cell r="F4955" t="str">
            <v>IPERÓ</v>
          </cell>
        </row>
        <row r="4956">
          <cell r="F4956" t="str">
            <v>IPEÚNA</v>
          </cell>
        </row>
        <row r="4957">
          <cell r="F4957" t="str">
            <v>IPIGUÁ</v>
          </cell>
        </row>
        <row r="4958">
          <cell r="F4958" t="str">
            <v>IPORANGA</v>
          </cell>
        </row>
        <row r="4959">
          <cell r="F4959" t="str">
            <v>IPUÃ</v>
          </cell>
        </row>
        <row r="4960">
          <cell r="F4960" t="str">
            <v>IRACEMÁPOLIS</v>
          </cell>
        </row>
        <row r="4961">
          <cell r="F4961" t="str">
            <v>IRAPUÃ</v>
          </cell>
        </row>
        <row r="4962">
          <cell r="F4962" t="str">
            <v>IRAPURU</v>
          </cell>
        </row>
        <row r="4963">
          <cell r="F4963" t="str">
            <v>ITABERÁ</v>
          </cell>
        </row>
        <row r="4964">
          <cell r="F4964" t="str">
            <v>ITAÍ</v>
          </cell>
        </row>
        <row r="4965">
          <cell r="F4965" t="str">
            <v>ITAJOBI</v>
          </cell>
        </row>
        <row r="4966">
          <cell r="F4966" t="str">
            <v>ITAJU</v>
          </cell>
        </row>
        <row r="4967">
          <cell r="F4967" t="str">
            <v>ITANHAÉM</v>
          </cell>
        </row>
        <row r="4968">
          <cell r="F4968" t="str">
            <v>ITAÓCA</v>
          </cell>
        </row>
        <row r="4969">
          <cell r="F4969" t="str">
            <v>ITAPECERICA DA SERRA</v>
          </cell>
        </row>
        <row r="4970">
          <cell r="F4970" t="str">
            <v>ITAPETININGA</v>
          </cell>
        </row>
        <row r="4971">
          <cell r="F4971" t="str">
            <v>ITAPEVA</v>
          </cell>
        </row>
        <row r="4972">
          <cell r="F4972" t="str">
            <v>ITAPEVI</v>
          </cell>
        </row>
        <row r="4973">
          <cell r="F4973" t="str">
            <v>ITAPIRA</v>
          </cell>
        </row>
        <row r="4974">
          <cell r="F4974" t="str">
            <v>ITAPIRAPUÃ PAULISTA</v>
          </cell>
        </row>
        <row r="4975">
          <cell r="F4975" t="str">
            <v>ITÁPOLIS</v>
          </cell>
        </row>
        <row r="4976">
          <cell r="F4976" t="str">
            <v>ITAPORANGA</v>
          </cell>
        </row>
        <row r="4977">
          <cell r="F4977" t="str">
            <v>ITAPUÍ</v>
          </cell>
        </row>
        <row r="4978">
          <cell r="F4978" t="str">
            <v>ITAPURA</v>
          </cell>
        </row>
        <row r="4979">
          <cell r="F4979" t="str">
            <v>ITAQUAQUECETUBA</v>
          </cell>
        </row>
        <row r="4980">
          <cell r="F4980" t="str">
            <v>ITARARÉ</v>
          </cell>
        </row>
        <row r="4981">
          <cell r="F4981" t="str">
            <v>ITARIRI</v>
          </cell>
        </row>
        <row r="4982">
          <cell r="F4982" t="str">
            <v>ITATIBA</v>
          </cell>
        </row>
        <row r="4983">
          <cell r="F4983" t="str">
            <v>ITATINGA</v>
          </cell>
        </row>
        <row r="4984">
          <cell r="F4984" t="str">
            <v>ITIRAPINA</v>
          </cell>
        </row>
        <row r="4985">
          <cell r="F4985" t="str">
            <v>ITIRAPUÃ</v>
          </cell>
        </row>
        <row r="4986">
          <cell r="F4986" t="str">
            <v>ITOBI</v>
          </cell>
        </row>
        <row r="4987">
          <cell r="F4987" t="str">
            <v>ITU</v>
          </cell>
        </row>
        <row r="4988">
          <cell r="F4988" t="str">
            <v>ITUPEVA</v>
          </cell>
        </row>
        <row r="4989">
          <cell r="F4989" t="str">
            <v>ITUVERAVA</v>
          </cell>
        </row>
        <row r="4990">
          <cell r="F4990" t="str">
            <v>JABORANDI</v>
          </cell>
        </row>
        <row r="4991">
          <cell r="F4991" t="str">
            <v>JABOTICABAL</v>
          </cell>
        </row>
        <row r="4992">
          <cell r="F4992" t="str">
            <v>JACAREÍ</v>
          </cell>
        </row>
        <row r="4993">
          <cell r="F4993" t="str">
            <v>JACI</v>
          </cell>
        </row>
        <row r="4994">
          <cell r="F4994" t="str">
            <v>JACUPIRANGA</v>
          </cell>
        </row>
        <row r="4995">
          <cell r="F4995" t="str">
            <v>JAGUARIÚNA</v>
          </cell>
        </row>
        <row r="4996">
          <cell r="F4996" t="str">
            <v>JALES</v>
          </cell>
        </row>
        <row r="4997">
          <cell r="F4997" t="str">
            <v>JAMBEIRO</v>
          </cell>
        </row>
        <row r="4998">
          <cell r="F4998" t="str">
            <v>JANDIRA</v>
          </cell>
        </row>
        <row r="4999">
          <cell r="F4999" t="str">
            <v>JARDINÓPOLIS</v>
          </cell>
        </row>
        <row r="5000">
          <cell r="F5000" t="str">
            <v>JARINU</v>
          </cell>
        </row>
        <row r="5001">
          <cell r="F5001" t="str">
            <v>JAÚ</v>
          </cell>
        </row>
        <row r="5002">
          <cell r="F5002" t="str">
            <v>JERIQUARA</v>
          </cell>
        </row>
        <row r="5003">
          <cell r="F5003" t="str">
            <v>JOANÓPOLIS</v>
          </cell>
        </row>
        <row r="5004">
          <cell r="F5004" t="str">
            <v>JOÃO RAMALHO</v>
          </cell>
        </row>
        <row r="5005">
          <cell r="F5005" t="str">
            <v>JOSÉ BONIFÁCIO</v>
          </cell>
        </row>
        <row r="5006">
          <cell r="F5006" t="str">
            <v>JÚLIO MESQUITA</v>
          </cell>
        </row>
        <row r="5007">
          <cell r="F5007" t="str">
            <v>JUMIRIM</v>
          </cell>
        </row>
        <row r="5008">
          <cell r="F5008" t="str">
            <v>JUNDIAÍ</v>
          </cell>
        </row>
        <row r="5009">
          <cell r="F5009" t="str">
            <v>JUNQUEIRÓPOLIS</v>
          </cell>
        </row>
        <row r="5010">
          <cell r="F5010" t="str">
            <v>JUQUIÁ</v>
          </cell>
        </row>
        <row r="5011">
          <cell r="F5011" t="str">
            <v>JUQUITIBA</v>
          </cell>
        </row>
        <row r="5012">
          <cell r="F5012" t="str">
            <v>LAGOINHA</v>
          </cell>
        </row>
        <row r="5013">
          <cell r="F5013" t="str">
            <v>LARANJAL PAULISTA</v>
          </cell>
        </row>
        <row r="5014">
          <cell r="F5014" t="str">
            <v>LAVÍNIA</v>
          </cell>
        </row>
        <row r="5015">
          <cell r="F5015" t="str">
            <v>LAVRINHAS</v>
          </cell>
        </row>
        <row r="5016">
          <cell r="F5016" t="str">
            <v>LEME</v>
          </cell>
        </row>
        <row r="5017">
          <cell r="F5017" t="str">
            <v>LENÇÓIS PAULISTA</v>
          </cell>
        </row>
        <row r="5018">
          <cell r="F5018" t="str">
            <v>LIMEIRA</v>
          </cell>
        </row>
        <row r="5019">
          <cell r="F5019" t="str">
            <v>LINDÓIA</v>
          </cell>
        </row>
        <row r="5020">
          <cell r="F5020" t="str">
            <v>LINS</v>
          </cell>
        </row>
        <row r="5021">
          <cell r="F5021" t="str">
            <v>LORENA</v>
          </cell>
        </row>
        <row r="5022">
          <cell r="F5022" t="str">
            <v>LOURDES</v>
          </cell>
        </row>
        <row r="5023">
          <cell r="F5023" t="str">
            <v>LOUVEIRA</v>
          </cell>
        </row>
        <row r="5024">
          <cell r="F5024" t="str">
            <v>LUCÉLIA</v>
          </cell>
        </row>
        <row r="5025">
          <cell r="F5025" t="str">
            <v>LUCIANÓPOLIS</v>
          </cell>
        </row>
        <row r="5026">
          <cell r="F5026" t="str">
            <v>LUÍS ANTÔNIO</v>
          </cell>
        </row>
        <row r="5027">
          <cell r="F5027" t="str">
            <v>LUIZIÂNIA</v>
          </cell>
        </row>
        <row r="5028">
          <cell r="F5028" t="str">
            <v>LUPÉRCIO</v>
          </cell>
        </row>
        <row r="5029">
          <cell r="F5029" t="str">
            <v>LUTÉCIA</v>
          </cell>
        </row>
        <row r="5030">
          <cell r="F5030" t="str">
            <v>MACATUBA</v>
          </cell>
        </row>
        <row r="5031">
          <cell r="F5031" t="str">
            <v>MACAUBAL</v>
          </cell>
        </row>
        <row r="5032">
          <cell r="F5032" t="str">
            <v>MACEDÔNIA</v>
          </cell>
        </row>
        <row r="5033">
          <cell r="F5033" t="str">
            <v>MAGDA</v>
          </cell>
        </row>
        <row r="5034">
          <cell r="F5034" t="str">
            <v>MAIRINQUE</v>
          </cell>
        </row>
        <row r="5035">
          <cell r="F5035" t="str">
            <v>MAIRIPORÃ</v>
          </cell>
        </row>
        <row r="5036">
          <cell r="F5036" t="str">
            <v>MANDURI</v>
          </cell>
        </row>
        <row r="5037">
          <cell r="F5037" t="str">
            <v>MARABÁ PAULISTA</v>
          </cell>
        </row>
        <row r="5038">
          <cell r="F5038" t="str">
            <v>MARACAÍ</v>
          </cell>
        </row>
        <row r="5039">
          <cell r="F5039" t="str">
            <v>MARAPOAMA</v>
          </cell>
        </row>
        <row r="5040">
          <cell r="F5040" t="str">
            <v>MARIÁPOLIS</v>
          </cell>
        </row>
        <row r="5041">
          <cell r="F5041" t="str">
            <v>MARÍLIA</v>
          </cell>
        </row>
        <row r="5042">
          <cell r="F5042" t="str">
            <v>MARINÓPOLIS</v>
          </cell>
        </row>
        <row r="5043">
          <cell r="F5043" t="str">
            <v>MARTINÓPOLIS</v>
          </cell>
        </row>
        <row r="5044">
          <cell r="F5044" t="str">
            <v>MATÃO</v>
          </cell>
        </row>
        <row r="5045">
          <cell r="F5045" t="str">
            <v>MAUÁ</v>
          </cell>
        </row>
        <row r="5046">
          <cell r="F5046" t="str">
            <v>MENDONÇA</v>
          </cell>
        </row>
        <row r="5047">
          <cell r="F5047" t="str">
            <v>MERIDIANO</v>
          </cell>
        </row>
        <row r="5048">
          <cell r="F5048" t="str">
            <v>MESÓPOLIS</v>
          </cell>
        </row>
        <row r="5049">
          <cell r="F5049" t="str">
            <v>MIGUELÓPOLIS</v>
          </cell>
        </row>
        <row r="5050">
          <cell r="F5050" t="str">
            <v>MINEIROS DO TIETÊ</v>
          </cell>
        </row>
        <row r="5051">
          <cell r="F5051" t="str">
            <v>MIRACATU</v>
          </cell>
        </row>
        <row r="5052">
          <cell r="F5052" t="str">
            <v>MIRA ESTRELA</v>
          </cell>
        </row>
        <row r="5053">
          <cell r="F5053" t="str">
            <v>MIRANDÓPOLIS</v>
          </cell>
        </row>
        <row r="5054">
          <cell r="F5054" t="str">
            <v>MIRANTE DO PARANAPANEMA</v>
          </cell>
        </row>
        <row r="5055">
          <cell r="F5055" t="str">
            <v>MIRASSOL</v>
          </cell>
        </row>
        <row r="5056">
          <cell r="F5056" t="str">
            <v>MIRASSOLÂNDIA</v>
          </cell>
        </row>
        <row r="5057">
          <cell r="F5057" t="str">
            <v>MOCOCA</v>
          </cell>
        </row>
        <row r="5058">
          <cell r="F5058" t="str">
            <v>MOGI DAS CRUZES</v>
          </cell>
        </row>
        <row r="5059">
          <cell r="F5059" t="str">
            <v>MOGI GUAÇU</v>
          </cell>
        </row>
        <row r="5060">
          <cell r="F5060" t="str">
            <v>MOGI MIRIM</v>
          </cell>
        </row>
        <row r="5061">
          <cell r="F5061" t="str">
            <v>MOMBUCA</v>
          </cell>
        </row>
        <row r="5062">
          <cell r="F5062" t="str">
            <v>MONÇÕES</v>
          </cell>
        </row>
        <row r="5063">
          <cell r="F5063" t="str">
            <v>MONGAGUÁ</v>
          </cell>
        </row>
        <row r="5064">
          <cell r="F5064" t="str">
            <v>MONTE ALEGRE DO SUL</v>
          </cell>
        </row>
        <row r="5065">
          <cell r="F5065" t="str">
            <v>MONTE ALTO</v>
          </cell>
        </row>
        <row r="5066">
          <cell r="F5066" t="str">
            <v>MONTE APRAZÍVEL</v>
          </cell>
        </row>
        <row r="5067">
          <cell r="F5067" t="str">
            <v>MONTE AZUL PAULISTA</v>
          </cell>
        </row>
        <row r="5068">
          <cell r="F5068" t="str">
            <v>MONTE CASTELO</v>
          </cell>
        </row>
        <row r="5069">
          <cell r="F5069" t="str">
            <v>MONTEIRO LOBATO</v>
          </cell>
        </row>
        <row r="5070">
          <cell r="F5070" t="str">
            <v>MONTE MOR</v>
          </cell>
        </row>
        <row r="5071">
          <cell r="F5071" t="str">
            <v>MORRO AGUDO</v>
          </cell>
        </row>
        <row r="5072">
          <cell r="F5072" t="str">
            <v>MORUNGABA</v>
          </cell>
        </row>
        <row r="5073">
          <cell r="F5073" t="str">
            <v>MOTUCA</v>
          </cell>
        </row>
        <row r="5074">
          <cell r="F5074" t="str">
            <v>MURUTINGA DO SUL</v>
          </cell>
        </row>
        <row r="5075">
          <cell r="F5075" t="str">
            <v>NANTES</v>
          </cell>
        </row>
        <row r="5076">
          <cell r="F5076" t="str">
            <v>NARANDIBA</v>
          </cell>
        </row>
        <row r="5077">
          <cell r="F5077" t="str">
            <v>NATIVIDADE DA SERRA</v>
          </cell>
        </row>
        <row r="5078">
          <cell r="F5078" t="str">
            <v>NAZARÉ PAULISTA</v>
          </cell>
        </row>
        <row r="5079">
          <cell r="F5079" t="str">
            <v>NEVES PAULISTA</v>
          </cell>
        </row>
        <row r="5080">
          <cell r="F5080" t="str">
            <v>NHANDEARA</v>
          </cell>
        </row>
        <row r="5081">
          <cell r="F5081" t="str">
            <v>NIPOÃ</v>
          </cell>
        </row>
        <row r="5082">
          <cell r="F5082" t="str">
            <v>NOVA ALIANÇA</v>
          </cell>
        </row>
        <row r="5083">
          <cell r="F5083" t="str">
            <v>NOVA CAMPINA</v>
          </cell>
        </row>
        <row r="5084">
          <cell r="F5084" t="str">
            <v>NOVA CANAÃ PAULISTA</v>
          </cell>
        </row>
        <row r="5085">
          <cell r="F5085" t="str">
            <v>NOVA CASTILHO</v>
          </cell>
        </row>
        <row r="5086">
          <cell r="F5086" t="str">
            <v>NOVA EUROPA</v>
          </cell>
        </row>
        <row r="5087">
          <cell r="F5087" t="str">
            <v>NOVA GRANADA</v>
          </cell>
        </row>
        <row r="5088">
          <cell r="F5088" t="str">
            <v>NOVA GUATAPORANGA</v>
          </cell>
        </row>
        <row r="5089">
          <cell r="F5089" t="str">
            <v>NOVA INDEPENDÊNCIA</v>
          </cell>
        </row>
        <row r="5090">
          <cell r="F5090" t="str">
            <v>NOVAIS</v>
          </cell>
        </row>
        <row r="5091">
          <cell r="F5091" t="str">
            <v>NOVA LUZITÂNIA</v>
          </cell>
        </row>
        <row r="5092">
          <cell r="F5092" t="str">
            <v>NOVA ODESSA</v>
          </cell>
        </row>
        <row r="5093">
          <cell r="F5093" t="str">
            <v>NOVO HORIZONTE</v>
          </cell>
        </row>
        <row r="5094">
          <cell r="F5094" t="str">
            <v>NUPORANGA</v>
          </cell>
        </row>
        <row r="5095">
          <cell r="F5095" t="str">
            <v>OCAUÇU</v>
          </cell>
        </row>
        <row r="5096">
          <cell r="F5096" t="str">
            <v>ÓLEO</v>
          </cell>
        </row>
        <row r="5097">
          <cell r="F5097" t="str">
            <v>OLÍMPIA</v>
          </cell>
        </row>
        <row r="5098">
          <cell r="F5098" t="str">
            <v>ONDA VERDE</v>
          </cell>
        </row>
        <row r="5099">
          <cell r="F5099" t="str">
            <v>ORIENTE</v>
          </cell>
        </row>
        <row r="5100">
          <cell r="F5100" t="str">
            <v>ORINDIÚVA</v>
          </cell>
        </row>
        <row r="5101">
          <cell r="F5101" t="str">
            <v>ORLÂNDIA</v>
          </cell>
        </row>
        <row r="5102">
          <cell r="F5102" t="str">
            <v>OSASCO</v>
          </cell>
        </row>
        <row r="5103">
          <cell r="F5103" t="str">
            <v>OSCAR BRESSANE</v>
          </cell>
        </row>
        <row r="5104">
          <cell r="F5104" t="str">
            <v>OSVALDO CRUZ</v>
          </cell>
        </row>
        <row r="5105">
          <cell r="F5105" t="str">
            <v>OURINHOS</v>
          </cell>
        </row>
        <row r="5106">
          <cell r="F5106" t="str">
            <v>OUROESTE</v>
          </cell>
        </row>
        <row r="5107">
          <cell r="F5107" t="str">
            <v>OURO VERDE</v>
          </cell>
        </row>
        <row r="5108">
          <cell r="F5108" t="str">
            <v>PACAEMBU</v>
          </cell>
        </row>
        <row r="5109">
          <cell r="F5109" t="str">
            <v>PALESTINA</v>
          </cell>
        </row>
        <row r="5110">
          <cell r="F5110" t="str">
            <v>PALMARES PAULISTA</v>
          </cell>
        </row>
        <row r="5111">
          <cell r="F5111" t="str">
            <v>PALMEIRA D'OESTE</v>
          </cell>
        </row>
        <row r="5112">
          <cell r="F5112" t="str">
            <v>PALMITAL</v>
          </cell>
        </row>
        <row r="5113">
          <cell r="F5113" t="str">
            <v>PANORAMA</v>
          </cell>
        </row>
        <row r="5114">
          <cell r="F5114" t="str">
            <v>PARAGUAÇU PAULISTA</v>
          </cell>
        </row>
        <row r="5115">
          <cell r="F5115" t="str">
            <v>PARAIBUNA</v>
          </cell>
        </row>
        <row r="5116">
          <cell r="F5116" t="str">
            <v>PARAÍSO</v>
          </cell>
        </row>
        <row r="5117">
          <cell r="F5117" t="str">
            <v>PARANAPANEMA</v>
          </cell>
        </row>
        <row r="5118">
          <cell r="F5118" t="str">
            <v>PARANAPUÃ</v>
          </cell>
        </row>
        <row r="5119">
          <cell r="F5119" t="str">
            <v>PARAPUÃ</v>
          </cell>
        </row>
        <row r="5120">
          <cell r="F5120" t="str">
            <v>PARDINHO</v>
          </cell>
        </row>
        <row r="5121">
          <cell r="F5121" t="str">
            <v>PARIQUERA-AÇU</v>
          </cell>
        </row>
        <row r="5122">
          <cell r="F5122" t="str">
            <v>PARISI</v>
          </cell>
        </row>
        <row r="5123">
          <cell r="F5123" t="str">
            <v>PATROCÍNIO PAULISTA</v>
          </cell>
        </row>
        <row r="5124">
          <cell r="F5124" t="str">
            <v>PAULICÉIA</v>
          </cell>
        </row>
        <row r="5125">
          <cell r="F5125" t="str">
            <v>PAULÍNIA</v>
          </cell>
        </row>
        <row r="5126">
          <cell r="F5126" t="str">
            <v>PAULISTÂNIA</v>
          </cell>
        </row>
        <row r="5127">
          <cell r="F5127" t="str">
            <v>PAULO DE FARIA</v>
          </cell>
        </row>
        <row r="5128">
          <cell r="F5128" t="str">
            <v>PEDERNEIRAS</v>
          </cell>
        </row>
        <row r="5129">
          <cell r="F5129" t="str">
            <v>PEDRA BELA</v>
          </cell>
        </row>
        <row r="5130">
          <cell r="F5130" t="str">
            <v>PEDRANÓPOLIS</v>
          </cell>
        </row>
        <row r="5131">
          <cell r="F5131" t="str">
            <v>PEDREGULHO</v>
          </cell>
        </row>
        <row r="5132">
          <cell r="F5132" t="str">
            <v>PEDREIRA</v>
          </cell>
        </row>
        <row r="5133">
          <cell r="F5133" t="str">
            <v>PEDRINHAS PAULISTA</v>
          </cell>
        </row>
        <row r="5134">
          <cell r="F5134" t="str">
            <v>PEDRO DE TOLEDO</v>
          </cell>
        </row>
        <row r="5135">
          <cell r="F5135" t="str">
            <v>PENÁPOLIS</v>
          </cell>
        </row>
        <row r="5136">
          <cell r="F5136" t="str">
            <v>PEREIRA BARRETO</v>
          </cell>
        </row>
        <row r="5137">
          <cell r="F5137" t="str">
            <v>PEREIRAS</v>
          </cell>
        </row>
        <row r="5138">
          <cell r="F5138" t="str">
            <v>PERUÍBE</v>
          </cell>
        </row>
        <row r="5139">
          <cell r="F5139" t="str">
            <v>PIACATU</v>
          </cell>
        </row>
        <row r="5140">
          <cell r="F5140" t="str">
            <v>PIEDADE</v>
          </cell>
        </row>
        <row r="5141">
          <cell r="F5141" t="str">
            <v>PILAR DO SUL</v>
          </cell>
        </row>
        <row r="5142">
          <cell r="F5142" t="str">
            <v>PINDAMONHANGABA</v>
          </cell>
        </row>
        <row r="5143">
          <cell r="F5143" t="str">
            <v>PINDORAMA</v>
          </cell>
        </row>
        <row r="5144">
          <cell r="F5144" t="str">
            <v>PINHALZINHO</v>
          </cell>
        </row>
        <row r="5145">
          <cell r="F5145" t="str">
            <v>PIQUEROBI</v>
          </cell>
        </row>
        <row r="5146">
          <cell r="F5146" t="str">
            <v>PIQUETE</v>
          </cell>
        </row>
        <row r="5147">
          <cell r="F5147" t="str">
            <v>PIRACAIA</v>
          </cell>
        </row>
        <row r="5148">
          <cell r="F5148" t="str">
            <v>PIRACICABA</v>
          </cell>
        </row>
        <row r="5149">
          <cell r="F5149" t="str">
            <v>PIRAJU</v>
          </cell>
        </row>
        <row r="5150">
          <cell r="F5150" t="str">
            <v>PIRAJUÍ</v>
          </cell>
        </row>
        <row r="5151">
          <cell r="F5151" t="str">
            <v>PIRANGI</v>
          </cell>
        </row>
        <row r="5152">
          <cell r="F5152" t="str">
            <v>PIRAPORA DO BOM JESUS</v>
          </cell>
        </row>
        <row r="5153">
          <cell r="F5153" t="str">
            <v>PIRAPOZINHO</v>
          </cell>
        </row>
        <row r="5154">
          <cell r="F5154" t="str">
            <v>PIRASSUNUNGA</v>
          </cell>
        </row>
        <row r="5155">
          <cell r="F5155" t="str">
            <v>PIRATININGA</v>
          </cell>
        </row>
        <row r="5156">
          <cell r="F5156" t="str">
            <v>PITANGUEIRAS</v>
          </cell>
        </row>
        <row r="5157">
          <cell r="F5157" t="str">
            <v>PLANALTO</v>
          </cell>
        </row>
        <row r="5158">
          <cell r="F5158" t="str">
            <v>PLATINA</v>
          </cell>
        </row>
        <row r="5159">
          <cell r="F5159" t="str">
            <v>POÁ</v>
          </cell>
        </row>
        <row r="5160">
          <cell r="F5160" t="str">
            <v>POLONI</v>
          </cell>
        </row>
        <row r="5161">
          <cell r="F5161" t="str">
            <v>POMPÉIA</v>
          </cell>
        </row>
        <row r="5162">
          <cell r="F5162" t="str">
            <v>PONGAÍ</v>
          </cell>
        </row>
        <row r="5163">
          <cell r="F5163" t="str">
            <v>PONTAL</v>
          </cell>
        </row>
        <row r="5164">
          <cell r="F5164" t="str">
            <v>PONTALINDA</v>
          </cell>
        </row>
        <row r="5165">
          <cell r="F5165" t="str">
            <v>PONTES GESTAL</v>
          </cell>
        </row>
        <row r="5166">
          <cell r="F5166" t="str">
            <v>POPULINA</v>
          </cell>
        </row>
        <row r="5167">
          <cell r="F5167" t="str">
            <v>PORANGABA</v>
          </cell>
        </row>
        <row r="5168">
          <cell r="F5168" t="str">
            <v>PORTO FELIZ</v>
          </cell>
        </row>
        <row r="5169">
          <cell r="F5169" t="str">
            <v>PORTO FERREIRA</v>
          </cell>
        </row>
        <row r="5170">
          <cell r="F5170" t="str">
            <v>POTIM</v>
          </cell>
        </row>
        <row r="5171">
          <cell r="F5171" t="str">
            <v>POTIRENDABA</v>
          </cell>
        </row>
        <row r="5172">
          <cell r="F5172" t="str">
            <v>PRACINHA</v>
          </cell>
        </row>
        <row r="5173">
          <cell r="F5173" t="str">
            <v>PRADÓPOLIS</v>
          </cell>
        </row>
        <row r="5174">
          <cell r="F5174" t="str">
            <v>PRAIA GRANDE</v>
          </cell>
        </row>
        <row r="5175">
          <cell r="F5175" t="str">
            <v>PRATÂNIA</v>
          </cell>
        </row>
        <row r="5176">
          <cell r="F5176" t="str">
            <v>PRESIDENTE ALVES</v>
          </cell>
        </row>
        <row r="5177">
          <cell r="F5177" t="str">
            <v>PRESIDENTE BERNARDES</v>
          </cell>
        </row>
        <row r="5178">
          <cell r="F5178" t="str">
            <v>PRESIDENTE EPITÁCIO</v>
          </cell>
        </row>
        <row r="5179">
          <cell r="F5179" t="str">
            <v>PRESIDENTE PRUDENTE</v>
          </cell>
        </row>
        <row r="5180">
          <cell r="F5180" t="str">
            <v>PRESIDENTE VENCESLAU</v>
          </cell>
        </row>
        <row r="5181">
          <cell r="F5181" t="str">
            <v>PROMISSÃO</v>
          </cell>
        </row>
        <row r="5182">
          <cell r="F5182" t="str">
            <v>QUADRA</v>
          </cell>
        </row>
        <row r="5183">
          <cell r="F5183" t="str">
            <v>QUATÁ</v>
          </cell>
        </row>
        <row r="5184">
          <cell r="F5184" t="str">
            <v>QUEIROZ</v>
          </cell>
        </row>
        <row r="5185">
          <cell r="F5185" t="str">
            <v>QUELUZ</v>
          </cell>
        </row>
        <row r="5186">
          <cell r="F5186" t="str">
            <v>QUINTANA</v>
          </cell>
        </row>
        <row r="5187">
          <cell r="F5187" t="str">
            <v>RAFARD</v>
          </cell>
        </row>
        <row r="5188">
          <cell r="F5188" t="str">
            <v>RANCHARIA</v>
          </cell>
        </row>
        <row r="5189">
          <cell r="F5189" t="str">
            <v>REDENÇÃO DA SERRA</v>
          </cell>
        </row>
        <row r="5190">
          <cell r="F5190" t="str">
            <v>REGENTE FEIJÓ</v>
          </cell>
        </row>
        <row r="5191">
          <cell r="F5191" t="str">
            <v>REGINÓPOLIS</v>
          </cell>
        </row>
        <row r="5192">
          <cell r="F5192" t="str">
            <v>REGISTRO</v>
          </cell>
        </row>
        <row r="5193">
          <cell r="F5193" t="str">
            <v>RESTINGA</v>
          </cell>
        </row>
        <row r="5194">
          <cell r="F5194" t="str">
            <v>RIBEIRA</v>
          </cell>
        </row>
        <row r="5195">
          <cell r="F5195" t="str">
            <v>RIBEIRÃO BONITO</v>
          </cell>
        </row>
        <row r="5196">
          <cell r="F5196" t="str">
            <v>RIBEIRÃO BRANCO</v>
          </cell>
        </row>
        <row r="5197">
          <cell r="F5197" t="str">
            <v>RIBEIRÃO CORRENTE</v>
          </cell>
        </row>
        <row r="5198">
          <cell r="F5198" t="str">
            <v>RIBEIRÃO DO SUL</v>
          </cell>
        </row>
        <row r="5199">
          <cell r="F5199" t="str">
            <v>RIBEIRÃO DOS ÍNDIOS</v>
          </cell>
        </row>
        <row r="5200">
          <cell r="F5200" t="str">
            <v>RIBEIRÃO GRANDE</v>
          </cell>
        </row>
        <row r="5201">
          <cell r="F5201" t="str">
            <v>RIBEIRÃO PIRES</v>
          </cell>
        </row>
        <row r="5202">
          <cell r="F5202" t="str">
            <v>RIBEIRÃO PRETO</v>
          </cell>
        </row>
        <row r="5203">
          <cell r="F5203" t="str">
            <v>RIVERSUL</v>
          </cell>
        </row>
        <row r="5204">
          <cell r="F5204" t="str">
            <v>RIFAINA</v>
          </cell>
        </row>
        <row r="5205">
          <cell r="F5205" t="str">
            <v>RINCÃO</v>
          </cell>
        </row>
        <row r="5206">
          <cell r="F5206" t="str">
            <v>RINÓPOLIS</v>
          </cell>
        </row>
        <row r="5207">
          <cell r="F5207" t="str">
            <v>RIO CLARO</v>
          </cell>
        </row>
        <row r="5208">
          <cell r="F5208" t="str">
            <v>RIO DAS PEDRAS</v>
          </cell>
        </row>
        <row r="5209">
          <cell r="F5209" t="str">
            <v>RIO GRANDE DA SERRA</v>
          </cell>
        </row>
        <row r="5210">
          <cell r="F5210" t="str">
            <v>RIOLÂNDIA</v>
          </cell>
        </row>
        <row r="5211">
          <cell r="F5211" t="str">
            <v>ROSANA</v>
          </cell>
        </row>
        <row r="5212">
          <cell r="F5212" t="str">
            <v>ROSEIRA</v>
          </cell>
        </row>
        <row r="5213">
          <cell r="F5213" t="str">
            <v>RUBIÁCEA</v>
          </cell>
        </row>
        <row r="5214">
          <cell r="F5214" t="str">
            <v>RUBINÉIA</v>
          </cell>
        </row>
        <row r="5215">
          <cell r="F5215" t="str">
            <v>SABINO</v>
          </cell>
        </row>
        <row r="5216">
          <cell r="F5216" t="str">
            <v>SAGRES</v>
          </cell>
        </row>
        <row r="5217">
          <cell r="F5217" t="str">
            <v>SALES</v>
          </cell>
        </row>
        <row r="5218">
          <cell r="F5218" t="str">
            <v>SALES OLIVEIRA</v>
          </cell>
        </row>
        <row r="5219">
          <cell r="F5219" t="str">
            <v>SALESÓPOLIS</v>
          </cell>
        </row>
        <row r="5220">
          <cell r="F5220" t="str">
            <v>SALMOURÃO</v>
          </cell>
        </row>
        <row r="5221">
          <cell r="F5221" t="str">
            <v>SALTINHO</v>
          </cell>
        </row>
        <row r="5222">
          <cell r="F5222" t="str">
            <v>SALTO</v>
          </cell>
        </row>
        <row r="5223">
          <cell r="F5223" t="str">
            <v>SALTO DE PIRAPORA</v>
          </cell>
        </row>
        <row r="5224">
          <cell r="F5224" t="str">
            <v>SALTO GRANDE</v>
          </cell>
        </row>
        <row r="5225">
          <cell r="F5225" t="str">
            <v>SANDOVALINA</v>
          </cell>
        </row>
        <row r="5226">
          <cell r="F5226" t="str">
            <v>SANTA ADÉLIA</v>
          </cell>
        </row>
        <row r="5227">
          <cell r="F5227" t="str">
            <v>SANTA ALBERTINA</v>
          </cell>
        </row>
        <row r="5228">
          <cell r="F5228" t="str">
            <v>SANTA BÁRBARA D'OESTE</v>
          </cell>
        </row>
        <row r="5229">
          <cell r="F5229" t="str">
            <v>SANTA BRANCA</v>
          </cell>
        </row>
        <row r="5230">
          <cell r="F5230" t="str">
            <v>SANTA CLARA D'OESTE</v>
          </cell>
        </row>
        <row r="5231">
          <cell r="F5231" t="str">
            <v>SANTA CRUZ DA CONCEIÇÃO</v>
          </cell>
        </row>
        <row r="5232">
          <cell r="F5232" t="str">
            <v>SANTA CRUZ DA ESPERANÇA</v>
          </cell>
        </row>
        <row r="5233">
          <cell r="F5233" t="str">
            <v>SANTA CRUZ DAS PALMEIRAS</v>
          </cell>
        </row>
        <row r="5234">
          <cell r="F5234" t="str">
            <v>SANTA CRUZ DO RIO PARDO</v>
          </cell>
        </row>
        <row r="5235">
          <cell r="F5235" t="str">
            <v>SANTA ERNESTINA</v>
          </cell>
        </row>
        <row r="5236">
          <cell r="F5236" t="str">
            <v>SANTA FÉ DO SUL</v>
          </cell>
        </row>
        <row r="5237">
          <cell r="F5237" t="str">
            <v>SANTA GERTRUDES</v>
          </cell>
        </row>
        <row r="5238">
          <cell r="F5238" t="str">
            <v>SANTA ISABEL</v>
          </cell>
        </row>
        <row r="5239">
          <cell r="F5239" t="str">
            <v>SANTA LÚCIA</v>
          </cell>
        </row>
        <row r="5240">
          <cell r="F5240" t="str">
            <v>SANTA MARIA DA SERRA</v>
          </cell>
        </row>
        <row r="5241">
          <cell r="F5241" t="str">
            <v>SANTA MERCEDES</v>
          </cell>
        </row>
        <row r="5242">
          <cell r="F5242" t="str">
            <v>SANTANA DA PONTE PENSA</v>
          </cell>
        </row>
        <row r="5243">
          <cell r="F5243" t="str">
            <v>SANTANA DE PARNAÍBA</v>
          </cell>
        </row>
        <row r="5244">
          <cell r="F5244" t="str">
            <v>SANTA RITA D'OESTE</v>
          </cell>
        </row>
        <row r="5245">
          <cell r="F5245" t="str">
            <v>SANTA RITA DO PASSA QUATRO</v>
          </cell>
        </row>
        <row r="5246">
          <cell r="F5246" t="str">
            <v>SANTA ROSA DE VITERBO</v>
          </cell>
        </row>
        <row r="5247">
          <cell r="F5247" t="str">
            <v>SANTA SALETE</v>
          </cell>
        </row>
        <row r="5248">
          <cell r="F5248" t="str">
            <v>SANTO ANASTÁCIO</v>
          </cell>
        </row>
        <row r="5249">
          <cell r="F5249" t="str">
            <v>SANTO ANDRÉ</v>
          </cell>
        </row>
        <row r="5250">
          <cell r="F5250" t="str">
            <v>SANTO ANTÔNIO DA ALEGRIA</v>
          </cell>
        </row>
        <row r="5251">
          <cell r="F5251" t="str">
            <v>SANTO ANTÔNIO DE POSSE</v>
          </cell>
        </row>
        <row r="5252">
          <cell r="F5252" t="str">
            <v>SANTO ANTÔNIO DO ARACANGUÁ</v>
          </cell>
        </row>
        <row r="5253">
          <cell r="F5253" t="str">
            <v>SANTO ANTÔNIO DO JARDIM</v>
          </cell>
        </row>
        <row r="5254">
          <cell r="F5254" t="str">
            <v>SANTO ANTÔNIO DO PINHAL</v>
          </cell>
        </row>
        <row r="5255">
          <cell r="F5255" t="str">
            <v>SANTO EXPEDITO</v>
          </cell>
        </row>
        <row r="5256">
          <cell r="F5256" t="str">
            <v>SANTÓPOLIS DO AGUAPEÍ</v>
          </cell>
        </row>
        <row r="5257">
          <cell r="F5257" t="str">
            <v>SANTOS</v>
          </cell>
        </row>
        <row r="5258">
          <cell r="F5258" t="str">
            <v>SÃO BENTO DO SAPUCAÍ</v>
          </cell>
        </row>
        <row r="5259">
          <cell r="F5259" t="str">
            <v>SÃO BERNARDO DO CAMPO</v>
          </cell>
        </row>
        <row r="5260">
          <cell r="F5260" t="str">
            <v>SÃO CAETANO DO SUL</v>
          </cell>
        </row>
        <row r="5261">
          <cell r="F5261" t="str">
            <v>SÃO CARLOS</v>
          </cell>
        </row>
        <row r="5262">
          <cell r="F5262" t="str">
            <v>SÃO FRANCISCO</v>
          </cell>
        </row>
        <row r="5263">
          <cell r="F5263" t="str">
            <v>SÃO JOÃO DA BOA VISTA</v>
          </cell>
        </row>
        <row r="5264">
          <cell r="F5264" t="str">
            <v>SÃO JOÃO DAS DUAS PONTES</v>
          </cell>
        </row>
        <row r="5265">
          <cell r="F5265" t="str">
            <v>SÃO JOÃO DE IRACEMA</v>
          </cell>
        </row>
        <row r="5266">
          <cell r="F5266" t="str">
            <v>SÃO JOÃO DO PAU D'ALHO</v>
          </cell>
        </row>
        <row r="5267">
          <cell r="F5267" t="str">
            <v>SÃO JOAQUIM DA BARRA</v>
          </cell>
        </row>
        <row r="5268">
          <cell r="F5268" t="str">
            <v>SÃO JOSÉ DA BELA VISTA</v>
          </cell>
        </row>
        <row r="5269">
          <cell r="F5269" t="str">
            <v>SÃO JOSÉ DO BARREIRO</v>
          </cell>
        </row>
        <row r="5270">
          <cell r="F5270" t="str">
            <v>SÃO JOSÉ DO RIO PARDO</v>
          </cell>
        </row>
        <row r="5271">
          <cell r="F5271" t="str">
            <v>SÃO JOSÉ DO RIO PRETO</v>
          </cell>
        </row>
        <row r="5272">
          <cell r="F5272" t="str">
            <v>SÃO JOSÉ DOS CAMPOS</v>
          </cell>
        </row>
        <row r="5273">
          <cell r="F5273" t="str">
            <v>SÃO LOURENÇO DA SERRA</v>
          </cell>
        </row>
        <row r="5274">
          <cell r="F5274" t="str">
            <v>SÃO LUÍS DO PARAITINGA</v>
          </cell>
        </row>
        <row r="5275">
          <cell r="F5275" t="str">
            <v>SÃO MANUEL</v>
          </cell>
        </row>
        <row r="5276">
          <cell r="F5276" t="str">
            <v>SÃO MIGUEL ARCANJO</v>
          </cell>
        </row>
        <row r="5277">
          <cell r="F5277" t="str">
            <v>SÃO PAULO</v>
          </cell>
        </row>
        <row r="5278">
          <cell r="F5278" t="str">
            <v>SÃO PEDRO</v>
          </cell>
        </row>
        <row r="5279">
          <cell r="F5279" t="str">
            <v>SÃO PEDRO DO TURVO</v>
          </cell>
        </row>
        <row r="5280">
          <cell r="F5280" t="str">
            <v>SÃO ROQUE</v>
          </cell>
        </row>
        <row r="5281">
          <cell r="F5281" t="str">
            <v>SÃO SEBASTIÃO</v>
          </cell>
        </row>
        <row r="5282">
          <cell r="F5282" t="str">
            <v>SÃO SEBASTIÃO DA GRAMA</v>
          </cell>
        </row>
        <row r="5283">
          <cell r="F5283" t="str">
            <v>SÃO SIMÃO</v>
          </cell>
        </row>
        <row r="5284">
          <cell r="F5284" t="str">
            <v>SÃO VICENTE</v>
          </cell>
        </row>
        <row r="5285">
          <cell r="F5285" t="str">
            <v>SARAPUÍ</v>
          </cell>
        </row>
        <row r="5286">
          <cell r="F5286" t="str">
            <v>SARUTAIÁ</v>
          </cell>
        </row>
        <row r="5287">
          <cell r="F5287" t="str">
            <v>SEBASTIANÓPOLIS DO SUL</v>
          </cell>
        </row>
        <row r="5288">
          <cell r="F5288" t="str">
            <v>SERRA AZUL</v>
          </cell>
        </row>
        <row r="5289">
          <cell r="F5289" t="str">
            <v>SERRANA</v>
          </cell>
        </row>
        <row r="5290">
          <cell r="F5290" t="str">
            <v>SERRA NEGRA</v>
          </cell>
        </row>
        <row r="5291">
          <cell r="F5291" t="str">
            <v>SERTÃOZINHO</v>
          </cell>
        </row>
        <row r="5292">
          <cell r="F5292" t="str">
            <v>SETE BARRAS</v>
          </cell>
        </row>
        <row r="5293">
          <cell r="F5293" t="str">
            <v>SEVERÍNIA</v>
          </cell>
        </row>
        <row r="5294">
          <cell r="F5294" t="str">
            <v>SILVEIRAS</v>
          </cell>
        </row>
        <row r="5295">
          <cell r="F5295" t="str">
            <v>SOCORRO</v>
          </cell>
        </row>
        <row r="5296">
          <cell r="F5296" t="str">
            <v>SOROCABA</v>
          </cell>
        </row>
        <row r="5297">
          <cell r="F5297" t="str">
            <v>SUD MENNUCCI</v>
          </cell>
        </row>
        <row r="5298">
          <cell r="F5298" t="str">
            <v>SUMARÉ</v>
          </cell>
        </row>
        <row r="5299">
          <cell r="F5299" t="str">
            <v>SUZANO</v>
          </cell>
        </row>
        <row r="5300">
          <cell r="F5300" t="str">
            <v>SUZANÁPOLIS</v>
          </cell>
        </row>
        <row r="5301">
          <cell r="F5301" t="str">
            <v>TABAPUÃ</v>
          </cell>
        </row>
        <row r="5302">
          <cell r="F5302" t="str">
            <v>TABATINGA</v>
          </cell>
        </row>
        <row r="5303">
          <cell r="F5303" t="str">
            <v>TABOÃO DA SERRA</v>
          </cell>
        </row>
        <row r="5304">
          <cell r="F5304" t="str">
            <v>TACIBA</v>
          </cell>
        </row>
        <row r="5305">
          <cell r="F5305" t="str">
            <v>TAGUAÍ</v>
          </cell>
        </row>
        <row r="5306">
          <cell r="F5306" t="str">
            <v>TAIAÇU</v>
          </cell>
        </row>
        <row r="5307">
          <cell r="F5307" t="str">
            <v>TAIÚVA</v>
          </cell>
        </row>
        <row r="5308">
          <cell r="F5308" t="str">
            <v>TAMBAÚ</v>
          </cell>
        </row>
        <row r="5309">
          <cell r="F5309" t="str">
            <v>TANABI</v>
          </cell>
        </row>
        <row r="5310">
          <cell r="F5310" t="str">
            <v>TAPIRAÍ</v>
          </cell>
        </row>
        <row r="5311">
          <cell r="F5311" t="str">
            <v>TAPIRATIBA</v>
          </cell>
        </row>
        <row r="5312">
          <cell r="F5312" t="str">
            <v>TAQUARAL</v>
          </cell>
        </row>
        <row r="5313">
          <cell r="F5313" t="str">
            <v>TAQUARITINGA</v>
          </cell>
        </row>
        <row r="5314">
          <cell r="F5314" t="str">
            <v>TAQUARITUBA</v>
          </cell>
        </row>
        <row r="5315">
          <cell r="F5315" t="str">
            <v>TAQUARIVAÍ</v>
          </cell>
        </row>
        <row r="5316">
          <cell r="F5316" t="str">
            <v>TARABAI</v>
          </cell>
        </row>
        <row r="5317">
          <cell r="F5317" t="str">
            <v>TARUMÃ</v>
          </cell>
        </row>
        <row r="5318">
          <cell r="F5318" t="str">
            <v>TATUÍ</v>
          </cell>
        </row>
        <row r="5319">
          <cell r="F5319" t="str">
            <v>TAUBATÉ</v>
          </cell>
        </row>
        <row r="5320">
          <cell r="F5320" t="str">
            <v>TEJUPÁ</v>
          </cell>
        </row>
        <row r="5321">
          <cell r="F5321" t="str">
            <v>TEODORO SAMPAIO</v>
          </cell>
        </row>
        <row r="5322">
          <cell r="F5322" t="str">
            <v>TERRA ROXA</v>
          </cell>
        </row>
        <row r="5323">
          <cell r="F5323" t="str">
            <v>TIETÊ</v>
          </cell>
        </row>
        <row r="5324">
          <cell r="F5324" t="str">
            <v>TIMBURI</v>
          </cell>
        </row>
        <row r="5325">
          <cell r="F5325" t="str">
            <v>TORRE DE PEDRA</v>
          </cell>
        </row>
        <row r="5326">
          <cell r="F5326" t="str">
            <v>TORRINHA</v>
          </cell>
        </row>
        <row r="5327">
          <cell r="F5327" t="str">
            <v>TRABIJU</v>
          </cell>
        </row>
        <row r="5328">
          <cell r="F5328" t="str">
            <v>TREMEMBÉ</v>
          </cell>
        </row>
        <row r="5329">
          <cell r="F5329" t="str">
            <v>TRÊS FRONTEIRAS</v>
          </cell>
        </row>
        <row r="5330">
          <cell r="F5330" t="str">
            <v>TUIUTI</v>
          </cell>
        </row>
        <row r="5331">
          <cell r="F5331" t="str">
            <v>TUPÃ</v>
          </cell>
        </row>
        <row r="5332">
          <cell r="F5332" t="str">
            <v>TUPI PAULISTA</v>
          </cell>
        </row>
        <row r="5333">
          <cell r="F5333" t="str">
            <v>TURIÚBA</v>
          </cell>
        </row>
        <row r="5334">
          <cell r="F5334" t="str">
            <v>TURMALINA</v>
          </cell>
        </row>
        <row r="5335">
          <cell r="F5335" t="str">
            <v>UBARANA</v>
          </cell>
        </row>
        <row r="5336">
          <cell r="F5336" t="str">
            <v>UBATUBA</v>
          </cell>
        </row>
        <row r="5337">
          <cell r="F5337" t="str">
            <v>UBIRAJARA</v>
          </cell>
        </row>
        <row r="5338">
          <cell r="F5338" t="str">
            <v>UCHOA</v>
          </cell>
        </row>
        <row r="5339">
          <cell r="F5339" t="str">
            <v>UNIÃO PAULISTA</v>
          </cell>
        </row>
        <row r="5340">
          <cell r="F5340" t="str">
            <v>URÂNIA</v>
          </cell>
        </row>
        <row r="5341">
          <cell r="F5341" t="str">
            <v>URU</v>
          </cell>
        </row>
        <row r="5342">
          <cell r="F5342" t="str">
            <v>URUPÊS</v>
          </cell>
        </row>
        <row r="5343">
          <cell r="F5343" t="str">
            <v>VALENTIM GENTIL</v>
          </cell>
        </row>
        <row r="5344">
          <cell r="F5344" t="str">
            <v>VALINHOS</v>
          </cell>
        </row>
        <row r="5345">
          <cell r="F5345" t="str">
            <v>VALPARAÍSO</v>
          </cell>
        </row>
        <row r="5346">
          <cell r="F5346" t="str">
            <v>VARGEM</v>
          </cell>
        </row>
        <row r="5347">
          <cell r="F5347" t="str">
            <v>VARGEM GRANDE DO SUL</v>
          </cell>
        </row>
        <row r="5348">
          <cell r="F5348" t="str">
            <v>VARGEM GRANDE PAULISTA</v>
          </cell>
        </row>
        <row r="5349">
          <cell r="F5349" t="str">
            <v>VÁRZEA PAULISTA</v>
          </cell>
        </row>
        <row r="5350">
          <cell r="F5350" t="str">
            <v>VERA CRUZ</v>
          </cell>
        </row>
        <row r="5351">
          <cell r="F5351" t="str">
            <v>VINHEDO</v>
          </cell>
        </row>
        <row r="5352">
          <cell r="F5352" t="str">
            <v>VIRADOURO</v>
          </cell>
        </row>
        <row r="5353">
          <cell r="F5353" t="str">
            <v>VISTA ALEGRE DO ALTO</v>
          </cell>
        </row>
        <row r="5354">
          <cell r="F5354" t="str">
            <v>VITÓRIA BRASIL</v>
          </cell>
        </row>
        <row r="5355">
          <cell r="F5355" t="str">
            <v>VOTORANTIM</v>
          </cell>
        </row>
        <row r="5356">
          <cell r="F5356" t="str">
            <v>VOTUPORANGA</v>
          </cell>
        </row>
        <row r="5357">
          <cell r="F5357" t="str">
            <v>ZACARIAS</v>
          </cell>
        </row>
        <row r="5358">
          <cell r="F5358" t="str">
            <v>CHAVANTES</v>
          </cell>
        </row>
        <row r="5359">
          <cell r="F5359" t="str">
            <v>ESTIVA GERBI</v>
          </cell>
        </row>
        <row r="5360">
          <cell r="F5360" t="str">
            <v>AMPARO DE SÃO FRANCISCO</v>
          </cell>
        </row>
        <row r="5361">
          <cell r="F5361" t="str">
            <v>AQUIDABÃ</v>
          </cell>
        </row>
        <row r="5362">
          <cell r="F5362" t="str">
            <v>ARACAJU</v>
          </cell>
        </row>
        <row r="5363">
          <cell r="F5363" t="str">
            <v>ARAUÁ</v>
          </cell>
        </row>
        <row r="5364">
          <cell r="F5364" t="str">
            <v>AREIA BRANCA</v>
          </cell>
        </row>
        <row r="5365">
          <cell r="F5365" t="str">
            <v>BARRA DOS COQUEIROS</v>
          </cell>
        </row>
        <row r="5366">
          <cell r="F5366" t="str">
            <v>BOQUIM</v>
          </cell>
        </row>
        <row r="5367">
          <cell r="F5367" t="str">
            <v>BREJO GRANDE</v>
          </cell>
        </row>
        <row r="5368">
          <cell r="F5368" t="str">
            <v>CAMPO DO BRITO</v>
          </cell>
        </row>
        <row r="5369">
          <cell r="F5369" t="str">
            <v>CANHOBA</v>
          </cell>
        </row>
        <row r="5370">
          <cell r="F5370" t="str">
            <v>CANINDÉ DE SÃO FRANCISCO</v>
          </cell>
        </row>
        <row r="5371">
          <cell r="F5371" t="str">
            <v>CAPELA</v>
          </cell>
        </row>
        <row r="5372">
          <cell r="F5372" t="str">
            <v>CARIRA</v>
          </cell>
        </row>
        <row r="5373">
          <cell r="F5373" t="str">
            <v>CARMÓPOLIS</v>
          </cell>
        </row>
        <row r="5374">
          <cell r="F5374" t="str">
            <v>CEDRO DE SÃO JOÃO</v>
          </cell>
        </row>
        <row r="5375">
          <cell r="F5375" t="str">
            <v>CRISTINÁPOLIS</v>
          </cell>
        </row>
        <row r="5376">
          <cell r="F5376" t="str">
            <v>CUMBE</v>
          </cell>
        </row>
        <row r="5377">
          <cell r="F5377" t="str">
            <v>DIVINA PASTORA</v>
          </cell>
        </row>
        <row r="5378">
          <cell r="F5378" t="str">
            <v>ESTÂNCIA</v>
          </cell>
        </row>
        <row r="5379">
          <cell r="F5379" t="str">
            <v>FEIRA NOVA</v>
          </cell>
        </row>
        <row r="5380">
          <cell r="F5380" t="str">
            <v>FREI PAULO</v>
          </cell>
        </row>
        <row r="5381">
          <cell r="F5381" t="str">
            <v>GARARU</v>
          </cell>
        </row>
        <row r="5382">
          <cell r="F5382" t="str">
            <v>GENERAL MAYNARD</v>
          </cell>
        </row>
        <row r="5383">
          <cell r="F5383" t="str">
            <v>GRACHO CARDOSO</v>
          </cell>
        </row>
        <row r="5384">
          <cell r="F5384" t="str">
            <v>ILHA DAS FLORES</v>
          </cell>
        </row>
        <row r="5385">
          <cell r="F5385" t="str">
            <v>INDIAROBA</v>
          </cell>
        </row>
        <row r="5386">
          <cell r="F5386" t="str">
            <v>ITABAIANA</v>
          </cell>
        </row>
        <row r="5387">
          <cell r="F5387" t="str">
            <v>ITABAIANINHA</v>
          </cell>
        </row>
        <row r="5388">
          <cell r="F5388" t="str">
            <v>ITABI</v>
          </cell>
        </row>
        <row r="5389">
          <cell r="F5389" t="str">
            <v>ITAPORANGA D'AJUDA</v>
          </cell>
        </row>
        <row r="5390">
          <cell r="F5390" t="str">
            <v>JAPARATUBA</v>
          </cell>
        </row>
        <row r="5391">
          <cell r="F5391" t="str">
            <v>JAPOATÃ</v>
          </cell>
        </row>
        <row r="5392">
          <cell r="F5392" t="str">
            <v>LAGARTO</v>
          </cell>
        </row>
        <row r="5393">
          <cell r="F5393" t="str">
            <v>LARANJEIRAS</v>
          </cell>
        </row>
        <row r="5394">
          <cell r="F5394" t="str">
            <v>MACAMBIRA</v>
          </cell>
        </row>
        <row r="5395">
          <cell r="F5395" t="str">
            <v>MALHADA DOS BOIS</v>
          </cell>
        </row>
        <row r="5396">
          <cell r="F5396" t="str">
            <v>MALHADOR</v>
          </cell>
        </row>
        <row r="5397">
          <cell r="F5397" t="str">
            <v>MARUIM</v>
          </cell>
        </row>
        <row r="5398">
          <cell r="F5398" t="str">
            <v>MOITA BONITA</v>
          </cell>
        </row>
        <row r="5399">
          <cell r="F5399" t="str">
            <v>MONTE ALEGRE DE SERGIPE</v>
          </cell>
        </row>
        <row r="5400">
          <cell r="F5400" t="str">
            <v>MURIBECA</v>
          </cell>
        </row>
        <row r="5401">
          <cell r="F5401" t="str">
            <v>NEÓPOLIS</v>
          </cell>
        </row>
        <row r="5402">
          <cell r="F5402" t="str">
            <v>NOSSA SENHORA APARECIDA</v>
          </cell>
        </row>
        <row r="5403">
          <cell r="F5403" t="str">
            <v>NOSSA SENHORA DA GLÓRIA</v>
          </cell>
        </row>
        <row r="5404">
          <cell r="F5404" t="str">
            <v>NOSSA SENHORA DAS DORES</v>
          </cell>
        </row>
        <row r="5405">
          <cell r="F5405" t="str">
            <v>NOSSA SENHORA DE LOURDES</v>
          </cell>
        </row>
        <row r="5406">
          <cell r="F5406" t="str">
            <v>NOSSA SENHORA DO SOCORRO</v>
          </cell>
        </row>
        <row r="5407">
          <cell r="F5407" t="str">
            <v>PACATUBA</v>
          </cell>
        </row>
        <row r="5408">
          <cell r="F5408" t="str">
            <v>PEDRA MOLE</v>
          </cell>
        </row>
        <row r="5409">
          <cell r="F5409" t="str">
            <v>PEDRINHAS</v>
          </cell>
        </row>
        <row r="5410">
          <cell r="F5410" t="str">
            <v>PINHÃO</v>
          </cell>
        </row>
        <row r="5411">
          <cell r="F5411" t="str">
            <v>PIRAMBU</v>
          </cell>
        </row>
        <row r="5412">
          <cell r="F5412" t="str">
            <v>POÇO REDONDO</v>
          </cell>
        </row>
        <row r="5413">
          <cell r="F5413" t="str">
            <v>POÇO VERDE</v>
          </cell>
        </row>
        <row r="5414">
          <cell r="F5414" t="str">
            <v>PORTO DA FOLHA</v>
          </cell>
        </row>
        <row r="5415">
          <cell r="F5415" t="str">
            <v>PROPRIÁ</v>
          </cell>
        </row>
        <row r="5416">
          <cell r="F5416" t="str">
            <v>RIACHÃO DO DANTAS</v>
          </cell>
        </row>
        <row r="5417">
          <cell r="F5417" t="str">
            <v>RIACHUELO</v>
          </cell>
        </row>
        <row r="5418">
          <cell r="F5418" t="str">
            <v>RIBEIRÓPOLIS</v>
          </cell>
        </row>
        <row r="5419">
          <cell r="F5419" t="str">
            <v>ROSÁRIO DO CATETE</v>
          </cell>
        </row>
        <row r="5420">
          <cell r="F5420" t="str">
            <v>SALGADO</v>
          </cell>
        </row>
        <row r="5421">
          <cell r="F5421" t="str">
            <v>SANTA LUZIA DO ITANHY</v>
          </cell>
        </row>
        <row r="5422">
          <cell r="F5422" t="str">
            <v>SANTANA DO SÃO FRANCISCO</v>
          </cell>
        </row>
        <row r="5423">
          <cell r="F5423" t="str">
            <v>SANTA ROSA DE LIMA</v>
          </cell>
        </row>
        <row r="5424">
          <cell r="F5424" t="str">
            <v>SANTO AMARO DAS BROTAS</v>
          </cell>
        </row>
        <row r="5425">
          <cell r="F5425" t="str">
            <v>SÃO CRISTÓVÃO</v>
          </cell>
        </row>
        <row r="5426">
          <cell r="F5426" t="str">
            <v>SÃO DOMINGOS</v>
          </cell>
        </row>
        <row r="5427">
          <cell r="F5427" t="str">
            <v>SÃO FRANCISCO</v>
          </cell>
        </row>
        <row r="5428">
          <cell r="F5428" t="str">
            <v>SÃO MIGUEL DO ALEIXO</v>
          </cell>
        </row>
        <row r="5429">
          <cell r="F5429" t="str">
            <v>SIMÃO DIAS</v>
          </cell>
        </row>
        <row r="5430">
          <cell r="F5430" t="str">
            <v>SIRIRI</v>
          </cell>
        </row>
        <row r="5431">
          <cell r="F5431" t="str">
            <v>TELHA</v>
          </cell>
        </row>
        <row r="5432">
          <cell r="F5432" t="str">
            <v>TOBIAS BARRETO</v>
          </cell>
        </row>
        <row r="5433">
          <cell r="F5433" t="str">
            <v>TOMAR DO GERU</v>
          </cell>
        </row>
        <row r="5434">
          <cell r="F5434" t="str">
            <v>UMBAÚBA</v>
          </cell>
        </row>
        <row r="5435">
          <cell r="F5435" t="str">
            <v>ABREULÂNDIA</v>
          </cell>
        </row>
        <row r="5436">
          <cell r="F5436" t="str">
            <v>AGUIARNÓPOLIS</v>
          </cell>
        </row>
        <row r="5437">
          <cell r="F5437" t="str">
            <v>ALIANÇA DO TOCANTINS</v>
          </cell>
        </row>
        <row r="5438">
          <cell r="F5438" t="str">
            <v>ALMAS</v>
          </cell>
        </row>
        <row r="5439">
          <cell r="F5439" t="str">
            <v>ALVORADA</v>
          </cell>
        </row>
        <row r="5440">
          <cell r="F5440" t="str">
            <v>ANANÁS</v>
          </cell>
        </row>
        <row r="5441">
          <cell r="F5441" t="str">
            <v>ANGICO</v>
          </cell>
        </row>
        <row r="5442">
          <cell r="F5442" t="str">
            <v>APARECIDA DO RIO NEGRO</v>
          </cell>
        </row>
        <row r="5443">
          <cell r="F5443" t="str">
            <v>ARAGOMINAS</v>
          </cell>
        </row>
        <row r="5444">
          <cell r="F5444" t="str">
            <v>ARAGUACEMA</v>
          </cell>
        </row>
        <row r="5445">
          <cell r="F5445" t="str">
            <v>ARAGUAÇU</v>
          </cell>
        </row>
        <row r="5446">
          <cell r="F5446" t="str">
            <v>ARAGUAÍNA</v>
          </cell>
        </row>
        <row r="5447">
          <cell r="F5447" t="str">
            <v>ARAGUANÃ</v>
          </cell>
        </row>
        <row r="5448">
          <cell r="F5448" t="str">
            <v>ARAGUATINS</v>
          </cell>
        </row>
        <row r="5449">
          <cell r="F5449" t="str">
            <v>ARAPOEMA</v>
          </cell>
        </row>
        <row r="5450">
          <cell r="F5450" t="str">
            <v>ARRAIAS</v>
          </cell>
        </row>
        <row r="5451">
          <cell r="F5451" t="str">
            <v>AUGUSTINÓPOLIS</v>
          </cell>
        </row>
        <row r="5452">
          <cell r="F5452" t="str">
            <v>AURORA DO TOCANTINS</v>
          </cell>
        </row>
        <row r="5453">
          <cell r="F5453" t="str">
            <v>AXIXÁ DO TOCANTINS</v>
          </cell>
        </row>
        <row r="5454">
          <cell r="F5454" t="str">
            <v>BABAÇULÂNDIA</v>
          </cell>
        </row>
        <row r="5455">
          <cell r="F5455" t="str">
            <v>BANDEIRANTES DO TOCANTINS</v>
          </cell>
        </row>
        <row r="5456">
          <cell r="F5456" t="str">
            <v>BARRA DO OURO</v>
          </cell>
        </row>
        <row r="5457">
          <cell r="F5457" t="str">
            <v>BARROLÂNDIA</v>
          </cell>
        </row>
        <row r="5458">
          <cell r="F5458" t="str">
            <v>BERNARDO SAYÃO</v>
          </cell>
        </row>
        <row r="5459">
          <cell r="F5459" t="str">
            <v>BOM JESUS DO TOCANTINS</v>
          </cell>
        </row>
        <row r="5460">
          <cell r="F5460" t="str">
            <v>BRASILÂNDIA DO TOCANTINS</v>
          </cell>
        </row>
        <row r="5461">
          <cell r="F5461" t="str">
            <v>BREJINHO DE NAZARÉ</v>
          </cell>
        </row>
        <row r="5462">
          <cell r="F5462" t="str">
            <v>BURITI DO TOCANTINS</v>
          </cell>
        </row>
        <row r="5463">
          <cell r="F5463" t="str">
            <v>CACHOEIRINHA</v>
          </cell>
        </row>
        <row r="5464">
          <cell r="F5464" t="str">
            <v>CAMPOS LINDOS</v>
          </cell>
        </row>
        <row r="5465">
          <cell r="F5465" t="str">
            <v>CARIRI DO TOCANTINS</v>
          </cell>
        </row>
        <row r="5466">
          <cell r="F5466" t="str">
            <v>CARMOLÂNDIA</v>
          </cell>
        </row>
        <row r="5467">
          <cell r="F5467" t="str">
            <v>CARRASCO BONITO</v>
          </cell>
        </row>
        <row r="5468">
          <cell r="F5468" t="str">
            <v>CASEARA</v>
          </cell>
        </row>
        <row r="5469">
          <cell r="F5469" t="str">
            <v>CENTENÁRIO</v>
          </cell>
        </row>
        <row r="5470">
          <cell r="F5470" t="str">
            <v>CHAPADA DE AREIA</v>
          </cell>
        </row>
        <row r="5471">
          <cell r="F5471" t="str">
            <v>CHAPADA DA NATIVIDADE</v>
          </cell>
        </row>
        <row r="5472">
          <cell r="F5472" t="str">
            <v>COLINAS DO TOCANTINS</v>
          </cell>
        </row>
        <row r="5473">
          <cell r="F5473" t="str">
            <v>COMBINADO</v>
          </cell>
        </row>
        <row r="5474">
          <cell r="F5474" t="str">
            <v>CONCEIÇÃO DO TOCANTINS</v>
          </cell>
        </row>
        <row r="5475">
          <cell r="F5475" t="str">
            <v>COUTO MAGALHÃES</v>
          </cell>
        </row>
        <row r="5476">
          <cell r="F5476" t="str">
            <v>CRISTALÂNDIA</v>
          </cell>
        </row>
        <row r="5477">
          <cell r="F5477" t="str">
            <v>CRIXÁS DO TOCANTINS</v>
          </cell>
        </row>
        <row r="5478">
          <cell r="F5478" t="str">
            <v>DARCINÓPOLIS</v>
          </cell>
        </row>
        <row r="5479">
          <cell r="F5479" t="str">
            <v>DIANÓPOLIS</v>
          </cell>
        </row>
        <row r="5480">
          <cell r="F5480" t="str">
            <v>DIVINÓPOLIS DO TOCANTINS</v>
          </cell>
        </row>
        <row r="5481">
          <cell r="F5481" t="str">
            <v>DOIS IRMÃOS DO TOCANTINS</v>
          </cell>
        </row>
        <row r="5482">
          <cell r="F5482" t="str">
            <v>DUERÉ</v>
          </cell>
        </row>
        <row r="5483">
          <cell r="F5483" t="str">
            <v>ESPERANTINA</v>
          </cell>
        </row>
        <row r="5484">
          <cell r="F5484" t="str">
            <v>FÁTIMA</v>
          </cell>
        </row>
        <row r="5485">
          <cell r="F5485" t="str">
            <v>FIGUEIRÓPOLIS</v>
          </cell>
        </row>
        <row r="5486">
          <cell r="F5486" t="str">
            <v>FILADÉLFIA</v>
          </cell>
        </row>
        <row r="5487">
          <cell r="F5487" t="str">
            <v>FORMOSO DO ARAGUAIA</v>
          </cell>
        </row>
        <row r="5488">
          <cell r="F5488" t="str">
            <v>FORTALEZA DO TABOCÃO</v>
          </cell>
        </row>
        <row r="5489">
          <cell r="F5489" t="str">
            <v>GOIANORTE</v>
          </cell>
        </row>
        <row r="5490">
          <cell r="F5490" t="str">
            <v>GOIATINS</v>
          </cell>
        </row>
        <row r="5491">
          <cell r="F5491" t="str">
            <v>GUARAÍ</v>
          </cell>
        </row>
        <row r="5492">
          <cell r="F5492" t="str">
            <v>GURUPI</v>
          </cell>
        </row>
        <row r="5493">
          <cell r="F5493" t="str">
            <v>IPUEIRAS</v>
          </cell>
        </row>
        <row r="5494">
          <cell r="F5494" t="str">
            <v>ITACAJÁ</v>
          </cell>
        </row>
        <row r="5495">
          <cell r="F5495" t="str">
            <v>ITAGUATINS</v>
          </cell>
        </row>
        <row r="5496">
          <cell r="F5496" t="str">
            <v>ITAPIRATINS</v>
          </cell>
        </row>
        <row r="5497">
          <cell r="F5497" t="str">
            <v>ITAPORÃ DO TOCANTINS</v>
          </cell>
        </row>
        <row r="5498">
          <cell r="F5498" t="str">
            <v>JAÚ DO TOCANTINS</v>
          </cell>
        </row>
        <row r="5499">
          <cell r="F5499" t="str">
            <v>JUARINA</v>
          </cell>
        </row>
        <row r="5500">
          <cell r="F5500" t="str">
            <v>LAGOA DA CONFUSÃO</v>
          </cell>
        </row>
        <row r="5501">
          <cell r="F5501" t="str">
            <v>LAGOA DO TOCANTINS</v>
          </cell>
        </row>
        <row r="5502">
          <cell r="F5502" t="str">
            <v>LAJEADO</v>
          </cell>
        </row>
        <row r="5503">
          <cell r="F5503" t="str">
            <v>LAVANDEIRA</v>
          </cell>
        </row>
        <row r="5504">
          <cell r="F5504" t="str">
            <v>LIZARDA</v>
          </cell>
        </row>
        <row r="5505">
          <cell r="F5505" t="str">
            <v>LUZINÓPOLIS</v>
          </cell>
        </row>
        <row r="5506">
          <cell r="F5506" t="str">
            <v>MARIANÓPOLIS DO TOCANTINS</v>
          </cell>
        </row>
        <row r="5507">
          <cell r="F5507" t="str">
            <v>MATEIROS</v>
          </cell>
        </row>
        <row r="5508">
          <cell r="F5508" t="str">
            <v>MAURILÂNDIA DO TOCANTINS</v>
          </cell>
        </row>
        <row r="5509">
          <cell r="F5509" t="str">
            <v>MIRACEMA DO TOCANTINS</v>
          </cell>
        </row>
        <row r="5510">
          <cell r="F5510" t="str">
            <v>MIRANORTE</v>
          </cell>
        </row>
        <row r="5511">
          <cell r="F5511" t="str">
            <v>MONTE DO CARMO</v>
          </cell>
        </row>
        <row r="5512">
          <cell r="F5512" t="str">
            <v>MONTE SANTO DO TOCANTINS</v>
          </cell>
        </row>
        <row r="5513">
          <cell r="F5513" t="str">
            <v>PALMEIRAS DO TOCANTINS</v>
          </cell>
        </row>
        <row r="5514">
          <cell r="F5514" t="str">
            <v>MURICILÂNDIA</v>
          </cell>
        </row>
        <row r="5515">
          <cell r="F5515" t="str">
            <v>NATIVIDADE</v>
          </cell>
        </row>
        <row r="5516">
          <cell r="F5516" t="str">
            <v>NAZARÉ</v>
          </cell>
        </row>
        <row r="5517">
          <cell r="F5517" t="str">
            <v>NOVA OLINDA</v>
          </cell>
        </row>
        <row r="5518">
          <cell r="F5518" t="str">
            <v>NOVA ROSALÂNDIA</v>
          </cell>
        </row>
        <row r="5519">
          <cell r="F5519" t="str">
            <v>NOVO ACORDO</v>
          </cell>
        </row>
        <row r="5520">
          <cell r="F5520" t="str">
            <v>NOVO ALEGRE</v>
          </cell>
        </row>
        <row r="5521">
          <cell r="F5521" t="str">
            <v>NOVO JARDIM</v>
          </cell>
        </row>
        <row r="5522">
          <cell r="F5522" t="str">
            <v>OLIVEIRA DE FÁTIMA</v>
          </cell>
        </row>
        <row r="5523">
          <cell r="F5523" t="str">
            <v>PALMEIRANTE</v>
          </cell>
        </row>
        <row r="5524">
          <cell r="F5524" t="str">
            <v>PALMEIRÓPOLIS</v>
          </cell>
        </row>
        <row r="5525">
          <cell r="F5525" t="str">
            <v>PARAÍSO DO TOCANTINS</v>
          </cell>
        </row>
        <row r="5526">
          <cell r="F5526" t="str">
            <v>PARANÃ</v>
          </cell>
        </row>
        <row r="5527">
          <cell r="F5527" t="str">
            <v>PAU D'ARCO</v>
          </cell>
        </row>
        <row r="5528">
          <cell r="F5528" t="str">
            <v>PEDRO AFONSO</v>
          </cell>
        </row>
        <row r="5529">
          <cell r="F5529" t="str">
            <v>PEIXE</v>
          </cell>
        </row>
        <row r="5530">
          <cell r="F5530" t="str">
            <v>PEQUIZEIRO</v>
          </cell>
        </row>
        <row r="5531">
          <cell r="F5531" t="str">
            <v>COLMÉIA</v>
          </cell>
        </row>
        <row r="5532">
          <cell r="F5532" t="str">
            <v>PINDORAMA DO TOCANTINS</v>
          </cell>
        </row>
        <row r="5533">
          <cell r="F5533" t="str">
            <v>PIRAQUÊ</v>
          </cell>
        </row>
        <row r="5534">
          <cell r="F5534" t="str">
            <v>PIUM</v>
          </cell>
        </row>
        <row r="5535">
          <cell r="F5535" t="str">
            <v>PONTE ALTA DO BOM JESUS</v>
          </cell>
        </row>
        <row r="5536">
          <cell r="F5536" t="str">
            <v>PONTE ALTA DO TOCANTINS</v>
          </cell>
        </row>
        <row r="5537">
          <cell r="F5537" t="str">
            <v>PORTO ALEGRE DO TOCANTINS</v>
          </cell>
        </row>
        <row r="5538">
          <cell r="F5538" t="str">
            <v>PORTO NACIONAL</v>
          </cell>
        </row>
        <row r="5539">
          <cell r="F5539" t="str">
            <v>PRAIA NORTE</v>
          </cell>
        </row>
        <row r="5540">
          <cell r="F5540" t="str">
            <v>PRESIDENTE KENNEDY</v>
          </cell>
        </row>
        <row r="5541">
          <cell r="F5541" t="str">
            <v>PUGMIL</v>
          </cell>
        </row>
        <row r="5542">
          <cell r="F5542" t="str">
            <v>RECURSOLÂNDIA</v>
          </cell>
        </row>
        <row r="5543">
          <cell r="F5543" t="str">
            <v>RIACHINHO</v>
          </cell>
        </row>
        <row r="5544">
          <cell r="F5544" t="str">
            <v>RIO DA CONCEIÇÃO</v>
          </cell>
        </row>
        <row r="5545">
          <cell r="F5545" t="str">
            <v>RIO DOS BOIS</v>
          </cell>
        </row>
        <row r="5546">
          <cell r="F5546" t="str">
            <v>RIO SONO</v>
          </cell>
        </row>
        <row r="5547">
          <cell r="F5547" t="str">
            <v>SAMPAIO</v>
          </cell>
        </row>
        <row r="5548">
          <cell r="F5548" t="str">
            <v>SANDOLÂNDIA</v>
          </cell>
        </row>
        <row r="5549">
          <cell r="F5549" t="str">
            <v>SANTA FÉ DO ARAGUAIA</v>
          </cell>
        </row>
        <row r="5550">
          <cell r="F5550" t="str">
            <v>SANTA MARIA DO TOCANTINS</v>
          </cell>
        </row>
        <row r="5551">
          <cell r="F5551" t="str">
            <v>SANTA RITA DO TOCANTINS</v>
          </cell>
        </row>
        <row r="5552">
          <cell r="F5552" t="str">
            <v>SANTA ROSA DO TOCANTINS</v>
          </cell>
        </row>
        <row r="5553">
          <cell r="F5553" t="str">
            <v>SANTA TEREZA DO TOCANTINS</v>
          </cell>
        </row>
        <row r="5554">
          <cell r="F5554" t="str">
            <v>SANTA TEREZINHA DO TOCANTINS</v>
          </cell>
        </row>
        <row r="5555">
          <cell r="F5555" t="str">
            <v>SÃO BENTO DO TOCANTINS</v>
          </cell>
        </row>
        <row r="5556">
          <cell r="F5556" t="str">
            <v>SÃO FÉLIX DO TOCANTINS</v>
          </cell>
        </row>
        <row r="5557">
          <cell r="F5557" t="str">
            <v>SÃO MIGUEL DO TOCANTINS</v>
          </cell>
        </row>
        <row r="5558">
          <cell r="F5558" t="str">
            <v>SÃO SALVADOR DO TOCANTINS</v>
          </cell>
        </row>
        <row r="5559">
          <cell r="F5559" t="str">
            <v>SÃO SEBASTIÃO DO TOCANTINS</v>
          </cell>
        </row>
        <row r="5560">
          <cell r="F5560" t="str">
            <v>SÃO VALÉRIO</v>
          </cell>
        </row>
        <row r="5561">
          <cell r="F5561" t="str">
            <v>SILVANÓPOLIS</v>
          </cell>
        </row>
        <row r="5562">
          <cell r="F5562" t="str">
            <v>SÍTIO NOVO DO TOCANTINS</v>
          </cell>
        </row>
        <row r="5563">
          <cell r="F5563" t="str">
            <v>SUCUPIRA</v>
          </cell>
        </row>
        <row r="5564">
          <cell r="F5564" t="str">
            <v>TAGUATINGA</v>
          </cell>
        </row>
        <row r="5565">
          <cell r="F5565" t="str">
            <v>TAIPAS DO TOCANTINS</v>
          </cell>
        </row>
        <row r="5566">
          <cell r="F5566" t="str">
            <v>TALISMÃ</v>
          </cell>
        </row>
        <row r="5567">
          <cell r="F5567" t="str">
            <v>PALMAS</v>
          </cell>
        </row>
        <row r="5568">
          <cell r="F5568" t="str">
            <v>TOCANTÍNIA</v>
          </cell>
        </row>
        <row r="5569">
          <cell r="F5569" t="str">
            <v>TOCANTINÓPOLIS</v>
          </cell>
        </row>
        <row r="5570">
          <cell r="F5570" t="str">
            <v>TUPIRAMA</v>
          </cell>
        </row>
        <row r="5571">
          <cell r="F5571" t="str">
            <v>TUPIRATINS</v>
          </cell>
        </row>
        <row r="5572">
          <cell r="F5572" t="str">
            <v>WANDERLÂNDIA</v>
          </cell>
        </row>
        <row r="5573">
          <cell r="F5573" t="str">
            <v>XAMBIOÁ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ela65" displayName="Tabela65" ref="D22:L41" totalsRowShown="0" headerRowDxfId="50" dataDxfId="48" headerRowBorderDxfId="49" tableBorderDxfId="47" totalsRowBorderDxfId="46">
  <tableColumns count="9">
    <tableColumn id="1" name="2020" dataDxfId="45"/>
    <tableColumn id="2" name="2021" dataDxfId="44"/>
    <tableColumn id="3" name="2022" dataDxfId="43"/>
    <tableColumn id="4" name="2023" dataDxfId="42"/>
    <tableColumn id="5" name="2024" dataDxfId="41"/>
    <tableColumn id="6" name="2025" dataDxfId="40"/>
    <tableColumn id="7" name="2026" dataDxfId="39"/>
    <tableColumn id="8" name="2027" dataDxfId="38"/>
    <tableColumn id="9" name="2028" dataDxfId="3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C11:N133" totalsRowCount="1" headerRowDxfId="34" dataDxfId="33" totalsRowDxfId="31" tableBorderDxfId="32">
  <tableColumns count="12">
    <tableColumn id="1" name="5.3 Nome da Usina" totalsRowLabel="Total" dataDxfId="30" totalsRowDxfId="29"/>
    <tableColumn id="2" name="5.4 Tipo" dataDxfId="28" totalsRowDxfId="27"/>
    <tableColumn id="3" name="5.5 Combustível/ Rio" dataDxfId="26" totalsRowDxfId="25"/>
    <tableColumn id="4" name="5.6 Máquina" totalsRowFunction="sum" dataDxfId="24" totalsRowDxfId="23"/>
    <tableColumn id="5" name="5.7 Potência Nominal (kW)" totalsRowFunction="sum" dataDxfId="22" totalsRowDxfId="21"/>
    <tableColumn id="6" name="5.8 Potência Efetiva (kW)" dataDxfId="20" totalsRowDxfId="19"/>
    <tableColumn id="7" name="5.9 Situação / Autorização - Aneel" dataDxfId="18" totalsRowDxfId="17"/>
    <tableColumn id="8" name="5.10 Alugada,_x000a_Própria ou PIE?" dataDxfId="16" totalsRowDxfId="15"/>
    <tableColumn id="9" name="5.11 Data Início Contrato_x000a_(dd/mm/aaaa)" dataDxfId="14" totalsRowDxfId="13"/>
    <tableColumn id="10" name="5.12 Data Final Contrato_x000a_(dd/mm/aaaa)" dataDxfId="12" totalsRowDxfId="11"/>
    <tableColumn id="11" name="5.13 Data prevista de desativação (dd/mm/aaaa)" dataDxfId="10" totalsRowDxfId="9"/>
    <tableColumn id="12" name="5.14 Outras Informações Técnicas da Máquina" dataDxfId="8" totalsRowDxfId="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1" name="Tab_Mun" displayName="Tab_Mun" ref="E1:E5573" totalsRowShown="0" headerRowDxfId="5" dataDxfId="4" headerRowCellStyle="Normal 2" dataCellStyle="Normal 2">
  <autoFilter ref="E1:E5573"/>
  <tableColumns count="1">
    <tableColumn id="1" name="NM_MUN_2016" dataDxfId="3" dataCellStyle="Normal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_estados" displayName="tab_estados" ref="B1:B5573" totalsRowShown="0" headerRowDxfId="2" dataDxfId="1" headerRowCellStyle="Normal 2" dataCellStyle="Normal 2">
  <autoFilter ref="B1:B5573"/>
  <tableColumns count="1">
    <tableColumn id="1" name="NM_UF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2" tint="-9.9978637043366805E-2"/>
    <pageSetUpPr fitToPage="1"/>
  </sheetPr>
  <dimension ref="B1:P26"/>
  <sheetViews>
    <sheetView showGridLines="0" tabSelected="1" zoomScaleNormal="100" zoomScaleSheetLayoutView="110" workbookViewId="0">
      <selection activeCell="D41" sqref="D41"/>
    </sheetView>
  </sheetViews>
  <sheetFormatPr defaultColWidth="9" defaultRowHeight="15" x14ac:dyDescent="0.25"/>
  <cols>
    <col min="1" max="1" width="2.42578125" style="17" customWidth="1"/>
    <col min="2" max="9" width="11" style="204" customWidth="1"/>
    <col min="10" max="11" width="11" style="17" customWidth="1"/>
    <col min="12" max="16384" width="9" style="17"/>
  </cols>
  <sheetData>
    <row r="1" spans="2:16" ht="13.7" customHeight="1" thickBot="1" x14ac:dyDescent="0.3"/>
    <row r="2" spans="2:16" ht="23.85" customHeight="1" thickBot="1" x14ac:dyDescent="0.3">
      <c r="B2" s="617" t="s">
        <v>5921</v>
      </c>
      <c r="C2" s="618"/>
      <c r="D2" s="618"/>
      <c r="E2" s="618"/>
      <c r="F2" s="618"/>
      <c r="G2" s="618"/>
      <c r="H2" s="618"/>
      <c r="I2" s="618"/>
      <c r="J2" s="618"/>
      <c r="K2" s="619"/>
    </row>
    <row r="3" spans="2:16" ht="7.5" customHeight="1" thickBot="1" x14ac:dyDescent="0.3">
      <c r="B3" s="605"/>
      <c r="C3" s="606"/>
      <c r="D3" s="606"/>
      <c r="E3" s="606"/>
      <c r="F3" s="606"/>
      <c r="G3" s="606"/>
      <c r="H3" s="606"/>
      <c r="I3" s="606"/>
      <c r="J3" s="606"/>
      <c r="K3" s="607"/>
    </row>
    <row r="4" spans="2:16" ht="15" customHeight="1" x14ac:dyDescent="0.25">
      <c r="B4" s="620" t="s">
        <v>5947</v>
      </c>
      <c r="C4" s="621"/>
      <c r="D4" s="621"/>
      <c r="E4" s="621"/>
      <c r="F4" s="621"/>
      <c r="G4" s="621"/>
      <c r="H4" s="621"/>
      <c r="I4" s="621"/>
      <c r="J4" s="621"/>
      <c r="K4" s="622"/>
    </row>
    <row r="5" spans="2:16" ht="14.25" customHeight="1" x14ac:dyDescent="0.25">
      <c r="B5" s="623"/>
      <c r="C5" s="624"/>
      <c r="D5" s="624"/>
      <c r="E5" s="624"/>
      <c r="F5" s="624"/>
      <c r="G5" s="624"/>
      <c r="H5" s="624"/>
      <c r="I5" s="624"/>
      <c r="J5" s="624"/>
      <c r="K5" s="625"/>
    </row>
    <row r="6" spans="2:16" ht="14.25" customHeight="1" x14ac:dyDescent="0.25">
      <c r="B6" s="623"/>
      <c r="C6" s="624"/>
      <c r="D6" s="624"/>
      <c r="E6" s="624"/>
      <c r="F6" s="624"/>
      <c r="G6" s="624"/>
      <c r="H6" s="624"/>
      <c r="I6" s="624"/>
      <c r="J6" s="624"/>
      <c r="K6" s="625"/>
    </row>
    <row r="7" spans="2:16" ht="14.25" customHeight="1" thickBot="1" x14ac:dyDescent="0.3">
      <c r="B7" s="626"/>
      <c r="C7" s="627"/>
      <c r="D7" s="627"/>
      <c r="E7" s="627"/>
      <c r="F7" s="627"/>
      <c r="G7" s="627"/>
      <c r="H7" s="627"/>
      <c r="I7" s="627"/>
      <c r="J7" s="627"/>
      <c r="K7" s="628"/>
    </row>
    <row r="8" spans="2:16" ht="4.7" customHeight="1" thickBot="1" x14ac:dyDescent="0.3">
      <c r="B8" s="602"/>
      <c r="C8" s="603"/>
      <c r="D8" s="603"/>
      <c r="E8" s="603"/>
      <c r="F8" s="603"/>
      <c r="G8" s="603"/>
      <c r="H8" s="603"/>
      <c r="I8" s="603"/>
      <c r="J8" s="603"/>
      <c r="K8" s="604"/>
    </row>
    <row r="9" spans="2:16" ht="16.350000000000001" customHeight="1" x14ac:dyDescent="0.25">
      <c r="B9" s="608" t="s">
        <v>5941</v>
      </c>
      <c r="C9" s="609"/>
      <c r="D9" s="609"/>
      <c r="E9" s="609"/>
      <c r="F9" s="609"/>
      <c r="G9" s="609"/>
      <c r="H9" s="609"/>
      <c r="I9" s="609"/>
      <c r="J9" s="609"/>
      <c r="K9" s="610"/>
      <c r="L9" s="205"/>
      <c r="M9" s="205"/>
      <c r="N9" s="205"/>
      <c r="O9" s="205"/>
      <c r="P9" s="205"/>
    </row>
    <row r="10" spans="2:16" ht="14.25" customHeight="1" x14ac:dyDescent="0.25">
      <c r="B10" s="611"/>
      <c r="C10" s="612"/>
      <c r="D10" s="612"/>
      <c r="E10" s="612"/>
      <c r="F10" s="612"/>
      <c r="G10" s="612"/>
      <c r="H10" s="612"/>
      <c r="I10" s="612"/>
      <c r="J10" s="612"/>
      <c r="K10" s="613"/>
    </row>
    <row r="11" spans="2:16" ht="15.75" customHeight="1" x14ac:dyDescent="0.25">
      <c r="B11" s="611"/>
      <c r="C11" s="612"/>
      <c r="D11" s="612"/>
      <c r="E11" s="612"/>
      <c r="F11" s="612"/>
      <c r="G11" s="612"/>
      <c r="H11" s="612"/>
      <c r="I11" s="612"/>
      <c r="J11" s="612"/>
      <c r="K11" s="613"/>
    </row>
    <row r="12" spans="2:16" s="204" customFormat="1" ht="31.7" customHeight="1" x14ac:dyDescent="0.25">
      <c r="B12" s="611"/>
      <c r="C12" s="612"/>
      <c r="D12" s="612"/>
      <c r="E12" s="612"/>
      <c r="F12" s="612"/>
      <c r="G12" s="612"/>
      <c r="H12" s="612"/>
      <c r="I12" s="612"/>
      <c r="J12" s="612"/>
      <c r="K12" s="613"/>
    </row>
    <row r="13" spans="2:16" s="206" customFormat="1" ht="14.25" customHeight="1" x14ac:dyDescent="0.25">
      <c r="B13" s="611"/>
      <c r="C13" s="612"/>
      <c r="D13" s="612"/>
      <c r="E13" s="612"/>
      <c r="F13" s="612"/>
      <c r="G13" s="612"/>
      <c r="H13" s="612"/>
      <c r="I13" s="612"/>
      <c r="J13" s="612"/>
      <c r="K13" s="613"/>
    </row>
    <row r="14" spans="2:16" s="206" customFormat="1" ht="14.25" customHeight="1" x14ac:dyDescent="0.25">
      <c r="B14" s="611"/>
      <c r="C14" s="612"/>
      <c r="D14" s="612"/>
      <c r="E14" s="612"/>
      <c r="F14" s="612"/>
      <c r="G14" s="612"/>
      <c r="H14" s="612"/>
      <c r="I14" s="612"/>
      <c r="J14" s="612"/>
      <c r="K14" s="613"/>
    </row>
    <row r="15" spans="2:16" s="206" customFormat="1" ht="14.25" customHeight="1" x14ac:dyDescent="0.25">
      <c r="B15" s="611"/>
      <c r="C15" s="612"/>
      <c r="D15" s="612"/>
      <c r="E15" s="612"/>
      <c r="F15" s="612"/>
      <c r="G15" s="612"/>
      <c r="H15" s="612"/>
      <c r="I15" s="612"/>
      <c r="J15" s="612"/>
      <c r="K15" s="613"/>
    </row>
    <row r="16" spans="2:16" s="206" customFormat="1" ht="14.25" customHeight="1" x14ac:dyDescent="0.25">
      <c r="B16" s="611"/>
      <c r="C16" s="612"/>
      <c r="D16" s="612"/>
      <c r="E16" s="612"/>
      <c r="F16" s="612"/>
      <c r="G16" s="612"/>
      <c r="H16" s="612"/>
      <c r="I16" s="612"/>
      <c r="J16" s="612"/>
      <c r="K16" s="613"/>
    </row>
    <row r="17" spans="2:11" s="206" customFormat="1" ht="14.25" customHeight="1" x14ac:dyDescent="0.25">
      <c r="B17" s="611"/>
      <c r="C17" s="612"/>
      <c r="D17" s="612"/>
      <c r="E17" s="612"/>
      <c r="F17" s="612"/>
      <c r="G17" s="612"/>
      <c r="H17" s="612"/>
      <c r="I17" s="612"/>
      <c r="J17" s="612"/>
      <c r="K17" s="613"/>
    </row>
    <row r="18" spans="2:11" x14ac:dyDescent="0.25">
      <c r="B18" s="611"/>
      <c r="C18" s="612"/>
      <c r="D18" s="612"/>
      <c r="E18" s="612"/>
      <c r="F18" s="612"/>
      <c r="G18" s="612"/>
      <c r="H18" s="612"/>
      <c r="I18" s="612"/>
      <c r="J18" s="612"/>
      <c r="K18" s="613"/>
    </row>
    <row r="19" spans="2:11" x14ac:dyDescent="0.25">
      <c r="B19" s="611"/>
      <c r="C19" s="612"/>
      <c r="D19" s="612"/>
      <c r="E19" s="612"/>
      <c r="F19" s="612"/>
      <c r="G19" s="612"/>
      <c r="H19" s="612"/>
      <c r="I19" s="612"/>
      <c r="J19" s="612"/>
      <c r="K19" s="613"/>
    </row>
    <row r="20" spans="2:11" x14ac:dyDescent="0.25">
      <c r="B20" s="611"/>
      <c r="C20" s="612"/>
      <c r="D20" s="612"/>
      <c r="E20" s="612"/>
      <c r="F20" s="612"/>
      <c r="G20" s="612"/>
      <c r="H20" s="612"/>
      <c r="I20" s="612"/>
      <c r="J20" s="612"/>
      <c r="K20" s="613"/>
    </row>
    <row r="21" spans="2:11" x14ac:dyDescent="0.25">
      <c r="B21" s="611"/>
      <c r="C21" s="612"/>
      <c r="D21" s="612"/>
      <c r="E21" s="612"/>
      <c r="F21" s="612"/>
      <c r="G21" s="612"/>
      <c r="H21" s="612"/>
      <c r="I21" s="612"/>
      <c r="J21" s="612"/>
      <c r="K21" s="613"/>
    </row>
    <row r="22" spans="2:11" x14ac:dyDescent="0.25">
      <c r="B22" s="611"/>
      <c r="C22" s="612"/>
      <c r="D22" s="612"/>
      <c r="E22" s="612"/>
      <c r="F22" s="612"/>
      <c r="G22" s="612"/>
      <c r="H22" s="612"/>
      <c r="I22" s="612"/>
      <c r="J22" s="612"/>
      <c r="K22" s="613"/>
    </row>
    <row r="23" spans="2:11" x14ac:dyDescent="0.25">
      <c r="B23" s="611"/>
      <c r="C23" s="612"/>
      <c r="D23" s="612"/>
      <c r="E23" s="612"/>
      <c r="F23" s="612"/>
      <c r="G23" s="612"/>
      <c r="H23" s="612"/>
      <c r="I23" s="612"/>
      <c r="J23" s="612"/>
      <c r="K23" s="613"/>
    </row>
    <row r="24" spans="2:11" x14ac:dyDescent="0.25">
      <c r="B24" s="611"/>
      <c r="C24" s="612"/>
      <c r="D24" s="612"/>
      <c r="E24" s="612"/>
      <c r="F24" s="612"/>
      <c r="G24" s="612"/>
      <c r="H24" s="612"/>
      <c r="I24" s="612"/>
      <c r="J24" s="612"/>
      <c r="K24" s="613"/>
    </row>
    <row r="25" spans="2:11" x14ac:dyDescent="0.25">
      <c r="B25" s="611"/>
      <c r="C25" s="612"/>
      <c r="D25" s="612"/>
      <c r="E25" s="612"/>
      <c r="F25" s="612"/>
      <c r="G25" s="612"/>
      <c r="H25" s="612"/>
      <c r="I25" s="612"/>
      <c r="J25" s="612"/>
      <c r="K25" s="613"/>
    </row>
    <row r="26" spans="2:11" ht="15.75" thickBot="1" x14ac:dyDescent="0.3">
      <c r="B26" s="614"/>
      <c r="C26" s="615"/>
      <c r="D26" s="615"/>
      <c r="E26" s="615"/>
      <c r="F26" s="615"/>
      <c r="G26" s="615"/>
      <c r="H26" s="615"/>
      <c r="I26" s="615"/>
      <c r="J26" s="615"/>
      <c r="K26" s="616"/>
    </row>
  </sheetData>
  <sheetProtection password="BE9E" sheet="1" objects="1" scenarios="1" selectLockedCells="1" selectUnlockedCells="1"/>
  <mergeCells count="5">
    <mergeCell ref="B8:K8"/>
    <mergeCell ref="B3:K3"/>
    <mergeCell ref="B9:K26"/>
    <mergeCell ref="B2:K2"/>
    <mergeCell ref="B4:K7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7" tint="0.39997558519241921"/>
  </sheetPr>
  <dimension ref="A1:AD37"/>
  <sheetViews>
    <sheetView zoomScale="85" zoomScaleNormal="85" zoomScaleSheetLayoutView="100" workbookViewId="0">
      <selection activeCell="D26" sqref="D26:K32"/>
    </sheetView>
  </sheetViews>
  <sheetFormatPr defaultColWidth="9.140625" defaultRowHeight="15" x14ac:dyDescent="0.25"/>
  <cols>
    <col min="1" max="1" width="2.42578125" style="502" customWidth="1"/>
    <col min="2" max="2" width="6.28515625" style="502" customWidth="1"/>
    <col min="3" max="3" width="28.5703125" style="502" customWidth="1"/>
    <col min="4" max="6" width="12.42578125" style="502" customWidth="1"/>
    <col min="7" max="7" width="15.42578125" style="502" customWidth="1"/>
    <col min="8" max="8" width="6.140625" style="502" customWidth="1"/>
    <col min="9" max="9" width="6.42578125" style="502" customWidth="1"/>
    <col min="10" max="10" width="28.5703125" style="502" customWidth="1"/>
    <col min="11" max="11" width="14.28515625" style="502" customWidth="1"/>
    <col min="12" max="12" width="1" style="502" customWidth="1"/>
    <col min="13" max="16384" width="9.140625" style="502"/>
  </cols>
  <sheetData>
    <row r="1" spans="1:30" ht="12.2" customHeight="1" thickBo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33"/>
      <c r="L1" s="33"/>
      <c r="M1" s="33"/>
      <c r="N1" s="33"/>
      <c r="O1" s="33"/>
      <c r="P1" s="22"/>
      <c r="Q1" s="22"/>
      <c r="R1" s="22"/>
      <c r="S1" s="22"/>
      <c r="T1" s="22"/>
      <c r="V1" s="145"/>
      <c r="W1" s="145"/>
      <c r="X1" s="503"/>
      <c r="Y1" s="503"/>
      <c r="Z1" s="503"/>
      <c r="AA1" s="503"/>
      <c r="AB1" s="503"/>
      <c r="AC1" s="503"/>
      <c r="AD1" s="503"/>
    </row>
    <row r="2" spans="1:30" ht="23.85" customHeight="1" x14ac:dyDescent="0.3">
      <c r="A2" s="22"/>
      <c r="B2" s="780" t="s">
        <v>5881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2"/>
      <c r="N2" s="146"/>
      <c r="O2" s="33"/>
      <c r="P2" s="22"/>
      <c r="Q2" s="22"/>
      <c r="R2" s="22"/>
      <c r="S2" s="22"/>
      <c r="T2" s="22"/>
      <c r="V2" s="147"/>
      <c r="W2" s="147"/>
      <c r="X2" s="503"/>
      <c r="Y2" s="503"/>
      <c r="Z2" s="503"/>
      <c r="AA2" s="503"/>
      <c r="AB2" s="503"/>
      <c r="AC2" s="503"/>
      <c r="AD2" s="503"/>
    </row>
    <row r="3" spans="1:30" ht="15.75" thickBot="1" x14ac:dyDescent="0.3">
      <c r="A3" s="22"/>
      <c r="B3" s="26"/>
      <c r="C3" s="30"/>
      <c r="D3" s="30"/>
      <c r="E3" s="30"/>
      <c r="F3" s="30"/>
      <c r="G3" s="30"/>
      <c r="H3" s="30"/>
      <c r="I3" s="30"/>
      <c r="J3" s="30"/>
      <c r="K3" s="30"/>
      <c r="L3" s="30"/>
      <c r="M3" s="39"/>
      <c r="N3" s="30"/>
      <c r="O3" s="33"/>
      <c r="P3" s="22"/>
      <c r="Q3" s="22"/>
      <c r="R3" s="22"/>
      <c r="S3" s="22"/>
      <c r="T3" s="22"/>
      <c r="V3" s="147"/>
      <c r="W3" s="147"/>
      <c r="X3" s="503"/>
      <c r="Y3" s="503"/>
      <c r="Z3" s="503"/>
      <c r="AA3" s="503"/>
      <c r="AB3" s="503"/>
      <c r="AC3" s="503"/>
      <c r="AD3" s="503"/>
    </row>
    <row r="4" spans="1:30" ht="15.75" thickBot="1" x14ac:dyDescent="0.3">
      <c r="B4" s="187" t="s">
        <v>78</v>
      </c>
      <c r="C4" s="27" t="s">
        <v>5</v>
      </c>
      <c r="D4" s="667">
        <f>'1_Aspectos Geográficos'!$D$4</f>
        <v>0</v>
      </c>
      <c r="E4" s="672"/>
      <c r="F4" s="672"/>
      <c r="G4" s="668"/>
      <c r="H4" s="148"/>
      <c r="I4" s="114" t="s">
        <v>80</v>
      </c>
      <c r="J4" s="186" t="s">
        <v>8</v>
      </c>
      <c r="K4" s="169" t="str">
        <f>'2_Mercado Anual_Projeções'!D7</f>
        <v/>
      </c>
      <c r="L4" s="149"/>
      <c r="M4" s="504"/>
      <c r="V4" s="147"/>
      <c r="W4" s="147"/>
      <c r="X4" s="503"/>
      <c r="Y4" s="503"/>
      <c r="Z4" s="503"/>
      <c r="AA4" s="503"/>
      <c r="AB4" s="503"/>
      <c r="AC4" s="503"/>
      <c r="AD4" s="503"/>
    </row>
    <row r="5" spans="1:30" ht="15.75" thickBot="1" x14ac:dyDescent="0.3">
      <c r="B5" s="187"/>
      <c r="C5" s="150"/>
      <c r="D5" s="151"/>
      <c r="E5" s="151"/>
      <c r="F5" s="151"/>
      <c r="G5" s="27"/>
      <c r="H5" s="27"/>
      <c r="I5" s="114"/>
      <c r="J5" s="505"/>
      <c r="K5" s="152"/>
      <c r="L5" s="152"/>
      <c r="M5" s="504"/>
      <c r="V5" s="147"/>
      <c r="W5" s="147"/>
      <c r="X5" s="503"/>
      <c r="Y5" s="503"/>
      <c r="Z5" s="503"/>
      <c r="AA5" s="503"/>
      <c r="AB5" s="503"/>
      <c r="AC5" s="503"/>
      <c r="AD5" s="503"/>
    </row>
    <row r="6" spans="1:30" ht="15.75" thickBot="1" x14ac:dyDescent="0.3">
      <c r="B6" s="187" t="s">
        <v>79</v>
      </c>
      <c r="C6" s="27" t="s">
        <v>24</v>
      </c>
      <c r="D6" s="667">
        <f>'1_Aspectos Geográficos'!$D$10</f>
        <v>0</v>
      </c>
      <c r="E6" s="672"/>
      <c r="F6" s="672"/>
      <c r="G6" s="668"/>
      <c r="H6" s="148"/>
      <c r="I6" s="114" t="s">
        <v>81</v>
      </c>
      <c r="J6" s="186" t="s">
        <v>5771</v>
      </c>
      <c r="K6" s="170">
        <f>'1_Aspectos Geográficos'!$K$10</f>
        <v>0</v>
      </c>
      <c r="L6" s="153"/>
      <c r="M6" s="504"/>
      <c r="V6" s="147"/>
      <c r="W6" s="147"/>
      <c r="X6" s="503"/>
      <c r="Y6" s="503"/>
      <c r="Z6" s="503"/>
      <c r="AA6" s="503"/>
      <c r="AB6" s="503"/>
      <c r="AC6" s="503"/>
      <c r="AD6" s="503"/>
    </row>
    <row r="7" spans="1:30" ht="15.75" thickBot="1" x14ac:dyDescent="0.3">
      <c r="B7" s="187"/>
      <c r="C7" s="27"/>
      <c r="D7" s="148"/>
      <c r="E7" s="148"/>
      <c r="F7" s="148"/>
      <c r="G7" s="148"/>
      <c r="H7" s="148"/>
      <c r="I7" s="114"/>
      <c r="J7" s="186"/>
      <c r="K7" s="153"/>
      <c r="L7" s="153"/>
      <c r="M7" s="504"/>
      <c r="V7" s="147"/>
      <c r="W7" s="147"/>
      <c r="X7" s="503"/>
      <c r="Y7" s="503"/>
      <c r="Z7" s="503"/>
      <c r="AA7" s="503"/>
      <c r="AB7" s="503"/>
      <c r="AC7" s="503"/>
      <c r="AD7" s="503"/>
    </row>
    <row r="8" spans="1:30" ht="14.25" customHeight="1" thickBot="1" x14ac:dyDescent="0.3">
      <c r="B8" s="187"/>
      <c r="C8" s="152"/>
      <c r="D8" s="783"/>
      <c r="E8" s="784"/>
      <c r="F8" s="784"/>
      <c r="G8" s="784"/>
      <c r="H8" s="784"/>
      <c r="I8" s="784"/>
      <c r="J8" s="784"/>
      <c r="K8" s="785"/>
      <c r="L8" s="108"/>
      <c r="M8" s="504"/>
      <c r="V8" s="147"/>
      <c r="W8" s="147"/>
      <c r="X8" s="503"/>
      <c r="Y8" s="503"/>
      <c r="Z8" s="503"/>
      <c r="AA8" s="503"/>
      <c r="AB8" s="503"/>
      <c r="AC8" s="503"/>
      <c r="AD8" s="503"/>
    </row>
    <row r="9" spans="1:30" ht="9.75" customHeight="1" thickBot="1" x14ac:dyDescent="0.3">
      <c r="B9" s="187"/>
      <c r="C9" s="154"/>
      <c r="D9" s="786"/>
      <c r="E9" s="787"/>
      <c r="F9" s="787"/>
      <c r="G9" s="787"/>
      <c r="H9" s="787"/>
      <c r="I9" s="787"/>
      <c r="J9" s="787"/>
      <c r="K9" s="788"/>
      <c r="L9" s="108"/>
      <c r="M9" s="504"/>
      <c r="V9" s="147"/>
      <c r="W9" s="147"/>
      <c r="X9" s="503"/>
      <c r="Y9" s="503"/>
      <c r="Z9" s="503"/>
      <c r="AA9" s="503"/>
      <c r="AB9" s="503"/>
      <c r="AC9" s="503"/>
      <c r="AD9" s="503"/>
    </row>
    <row r="10" spans="1:30" x14ac:dyDescent="0.25">
      <c r="B10" s="187" t="s">
        <v>82</v>
      </c>
      <c r="C10" s="789" t="s">
        <v>5882</v>
      </c>
      <c r="D10" s="770"/>
      <c r="E10" s="771"/>
      <c r="F10" s="771"/>
      <c r="G10" s="771"/>
      <c r="H10" s="771"/>
      <c r="I10" s="771"/>
      <c r="J10" s="771"/>
      <c r="K10" s="772"/>
      <c r="L10" s="506"/>
      <c r="M10" s="504"/>
      <c r="V10" s="147"/>
      <c r="W10" s="147"/>
      <c r="X10" s="503"/>
      <c r="Y10" s="503"/>
      <c r="Z10" s="503"/>
      <c r="AA10" s="503"/>
      <c r="AB10" s="503"/>
      <c r="AC10" s="503"/>
      <c r="AD10" s="503"/>
    </row>
    <row r="11" spans="1:30" x14ac:dyDescent="0.25">
      <c r="B11" s="187"/>
      <c r="C11" s="789"/>
      <c r="D11" s="770"/>
      <c r="E11" s="771"/>
      <c r="F11" s="771"/>
      <c r="G11" s="771"/>
      <c r="H11" s="771"/>
      <c r="I11" s="771"/>
      <c r="J11" s="771"/>
      <c r="K11" s="772"/>
      <c r="L11" s="506"/>
      <c r="M11" s="504"/>
      <c r="V11" s="147"/>
      <c r="W11" s="147"/>
      <c r="X11" s="503"/>
      <c r="Y11" s="503"/>
      <c r="Z11" s="503"/>
      <c r="AA11" s="503"/>
      <c r="AB11" s="503"/>
      <c r="AC11" s="503"/>
      <c r="AD11" s="503"/>
    </row>
    <row r="12" spans="1:30" x14ac:dyDescent="0.25">
      <c r="B12" s="187"/>
      <c r="C12" s="789"/>
      <c r="D12" s="770"/>
      <c r="E12" s="771"/>
      <c r="F12" s="771"/>
      <c r="G12" s="771"/>
      <c r="H12" s="771"/>
      <c r="I12" s="771"/>
      <c r="J12" s="771"/>
      <c r="K12" s="772"/>
      <c r="L12" s="506"/>
      <c r="M12" s="504"/>
      <c r="V12" s="147"/>
      <c r="W12" s="147"/>
      <c r="X12" s="503"/>
      <c r="Y12" s="503"/>
      <c r="Z12" s="503"/>
      <c r="AA12" s="503"/>
      <c r="AB12" s="503"/>
      <c r="AC12" s="503"/>
      <c r="AD12" s="503"/>
    </row>
    <row r="13" spans="1:30" x14ac:dyDescent="0.25">
      <c r="B13" s="187"/>
      <c r="C13" s="27"/>
      <c r="D13" s="770"/>
      <c r="E13" s="771"/>
      <c r="F13" s="771"/>
      <c r="G13" s="771"/>
      <c r="H13" s="771"/>
      <c r="I13" s="771"/>
      <c r="J13" s="771"/>
      <c r="K13" s="772"/>
      <c r="L13" s="506"/>
      <c r="M13" s="504"/>
    </row>
    <row r="14" spans="1:30" x14ac:dyDescent="0.25">
      <c r="B14" s="507"/>
      <c r="C14" s="508"/>
      <c r="D14" s="770"/>
      <c r="E14" s="771"/>
      <c r="F14" s="771"/>
      <c r="G14" s="771"/>
      <c r="H14" s="771"/>
      <c r="I14" s="771"/>
      <c r="J14" s="771"/>
      <c r="K14" s="772"/>
      <c r="L14" s="506"/>
      <c r="M14" s="504"/>
    </row>
    <row r="15" spans="1:30" x14ac:dyDescent="0.25">
      <c r="B15" s="187"/>
      <c r="C15" s="27"/>
      <c r="D15" s="770"/>
      <c r="E15" s="771"/>
      <c r="F15" s="771"/>
      <c r="G15" s="771"/>
      <c r="H15" s="771"/>
      <c r="I15" s="771"/>
      <c r="J15" s="771"/>
      <c r="K15" s="772"/>
      <c r="L15" s="506"/>
      <c r="M15" s="504"/>
    </row>
    <row r="16" spans="1:30" ht="15.75" thickBot="1" x14ac:dyDescent="0.3">
      <c r="B16" s="509"/>
      <c r="C16" s="27"/>
      <c r="D16" s="773"/>
      <c r="E16" s="774"/>
      <c r="F16" s="774"/>
      <c r="G16" s="774"/>
      <c r="H16" s="774"/>
      <c r="I16" s="774"/>
      <c r="J16" s="774"/>
      <c r="K16" s="775"/>
      <c r="L16" s="506"/>
      <c r="M16" s="155"/>
      <c r="N16" s="154"/>
      <c r="O16" s="154"/>
      <c r="P16" s="154"/>
      <c r="Q16" s="508"/>
    </row>
    <row r="17" spans="2:26" ht="5.25" customHeight="1" thickBot="1" x14ac:dyDescent="0.3">
      <c r="B17" s="510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504"/>
      <c r="N17" s="508"/>
      <c r="O17" s="508"/>
      <c r="P17" s="511"/>
      <c r="Q17" s="508"/>
    </row>
    <row r="18" spans="2:26" x14ac:dyDescent="0.25">
      <c r="B18" s="187" t="s">
        <v>83</v>
      </c>
      <c r="C18" s="27" t="s">
        <v>5883</v>
      </c>
      <c r="D18" s="776"/>
      <c r="E18" s="777"/>
      <c r="F18" s="777"/>
      <c r="G18" s="777"/>
      <c r="H18" s="777"/>
      <c r="I18" s="777"/>
      <c r="J18" s="777"/>
      <c r="K18" s="778"/>
      <c r="L18" s="506"/>
      <c r="M18" s="504"/>
    </row>
    <row r="19" spans="2:26" x14ac:dyDescent="0.25">
      <c r="B19" s="187"/>
      <c r="C19" s="512"/>
      <c r="D19" s="770"/>
      <c r="E19" s="771"/>
      <c r="F19" s="771"/>
      <c r="G19" s="771"/>
      <c r="H19" s="771"/>
      <c r="I19" s="771"/>
      <c r="J19" s="771"/>
      <c r="K19" s="772"/>
      <c r="L19" s="506"/>
      <c r="M19" s="504"/>
    </row>
    <row r="20" spans="2:26" x14ac:dyDescent="0.25">
      <c r="B20" s="187"/>
      <c r="C20" s="512"/>
      <c r="D20" s="770"/>
      <c r="E20" s="771"/>
      <c r="F20" s="771"/>
      <c r="G20" s="771"/>
      <c r="H20" s="771"/>
      <c r="I20" s="771"/>
      <c r="J20" s="771"/>
      <c r="K20" s="772"/>
      <c r="L20" s="506"/>
      <c r="M20" s="504"/>
    </row>
    <row r="21" spans="2:26" x14ac:dyDescent="0.25">
      <c r="B21" s="507"/>
      <c r="C21" s="512"/>
      <c r="D21" s="770"/>
      <c r="E21" s="771"/>
      <c r="F21" s="771"/>
      <c r="G21" s="771"/>
      <c r="H21" s="771"/>
      <c r="I21" s="771"/>
      <c r="J21" s="771"/>
      <c r="K21" s="772"/>
      <c r="L21" s="506"/>
      <c r="M21" s="504"/>
    </row>
    <row r="22" spans="2:26" x14ac:dyDescent="0.25">
      <c r="B22" s="187"/>
      <c r="C22" s="512"/>
      <c r="D22" s="770"/>
      <c r="E22" s="771"/>
      <c r="F22" s="771"/>
      <c r="G22" s="771"/>
      <c r="H22" s="771"/>
      <c r="I22" s="771"/>
      <c r="J22" s="771"/>
      <c r="K22" s="772"/>
      <c r="L22" s="506"/>
      <c r="M22" s="504"/>
    </row>
    <row r="23" spans="2:26" x14ac:dyDescent="0.25">
      <c r="B23" s="187"/>
      <c r="C23" s="512"/>
      <c r="D23" s="770"/>
      <c r="E23" s="771"/>
      <c r="F23" s="771"/>
      <c r="G23" s="771"/>
      <c r="H23" s="771"/>
      <c r="I23" s="771"/>
      <c r="J23" s="771"/>
      <c r="K23" s="772"/>
      <c r="L23" s="506"/>
      <c r="M23" s="504"/>
    </row>
    <row r="24" spans="2:26" ht="15.75" thickBot="1" x14ac:dyDescent="0.3">
      <c r="B24" s="187"/>
      <c r="C24" s="512"/>
      <c r="D24" s="773"/>
      <c r="E24" s="774"/>
      <c r="F24" s="774"/>
      <c r="G24" s="774"/>
      <c r="H24" s="774"/>
      <c r="I24" s="774"/>
      <c r="J24" s="774"/>
      <c r="K24" s="775"/>
      <c r="L24" s="506"/>
      <c r="M24" s="504"/>
    </row>
    <row r="25" spans="2:26" ht="5.25" customHeight="1" thickBot="1" x14ac:dyDescent="0.3">
      <c r="B25" s="187"/>
      <c r="C25" s="512"/>
      <c r="D25" s="508"/>
      <c r="E25" s="508"/>
      <c r="F25" s="508"/>
      <c r="G25" s="512"/>
      <c r="H25" s="512"/>
      <c r="I25" s="513"/>
      <c r="J25" s="514"/>
      <c r="K25" s="514"/>
      <c r="L25" s="514"/>
      <c r="M25" s="504"/>
    </row>
    <row r="26" spans="2:26" x14ac:dyDescent="0.25">
      <c r="B26" s="187" t="s">
        <v>5884</v>
      </c>
      <c r="C26" s="779" t="s">
        <v>5885</v>
      </c>
      <c r="D26" s="776"/>
      <c r="E26" s="777"/>
      <c r="F26" s="777"/>
      <c r="G26" s="777"/>
      <c r="H26" s="777"/>
      <c r="I26" s="777"/>
      <c r="J26" s="777"/>
      <c r="K26" s="778"/>
      <c r="L26" s="506"/>
      <c r="M26" s="504"/>
    </row>
    <row r="27" spans="2:26" x14ac:dyDescent="0.25">
      <c r="B27" s="187"/>
      <c r="C27" s="779"/>
      <c r="D27" s="770"/>
      <c r="E27" s="771"/>
      <c r="F27" s="771"/>
      <c r="G27" s="771"/>
      <c r="H27" s="771"/>
      <c r="I27" s="771"/>
      <c r="J27" s="771"/>
      <c r="K27" s="772"/>
      <c r="L27" s="506"/>
      <c r="M27" s="504"/>
    </row>
    <row r="28" spans="2:26" x14ac:dyDescent="0.25">
      <c r="B28" s="187"/>
      <c r="C28" s="779"/>
      <c r="D28" s="770"/>
      <c r="E28" s="771"/>
      <c r="F28" s="771"/>
      <c r="G28" s="771"/>
      <c r="H28" s="771"/>
      <c r="I28" s="771"/>
      <c r="J28" s="771"/>
      <c r="K28" s="772"/>
      <c r="L28" s="506"/>
      <c r="M28" s="504"/>
    </row>
    <row r="29" spans="2:26" x14ac:dyDescent="0.25">
      <c r="B29" s="507"/>
      <c r="C29" s="779"/>
      <c r="D29" s="770"/>
      <c r="E29" s="771"/>
      <c r="F29" s="771"/>
      <c r="G29" s="771"/>
      <c r="H29" s="771"/>
      <c r="I29" s="771"/>
      <c r="J29" s="771"/>
      <c r="K29" s="772"/>
      <c r="L29" s="506"/>
      <c r="M29" s="504"/>
    </row>
    <row r="30" spans="2:26" x14ac:dyDescent="0.25">
      <c r="B30" s="187"/>
      <c r="C30" s="779"/>
      <c r="D30" s="770"/>
      <c r="E30" s="771"/>
      <c r="F30" s="771"/>
      <c r="G30" s="771"/>
      <c r="H30" s="771"/>
      <c r="I30" s="771"/>
      <c r="J30" s="771"/>
      <c r="K30" s="772"/>
      <c r="L30" s="506"/>
      <c r="M30" s="504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</row>
    <row r="31" spans="2:26" x14ac:dyDescent="0.25">
      <c r="B31" s="187"/>
      <c r="C31" s="779"/>
      <c r="D31" s="770"/>
      <c r="E31" s="771"/>
      <c r="F31" s="771"/>
      <c r="G31" s="771"/>
      <c r="H31" s="771"/>
      <c r="I31" s="771"/>
      <c r="J31" s="771"/>
      <c r="K31" s="772"/>
      <c r="L31" s="506"/>
      <c r="M31" s="504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</row>
    <row r="32" spans="2:26" ht="19.5" thickBot="1" x14ac:dyDescent="0.3">
      <c r="B32" s="187"/>
      <c r="C32" s="779"/>
      <c r="D32" s="773"/>
      <c r="E32" s="774"/>
      <c r="F32" s="774"/>
      <c r="G32" s="774"/>
      <c r="H32" s="774"/>
      <c r="I32" s="774"/>
      <c r="J32" s="774"/>
      <c r="K32" s="775"/>
      <c r="L32" s="506"/>
      <c r="M32" s="504"/>
      <c r="P32" s="508"/>
      <c r="Q32" s="157"/>
      <c r="R32" s="157"/>
      <c r="S32" s="157"/>
      <c r="T32" s="157"/>
      <c r="U32" s="157"/>
      <c r="V32" s="157"/>
      <c r="W32" s="157"/>
      <c r="X32" s="157"/>
      <c r="Y32" s="157"/>
      <c r="Z32" s="508"/>
    </row>
    <row r="33" spans="2:26" ht="13.7" customHeight="1" x14ac:dyDescent="0.25">
      <c r="B33" s="187"/>
      <c r="C33" s="512"/>
      <c r="D33" s="508"/>
      <c r="E33" s="508"/>
      <c r="F33" s="508"/>
      <c r="G33" s="512"/>
      <c r="H33" s="512"/>
      <c r="I33" s="512"/>
      <c r="J33" s="508"/>
      <c r="K33" s="508"/>
      <c r="L33" s="508"/>
      <c r="M33" s="504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</row>
    <row r="34" spans="2:26" ht="13.7" customHeight="1" thickBot="1" x14ac:dyDescent="0.3">
      <c r="B34" s="515"/>
      <c r="C34" s="516"/>
      <c r="D34" s="517"/>
      <c r="E34" s="517"/>
      <c r="F34" s="517"/>
      <c r="G34" s="518"/>
      <c r="H34" s="518"/>
      <c r="I34" s="518"/>
      <c r="J34" s="519"/>
      <c r="K34" s="519"/>
      <c r="L34" s="519"/>
      <c r="M34" s="520"/>
    </row>
    <row r="35" spans="2:26" x14ac:dyDescent="0.25">
      <c r="B35" s="521"/>
      <c r="C35" s="522"/>
      <c r="D35" s="523"/>
      <c r="E35" s="523"/>
      <c r="F35" s="523"/>
      <c r="G35" s="524"/>
      <c r="H35" s="524"/>
      <c r="I35" s="524"/>
    </row>
    <row r="36" spans="2:26" x14ac:dyDescent="0.25">
      <c r="B36" s="521"/>
      <c r="C36" s="523"/>
      <c r="D36" s="523"/>
      <c r="E36" s="523"/>
      <c r="F36" s="523"/>
      <c r="G36" s="524"/>
      <c r="H36" s="524"/>
      <c r="I36" s="524"/>
    </row>
    <row r="37" spans="2:26" x14ac:dyDescent="0.25">
      <c r="F37" s="525"/>
    </row>
  </sheetData>
  <sheetProtection password="BE9E" sheet="1" objects="1" scenarios="1" selectLockedCells="1"/>
  <protectedRanges>
    <protectedRange sqref="Q32 D8:D9" name="preencher_1"/>
  </protectedRanges>
  <mergeCells count="10">
    <mergeCell ref="D10:K16"/>
    <mergeCell ref="D18:K24"/>
    <mergeCell ref="C26:C32"/>
    <mergeCell ref="D26:K32"/>
    <mergeCell ref="B2:M2"/>
    <mergeCell ref="D4:G4"/>
    <mergeCell ref="D6:G6"/>
    <mergeCell ref="D8:K8"/>
    <mergeCell ref="D9:K9"/>
    <mergeCell ref="C10:C12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tabColor theme="8"/>
  </sheetPr>
  <dimension ref="A1:T22"/>
  <sheetViews>
    <sheetView zoomScale="85" zoomScaleNormal="85" zoomScaleSheetLayoutView="100" workbookViewId="0">
      <selection activeCell="D18" sqref="D18:F18"/>
    </sheetView>
  </sheetViews>
  <sheetFormatPr defaultColWidth="9.140625" defaultRowHeight="15" x14ac:dyDescent="0.25"/>
  <cols>
    <col min="1" max="1" width="2.42578125" style="435" customWidth="1"/>
    <col min="2" max="2" width="6.28515625" style="435" customWidth="1"/>
    <col min="3" max="3" width="30.140625" style="435" customWidth="1"/>
    <col min="4" max="9" width="9" style="435" customWidth="1"/>
    <col min="10" max="10" width="28.42578125" style="435" customWidth="1"/>
    <col min="11" max="11" width="14.28515625" style="435" customWidth="1"/>
    <col min="12" max="12" width="1" style="435" customWidth="1"/>
    <col min="13" max="16384" width="9.140625" style="435"/>
  </cols>
  <sheetData>
    <row r="1" spans="1:20" ht="15.75" thickBot="1" x14ac:dyDescent="0.3">
      <c r="A1" s="423"/>
      <c r="B1" s="423"/>
      <c r="C1" s="423"/>
      <c r="D1" s="423"/>
      <c r="E1" s="423"/>
      <c r="F1" s="423"/>
      <c r="G1" s="423"/>
      <c r="H1" s="423"/>
      <c r="I1" s="423"/>
      <c r="J1" s="423"/>
      <c r="K1" s="424"/>
      <c r="L1" s="424"/>
      <c r="M1" s="424"/>
      <c r="N1" s="424"/>
      <c r="O1" s="424"/>
      <c r="P1" s="423"/>
      <c r="Q1" s="423"/>
      <c r="R1" s="423"/>
      <c r="S1" s="423"/>
      <c r="T1" s="423"/>
    </row>
    <row r="2" spans="1:20" ht="22.7" customHeight="1" x14ac:dyDescent="0.3">
      <c r="A2" s="423"/>
      <c r="B2" s="793" t="s">
        <v>5886</v>
      </c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5"/>
      <c r="N2" s="425"/>
      <c r="O2" s="424"/>
      <c r="P2" s="423"/>
      <c r="Q2" s="423"/>
      <c r="R2" s="423"/>
      <c r="S2" s="423"/>
      <c r="T2" s="423"/>
    </row>
    <row r="3" spans="1:20" ht="15.75" thickBot="1" x14ac:dyDescent="0.3">
      <c r="A3" s="423"/>
      <c r="B3" s="426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8"/>
      <c r="N3" s="427"/>
      <c r="O3" s="424"/>
      <c r="P3" s="423"/>
      <c r="Q3" s="423"/>
      <c r="R3" s="423"/>
      <c r="S3" s="423"/>
      <c r="T3" s="423"/>
    </row>
    <row r="4" spans="1:20" ht="15.75" thickBot="1" x14ac:dyDescent="0.3">
      <c r="B4" s="429" t="s">
        <v>84</v>
      </c>
      <c r="C4" s="430" t="s">
        <v>5</v>
      </c>
      <c r="D4" s="667">
        <f>'1_Aspectos Geográficos'!$D$4</f>
        <v>0</v>
      </c>
      <c r="E4" s="672"/>
      <c r="F4" s="672"/>
      <c r="G4" s="668"/>
      <c r="H4" s="148"/>
      <c r="I4" s="431" t="s">
        <v>86</v>
      </c>
      <c r="J4" s="526" t="s">
        <v>8</v>
      </c>
      <c r="K4" s="169" t="str">
        <f>'2_Mercado Anual_Projeções'!D7</f>
        <v/>
      </c>
      <c r="L4" s="149"/>
      <c r="M4" s="434"/>
    </row>
    <row r="5" spans="1:20" ht="15.75" thickBot="1" x14ac:dyDescent="0.3">
      <c r="B5" s="429"/>
      <c r="C5" s="432"/>
      <c r="D5" s="436"/>
      <c r="E5" s="436"/>
      <c r="F5" s="436"/>
      <c r="G5" s="430"/>
      <c r="H5" s="430"/>
      <c r="I5" s="431"/>
      <c r="J5" s="527"/>
      <c r="K5" s="438"/>
      <c r="L5" s="438"/>
      <c r="M5" s="434"/>
    </row>
    <row r="6" spans="1:20" ht="15.75" thickBot="1" x14ac:dyDescent="0.3">
      <c r="B6" s="429" t="s">
        <v>85</v>
      </c>
      <c r="C6" s="430" t="s">
        <v>24</v>
      </c>
      <c r="D6" s="667">
        <f>'1_Aspectos Geográficos'!$D$10</f>
        <v>0</v>
      </c>
      <c r="E6" s="672"/>
      <c r="F6" s="672"/>
      <c r="G6" s="668"/>
      <c r="H6" s="148"/>
      <c r="I6" s="431" t="s">
        <v>87</v>
      </c>
      <c r="J6" s="526" t="s">
        <v>5771</v>
      </c>
      <c r="K6" s="170">
        <f>'1_Aspectos Geográficos'!$K$10</f>
        <v>0</v>
      </c>
      <c r="L6" s="153"/>
      <c r="M6" s="434"/>
    </row>
    <row r="7" spans="1:20" ht="15.75" thickBot="1" x14ac:dyDescent="0.3">
      <c r="B7" s="429"/>
      <c r="C7" s="430"/>
      <c r="D7" s="148"/>
      <c r="E7" s="148"/>
      <c r="F7" s="148"/>
      <c r="G7" s="148"/>
      <c r="H7" s="148"/>
      <c r="I7" s="431"/>
      <c r="J7" s="526"/>
      <c r="K7" s="153"/>
      <c r="L7" s="153"/>
      <c r="M7" s="434"/>
    </row>
    <row r="8" spans="1:20" ht="9" customHeight="1" thickBot="1" x14ac:dyDescent="0.3">
      <c r="B8" s="429"/>
      <c r="C8" s="438"/>
      <c r="D8" s="796"/>
      <c r="E8" s="797"/>
      <c r="F8" s="797"/>
      <c r="G8" s="797"/>
      <c r="H8" s="797"/>
      <c r="I8" s="797"/>
      <c r="J8" s="797"/>
      <c r="K8" s="798"/>
      <c r="L8" s="528"/>
      <c r="M8" s="434"/>
    </row>
    <row r="9" spans="1:20" ht="9" customHeight="1" thickBot="1" x14ac:dyDescent="0.3">
      <c r="B9" s="429"/>
      <c r="C9" s="445"/>
      <c r="D9" s="799"/>
      <c r="E9" s="800"/>
      <c r="F9" s="800"/>
      <c r="G9" s="800"/>
      <c r="H9" s="800"/>
      <c r="I9" s="800"/>
      <c r="J9" s="800"/>
      <c r="K9" s="801"/>
      <c r="L9" s="528"/>
      <c r="M9" s="434"/>
    </row>
    <row r="10" spans="1:20" ht="15" customHeight="1" x14ac:dyDescent="0.25">
      <c r="B10" s="429" t="s">
        <v>5887</v>
      </c>
      <c r="C10" s="802" t="s">
        <v>5888</v>
      </c>
      <c r="D10" s="803"/>
      <c r="E10" s="804"/>
      <c r="F10" s="804"/>
      <c r="G10" s="804"/>
      <c r="H10" s="804"/>
      <c r="I10" s="804"/>
      <c r="J10" s="804"/>
      <c r="K10" s="805"/>
      <c r="L10" s="529"/>
      <c r="M10" s="434"/>
    </row>
    <row r="11" spans="1:20" x14ac:dyDescent="0.25">
      <c r="B11" s="429"/>
      <c r="C11" s="802"/>
      <c r="D11" s="806"/>
      <c r="E11" s="807"/>
      <c r="F11" s="807"/>
      <c r="G11" s="807"/>
      <c r="H11" s="807"/>
      <c r="I11" s="807"/>
      <c r="J11" s="807"/>
      <c r="K11" s="808"/>
      <c r="L11" s="529"/>
      <c r="M11" s="434"/>
    </row>
    <row r="12" spans="1:20" x14ac:dyDescent="0.25">
      <c r="B12" s="429"/>
      <c r="C12" s="802"/>
      <c r="D12" s="806"/>
      <c r="E12" s="807"/>
      <c r="F12" s="807"/>
      <c r="G12" s="807"/>
      <c r="H12" s="807"/>
      <c r="I12" s="807"/>
      <c r="J12" s="807"/>
      <c r="K12" s="808"/>
      <c r="L12" s="529"/>
      <c r="M12" s="434"/>
    </row>
    <row r="13" spans="1:20" x14ac:dyDescent="0.25">
      <c r="B13" s="429"/>
      <c r="C13" s="802"/>
      <c r="D13" s="806"/>
      <c r="E13" s="807"/>
      <c r="F13" s="807"/>
      <c r="G13" s="807"/>
      <c r="H13" s="807"/>
      <c r="I13" s="807"/>
      <c r="J13" s="807"/>
      <c r="K13" s="808"/>
      <c r="L13" s="529"/>
      <c r="M13" s="434"/>
    </row>
    <row r="14" spans="1:20" x14ac:dyDescent="0.25">
      <c r="B14" s="530"/>
      <c r="C14" s="802"/>
      <c r="D14" s="806"/>
      <c r="E14" s="807"/>
      <c r="F14" s="807"/>
      <c r="G14" s="807"/>
      <c r="H14" s="807"/>
      <c r="I14" s="807"/>
      <c r="J14" s="807"/>
      <c r="K14" s="808"/>
      <c r="L14" s="529"/>
      <c r="M14" s="434"/>
    </row>
    <row r="15" spans="1:20" x14ac:dyDescent="0.25">
      <c r="B15" s="429"/>
      <c r="C15" s="802"/>
      <c r="D15" s="806"/>
      <c r="E15" s="807"/>
      <c r="F15" s="807"/>
      <c r="G15" s="807"/>
      <c r="H15" s="807"/>
      <c r="I15" s="807"/>
      <c r="J15" s="807"/>
      <c r="K15" s="808"/>
      <c r="L15" s="529"/>
      <c r="M15" s="434"/>
    </row>
    <row r="16" spans="1:20" ht="15.75" thickBot="1" x14ac:dyDescent="0.3">
      <c r="B16" s="440"/>
      <c r="C16" s="802"/>
      <c r="D16" s="809"/>
      <c r="E16" s="810"/>
      <c r="F16" s="810"/>
      <c r="G16" s="810"/>
      <c r="H16" s="810"/>
      <c r="I16" s="810"/>
      <c r="J16" s="810"/>
      <c r="K16" s="811"/>
      <c r="L16" s="529"/>
      <c r="M16" s="444"/>
      <c r="N16" s="445"/>
      <c r="O16" s="445"/>
      <c r="P16" s="445"/>
      <c r="Q16" s="433"/>
    </row>
    <row r="17" spans="2:17" ht="15.75" thickBot="1" x14ac:dyDescent="0.3">
      <c r="B17" s="446"/>
      <c r="C17" s="531"/>
      <c r="D17" s="531"/>
      <c r="E17" s="531"/>
      <c r="F17" s="531"/>
      <c r="G17" s="531"/>
      <c r="H17" s="531"/>
      <c r="I17" s="531"/>
      <c r="J17" s="531"/>
      <c r="K17" s="531"/>
      <c r="L17" s="531"/>
      <c r="M17" s="434"/>
      <c r="N17" s="433"/>
      <c r="O17" s="433"/>
      <c r="P17" s="385"/>
      <c r="Q17" s="433"/>
    </row>
    <row r="18" spans="2:17" ht="16.350000000000001" customHeight="1" thickBot="1" x14ac:dyDescent="0.3">
      <c r="B18" s="429" t="s">
        <v>5889</v>
      </c>
      <c r="C18" s="812" t="s">
        <v>5890</v>
      </c>
      <c r="D18" s="790"/>
      <c r="E18" s="791"/>
      <c r="F18" s="792"/>
      <c r="G18" s="532" t="s">
        <v>5891</v>
      </c>
      <c r="H18" s="532"/>
      <c r="I18" s="532"/>
      <c r="J18" s="532"/>
      <c r="K18" s="532"/>
      <c r="L18" s="533"/>
      <c r="M18" s="434"/>
    </row>
    <row r="19" spans="2:17" x14ac:dyDescent="0.25">
      <c r="B19" s="429"/>
      <c r="C19" s="812"/>
      <c r="D19" s="532"/>
      <c r="E19" s="532"/>
      <c r="F19" s="532"/>
      <c r="G19" s="532"/>
      <c r="H19" s="532"/>
      <c r="I19" s="532"/>
      <c r="J19" s="532"/>
      <c r="K19" s="532"/>
      <c r="L19" s="533"/>
      <c r="M19" s="434"/>
    </row>
    <row r="20" spans="2:17" x14ac:dyDescent="0.25">
      <c r="B20" s="429"/>
      <c r="C20" s="534"/>
      <c r="D20" s="532"/>
      <c r="E20" s="532"/>
      <c r="F20" s="532"/>
      <c r="G20" s="532"/>
      <c r="H20" s="532"/>
      <c r="I20" s="532"/>
      <c r="J20" s="532"/>
      <c r="K20" s="532"/>
      <c r="L20" s="533"/>
      <c r="M20" s="434"/>
    </row>
    <row r="21" spans="2:17" ht="15.75" thickBot="1" x14ac:dyDescent="0.3">
      <c r="B21" s="535"/>
      <c r="C21" s="536"/>
      <c r="D21" s="537"/>
      <c r="E21" s="537"/>
      <c r="F21" s="537"/>
      <c r="G21" s="537"/>
      <c r="H21" s="537"/>
      <c r="I21" s="537"/>
      <c r="J21" s="537"/>
      <c r="K21" s="537"/>
      <c r="L21" s="538"/>
      <c r="M21" s="467"/>
    </row>
    <row r="22" spans="2:17" x14ac:dyDescent="0.25">
      <c r="B22" s="468"/>
      <c r="C22" s="469"/>
      <c r="D22" s="470"/>
      <c r="E22" s="470"/>
      <c r="F22" s="470"/>
      <c r="G22" s="471"/>
      <c r="H22" s="471"/>
      <c r="I22" s="471"/>
    </row>
  </sheetData>
  <sheetProtection password="BE9E" sheet="1" objects="1" scenarios="1" selectLockedCells="1"/>
  <protectedRanges>
    <protectedRange sqref="D8:D9" name="preencher_1"/>
  </protectedRanges>
  <mergeCells count="9">
    <mergeCell ref="D18:F18"/>
    <mergeCell ref="B2:M2"/>
    <mergeCell ref="D4:G4"/>
    <mergeCell ref="D6:G6"/>
    <mergeCell ref="D8:K8"/>
    <mergeCell ref="D9:K9"/>
    <mergeCell ref="C10:C16"/>
    <mergeCell ref="D10:K16"/>
    <mergeCell ref="C18:C19"/>
  </mergeCells>
  <dataValidations count="1">
    <dataValidation type="decimal" allowBlank="1" showInputMessage="1" showErrorMessage="1" sqref="D18:F18">
      <formula1>0</formula1>
      <formula2>10000000000000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K43"/>
  <sheetViews>
    <sheetView zoomScale="70" zoomScaleNormal="70" workbookViewId="0">
      <selection activeCell="B10" sqref="B10"/>
    </sheetView>
  </sheetViews>
  <sheetFormatPr defaultColWidth="9" defaultRowHeight="15" x14ac:dyDescent="0.25"/>
  <cols>
    <col min="1" max="1" width="38.85546875" style="5" customWidth="1"/>
    <col min="2" max="2" width="27.7109375" style="5" customWidth="1"/>
    <col min="3" max="3" width="4.28515625" style="5" bestFit="1" customWidth="1"/>
    <col min="4" max="4" width="37.28515625" style="5" customWidth="1"/>
    <col min="5" max="5" width="29.7109375" style="5" customWidth="1"/>
    <col min="6" max="6" width="38.7109375" style="5" customWidth="1"/>
    <col min="7" max="7" width="30.28515625" style="5" customWidth="1"/>
    <col min="8" max="8" width="38.85546875" style="5" customWidth="1"/>
    <col min="9" max="9" width="32.7109375" style="5" customWidth="1"/>
    <col min="10" max="10" width="34.28515625" style="5" customWidth="1"/>
    <col min="11" max="16384" width="9" style="5"/>
  </cols>
  <sheetData>
    <row r="1" spans="1:10" ht="19.149999999999999" customHeight="1" x14ac:dyDescent="0.25">
      <c r="A1" s="6" t="s">
        <v>108</v>
      </c>
      <c r="B1" s="6" t="s">
        <v>94</v>
      </c>
      <c r="C1" s="6" t="s">
        <v>273</v>
      </c>
      <c r="D1" s="7" t="s">
        <v>95</v>
      </c>
      <c r="E1" s="8"/>
      <c r="F1" s="8"/>
      <c r="G1" s="8"/>
      <c r="H1" s="8"/>
      <c r="I1" s="8"/>
      <c r="J1" s="8"/>
    </row>
    <row r="2" spans="1:10" ht="19.149999999999999" customHeight="1" x14ac:dyDescent="0.25">
      <c r="A2" s="9" t="s">
        <v>107</v>
      </c>
      <c r="B2" s="9" t="s">
        <v>106</v>
      </c>
      <c r="C2" s="9" t="s">
        <v>5343</v>
      </c>
      <c r="D2" s="10" t="s">
        <v>102</v>
      </c>
      <c r="E2" s="11"/>
      <c r="F2" s="11"/>
      <c r="G2" s="8"/>
      <c r="H2" s="11"/>
      <c r="I2" s="11"/>
      <c r="J2" s="8"/>
    </row>
    <row r="3" spans="1:10" ht="19.149999999999999" customHeight="1" x14ac:dyDescent="0.25">
      <c r="A3" s="3" t="s">
        <v>105</v>
      </c>
      <c r="B3" s="3" t="s">
        <v>90</v>
      </c>
      <c r="C3" s="3" t="s">
        <v>418</v>
      </c>
      <c r="D3" s="4" t="s">
        <v>91</v>
      </c>
      <c r="E3" s="11"/>
      <c r="F3" s="11"/>
      <c r="G3" s="8"/>
      <c r="H3" s="11"/>
      <c r="I3" s="11"/>
      <c r="J3" s="11"/>
    </row>
    <row r="4" spans="1:10" ht="19.149999999999999" customHeight="1" x14ac:dyDescent="0.25">
      <c r="A4" s="3" t="s">
        <v>109</v>
      </c>
      <c r="B4" s="3" t="s">
        <v>103</v>
      </c>
      <c r="C4" s="3" t="s">
        <v>1601</v>
      </c>
      <c r="D4" s="4" t="s">
        <v>104</v>
      </c>
      <c r="E4" s="12"/>
      <c r="F4" s="12"/>
      <c r="G4" s="12"/>
      <c r="H4" s="12"/>
      <c r="I4" s="12"/>
      <c r="J4" s="12"/>
    </row>
    <row r="5" spans="1:10" ht="19.149999999999999" customHeight="1" x14ac:dyDescent="0.25">
      <c r="A5" s="6" t="s">
        <v>110</v>
      </c>
      <c r="B5" s="6" t="s">
        <v>99</v>
      </c>
      <c r="C5" s="6" t="s">
        <v>257</v>
      </c>
      <c r="D5" s="7" t="s">
        <v>101</v>
      </c>
      <c r="E5" s="11"/>
      <c r="F5" s="11"/>
      <c r="G5" s="12"/>
      <c r="H5" s="11"/>
      <c r="I5" s="11"/>
      <c r="J5" s="12"/>
    </row>
    <row r="6" spans="1:10" ht="19.149999999999999" customHeight="1" x14ac:dyDescent="0.25">
      <c r="A6" s="13" t="s">
        <v>5844</v>
      </c>
      <c r="B6" s="13" t="s">
        <v>92</v>
      </c>
      <c r="C6" s="13" t="s">
        <v>194</v>
      </c>
      <c r="D6" s="14" t="s">
        <v>93</v>
      </c>
      <c r="E6" s="11"/>
      <c r="F6" s="11"/>
      <c r="G6" s="12"/>
      <c r="H6" s="11"/>
      <c r="I6" s="11"/>
      <c r="J6" s="11"/>
    </row>
    <row r="7" spans="1:10" x14ac:dyDescent="0.25">
      <c r="A7" s="9" t="s">
        <v>5892</v>
      </c>
      <c r="B7" s="9" t="s">
        <v>88</v>
      </c>
      <c r="C7" s="9" t="s">
        <v>172</v>
      </c>
      <c r="D7" s="10" t="s">
        <v>89</v>
      </c>
    </row>
    <row r="8" spans="1:10" x14ac:dyDescent="0.25">
      <c r="A8" s="13" t="s">
        <v>5893</v>
      </c>
      <c r="B8" s="13" t="s">
        <v>97</v>
      </c>
      <c r="C8" s="13" t="s">
        <v>119</v>
      </c>
      <c r="D8" s="14" t="s">
        <v>98</v>
      </c>
    </row>
    <row r="9" spans="1:10" x14ac:dyDescent="0.25">
      <c r="A9" s="6" t="s">
        <v>5894</v>
      </c>
      <c r="B9" s="6" t="s">
        <v>99</v>
      </c>
      <c r="C9" s="6" t="s">
        <v>257</v>
      </c>
      <c r="D9" s="7" t="s">
        <v>100</v>
      </c>
    </row>
    <row r="10" spans="1:10" x14ac:dyDescent="0.25">
      <c r="A10" s="6" t="s">
        <v>111</v>
      </c>
      <c r="B10" s="6" t="s">
        <v>94</v>
      </c>
      <c r="C10" s="6" t="s">
        <v>273</v>
      </c>
      <c r="D10" s="7" t="s">
        <v>96</v>
      </c>
    </row>
    <row r="43" spans="11:11" x14ac:dyDescent="0.25">
      <c r="K43" s="84"/>
    </row>
  </sheetData>
  <sortState ref="A1:D10">
    <sortCondition ref="A1:A10"/>
  </sortState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J5576"/>
  <sheetViews>
    <sheetView topLeftCell="B1" zoomScale="70" zoomScaleNormal="70" workbookViewId="0">
      <selection activeCell="Q21" sqref="Q21"/>
    </sheetView>
  </sheetViews>
  <sheetFormatPr defaultColWidth="8.140625" defaultRowHeight="15" x14ac:dyDescent="0.25"/>
  <cols>
    <col min="1" max="1" width="3.85546875" style="20" hidden="1" customWidth="1"/>
    <col min="2" max="3" width="18.28515625" style="19" customWidth="1"/>
    <col min="4" max="4" width="15.85546875" style="19" customWidth="1"/>
    <col min="5" max="5" width="38" style="19" customWidth="1"/>
    <col min="6" max="6" width="31.28515625" style="19" customWidth="1"/>
    <col min="7" max="7" width="19.140625" style="19" customWidth="1"/>
    <col min="8" max="8" width="8.140625" style="20"/>
    <col min="9" max="9" width="19.85546875" style="17" customWidth="1"/>
    <col min="10" max="10" width="43.7109375" style="17" bestFit="1" customWidth="1"/>
    <col min="11" max="253" width="8.140625" style="20"/>
    <col min="254" max="254" width="7" style="20" customWidth="1"/>
    <col min="255" max="255" width="14" style="20" customWidth="1"/>
    <col min="256" max="257" width="18.28515625" style="20" customWidth="1"/>
    <col min="258" max="258" width="15.85546875" style="20" customWidth="1"/>
    <col min="259" max="259" width="38" style="20" customWidth="1"/>
    <col min="260" max="260" width="19.140625" style="20" customWidth="1"/>
    <col min="261" max="509" width="8.140625" style="20"/>
    <col min="510" max="510" width="7" style="20" customWidth="1"/>
    <col min="511" max="511" width="14" style="20" customWidth="1"/>
    <col min="512" max="513" width="18.28515625" style="20" customWidth="1"/>
    <col min="514" max="514" width="15.85546875" style="20" customWidth="1"/>
    <col min="515" max="515" width="38" style="20" customWidth="1"/>
    <col min="516" max="516" width="19.140625" style="20" customWidth="1"/>
    <col min="517" max="765" width="8.140625" style="20"/>
    <col min="766" max="766" width="7" style="20" customWidth="1"/>
    <col min="767" max="767" width="14" style="20" customWidth="1"/>
    <col min="768" max="769" width="18.28515625" style="20" customWidth="1"/>
    <col min="770" max="770" width="15.85546875" style="20" customWidth="1"/>
    <col min="771" max="771" width="38" style="20" customWidth="1"/>
    <col min="772" max="772" width="19.140625" style="20" customWidth="1"/>
    <col min="773" max="1021" width="8.140625" style="20"/>
    <col min="1022" max="1022" width="7" style="20" customWidth="1"/>
    <col min="1023" max="1023" width="14" style="20" customWidth="1"/>
    <col min="1024" max="1025" width="18.28515625" style="20" customWidth="1"/>
    <col min="1026" max="1026" width="15.85546875" style="20" customWidth="1"/>
    <col min="1027" max="1027" width="38" style="20" customWidth="1"/>
    <col min="1028" max="1028" width="19.140625" style="20" customWidth="1"/>
    <col min="1029" max="1277" width="8.140625" style="20"/>
    <col min="1278" max="1278" width="7" style="20" customWidth="1"/>
    <col min="1279" max="1279" width="14" style="20" customWidth="1"/>
    <col min="1280" max="1281" width="18.28515625" style="20" customWidth="1"/>
    <col min="1282" max="1282" width="15.85546875" style="20" customWidth="1"/>
    <col min="1283" max="1283" width="38" style="20" customWidth="1"/>
    <col min="1284" max="1284" width="19.140625" style="20" customWidth="1"/>
    <col min="1285" max="1533" width="8.140625" style="20"/>
    <col min="1534" max="1534" width="7" style="20" customWidth="1"/>
    <col min="1535" max="1535" width="14" style="20" customWidth="1"/>
    <col min="1536" max="1537" width="18.28515625" style="20" customWidth="1"/>
    <col min="1538" max="1538" width="15.85546875" style="20" customWidth="1"/>
    <col min="1539" max="1539" width="38" style="20" customWidth="1"/>
    <col min="1540" max="1540" width="19.140625" style="20" customWidth="1"/>
    <col min="1541" max="1789" width="8.140625" style="20"/>
    <col min="1790" max="1790" width="7" style="20" customWidth="1"/>
    <col min="1791" max="1791" width="14" style="20" customWidth="1"/>
    <col min="1792" max="1793" width="18.28515625" style="20" customWidth="1"/>
    <col min="1794" max="1794" width="15.85546875" style="20" customWidth="1"/>
    <col min="1795" max="1795" width="38" style="20" customWidth="1"/>
    <col min="1796" max="1796" width="19.140625" style="20" customWidth="1"/>
    <col min="1797" max="2045" width="8.140625" style="20"/>
    <col min="2046" max="2046" width="7" style="20" customWidth="1"/>
    <col min="2047" max="2047" width="14" style="20" customWidth="1"/>
    <col min="2048" max="2049" width="18.28515625" style="20" customWidth="1"/>
    <col min="2050" max="2050" width="15.85546875" style="20" customWidth="1"/>
    <col min="2051" max="2051" width="38" style="20" customWidth="1"/>
    <col min="2052" max="2052" width="19.140625" style="20" customWidth="1"/>
    <col min="2053" max="2301" width="8.140625" style="20"/>
    <col min="2302" max="2302" width="7" style="20" customWidth="1"/>
    <col min="2303" max="2303" width="14" style="20" customWidth="1"/>
    <col min="2304" max="2305" width="18.28515625" style="20" customWidth="1"/>
    <col min="2306" max="2306" width="15.85546875" style="20" customWidth="1"/>
    <col min="2307" max="2307" width="38" style="20" customWidth="1"/>
    <col min="2308" max="2308" width="19.140625" style="20" customWidth="1"/>
    <col min="2309" max="2557" width="8.140625" style="20"/>
    <col min="2558" max="2558" width="7" style="20" customWidth="1"/>
    <col min="2559" max="2559" width="14" style="20" customWidth="1"/>
    <col min="2560" max="2561" width="18.28515625" style="20" customWidth="1"/>
    <col min="2562" max="2562" width="15.85546875" style="20" customWidth="1"/>
    <col min="2563" max="2563" width="38" style="20" customWidth="1"/>
    <col min="2564" max="2564" width="19.140625" style="20" customWidth="1"/>
    <col min="2565" max="2813" width="8.140625" style="20"/>
    <col min="2814" max="2814" width="7" style="20" customWidth="1"/>
    <col min="2815" max="2815" width="14" style="20" customWidth="1"/>
    <col min="2816" max="2817" width="18.28515625" style="20" customWidth="1"/>
    <col min="2818" max="2818" width="15.85546875" style="20" customWidth="1"/>
    <col min="2819" max="2819" width="38" style="20" customWidth="1"/>
    <col min="2820" max="2820" width="19.140625" style="20" customWidth="1"/>
    <col min="2821" max="3069" width="8.140625" style="20"/>
    <col min="3070" max="3070" width="7" style="20" customWidth="1"/>
    <col min="3071" max="3071" width="14" style="20" customWidth="1"/>
    <col min="3072" max="3073" width="18.28515625" style="20" customWidth="1"/>
    <col min="3074" max="3074" width="15.85546875" style="20" customWidth="1"/>
    <col min="3075" max="3075" width="38" style="20" customWidth="1"/>
    <col min="3076" max="3076" width="19.140625" style="20" customWidth="1"/>
    <col min="3077" max="3325" width="8.140625" style="20"/>
    <col min="3326" max="3326" width="7" style="20" customWidth="1"/>
    <col min="3327" max="3327" width="14" style="20" customWidth="1"/>
    <col min="3328" max="3329" width="18.28515625" style="20" customWidth="1"/>
    <col min="3330" max="3330" width="15.85546875" style="20" customWidth="1"/>
    <col min="3331" max="3331" width="38" style="20" customWidth="1"/>
    <col min="3332" max="3332" width="19.140625" style="20" customWidth="1"/>
    <col min="3333" max="3581" width="8.140625" style="20"/>
    <col min="3582" max="3582" width="7" style="20" customWidth="1"/>
    <col min="3583" max="3583" width="14" style="20" customWidth="1"/>
    <col min="3584" max="3585" width="18.28515625" style="20" customWidth="1"/>
    <col min="3586" max="3586" width="15.85546875" style="20" customWidth="1"/>
    <col min="3587" max="3587" width="38" style="20" customWidth="1"/>
    <col min="3588" max="3588" width="19.140625" style="20" customWidth="1"/>
    <col min="3589" max="3837" width="8.140625" style="20"/>
    <col min="3838" max="3838" width="7" style="20" customWidth="1"/>
    <col min="3839" max="3839" width="14" style="20" customWidth="1"/>
    <col min="3840" max="3841" width="18.28515625" style="20" customWidth="1"/>
    <col min="3842" max="3842" width="15.85546875" style="20" customWidth="1"/>
    <col min="3843" max="3843" width="38" style="20" customWidth="1"/>
    <col min="3844" max="3844" width="19.140625" style="20" customWidth="1"/>
    <col min="3845" max="4093" width="8.140625" style="20"/>
    <col min="4094" max="4094" width="7" style="20" customWidth="1"/>
    <col min="4095" max="4095" width="14" style="20" customWidth="1"/>
    <col min="4096" max="4097" width="18.28515625" style="20" customWidth="1"/>
    <col min="4098" max="4098" width="15.85546875" style="20" customWidth="1"/>
    <col min="4099" max="4099" width="38" style="20" customWidth="1"/>
    <col min="4100" max="4100" width="19.140625" style="20" customWidth="1"/>
    <col min="4101" max="4349" width="8.140625" style="20"/>
    <col min="4350" max="4350" width="7" style="20" customWidth="1"/>
    <col min="4351" max="4351" width="14" style="20" customWidth="1"/>
    <col min="4352" max="4353" width="18.28515625" style="20" customWidth="1"/>
    <col min="4354" max="4354" width="15.85546875" style="20" customWidth="1"/>
    <col min="4355" max="4355" width="38" style="20" customWidth="1"/>
    <col min="4356" max="4356" width="19.140625" style="20" customWidth="1"/>
    <col min="4357" max="4605" width="8.140625" style="20"/>
    <col min="4606" max="4606" width="7" style="20" customWidth="1"/>
    <col min="4607" max="4607" width="14" style="20" customWidth="1"/>
    <col min="4608" max="4609" width="18.28515625" style="20" customWidth="1"/>
    <col min="4610" max="4610" width="15.85546875" style="20" customWidth="1"/>
    <col min="4611" max="4611" width="38" style="20" customWidth="1"/>
    <col min="4612" max="4612" width="19.140625" style="20" customWidth="1"/>
    <col min="4613" max="4861" width="8.140625" style="20"/>
    <col min="4862" max="4862" width="7" style="20" customWidth="1"/>
    <col min="4863" max="4863" width="14" style="20" customWidth="1"/>
    <col min="4864" max="4865" width="18.28515625" style="20" customWidth="1"/>
    <col min="4866" max="4866" width="15.85546875" style="20" customWidth="1"/>
    <col min="4867" max="4867" width="38" style="20" customWidth="1"/>
    <col min="4868" max="4868" width="19.140625" style="20" customWidth="1"/>
    <col min="4869" max="5117" width="8.140625" style="20"/>
    <col min="5118" max="5118" width="7" style="20" customWidth="1"/>
    <col min="5119" max="5119" width="14" style="20" customWidth="1"/>
    <col min="5120" max="5121" width="18.28515625" style="20" customWidth="1"/>
    <col min="5122" max="5122" width="15.85546875" style="20" customWidth="1"/>
    <col min="5123" max="5123" width="38" style="20" customWidth="1"/>
    <col min="5124" max="5124" width="19.140625" style="20" customWidth="1"/>
    <col min="5125" max="5373" width="8.140625" style="20"/>
    <col min="5374" max="5374" width="7" style="20" customWidth="1"/>
    <col min="5375" max="5375" width="14" style="20" customWidth="1"/>
    <col min="5376" max="5377" width="18.28515625" style="20" customWidth="1"/>
    <col min="5378" max="5378" width="15.85546875" style="20" customWidth="1"/>
    <col min="5379" max="5379" width="38" style="20" customWidth="1"/>
    <col min="5380" max="5380" width="19.140625" style="20" customWidth="1"/>
    <col min="5381" max="5629" width="8.140625" style="20"/>
    <col min="5630" max="5630" width="7" style="20" customWidth="1"/>
    <col min="5631" max="5631" width="14" style="20" customWidth="1"/>
    <col min="5632" max="5633" width="18.28515625" style="20" customWidth="1"/>
    <col min="5634" max="5634" width="15.85546875" style="20" customWidth="1"/>
    <col min="5635" max="5635" width="38" style="20" customWidth="1"/>
    <col min="5636" max="5636" width="19.140625" style="20" customWidth="1"/>
    <col min="5637" max="5885" width="8.140625" style="20"/>
    <col min="5886" max="5886" width="7" style="20" customWidth="1"/>
    <col min="5887" max="5887" width="14" style="20" customWidth="1"/>
    <col min="5888" max="5889" width="18.28515625" style="20" customWidth="1"/>
    <col min="5890" max="5890" width="15.85546875" style="20" customWidth="1"/>
    <col min="5891" max="5891" width="38" style="20" customWidth="1"/>
    <col min="5892" max="5892" width="19.140625" style="20" customWidth="1"/>
    <col min="5893" max="6141" width="8.140625" style="20"/>
    <col min="6142" max="6142" width="7" style="20" customWidth="1"/>
    <col min="6143" max="6143" width="14" style="20" customWidth="1"/>
    <col min="6144" max="6145" width="18.28515625" style="20" customWidth="1"/>
    <col min="6146" max="6146" width="15.85546875" style="20" customWidth="1"/>
    <col min="6147" max="6147" width="38" style="20" customWidth="1"/>
    <col min="6148" max="6148" width="19.140625" style="20" customWidth="1"/>
    <col min="6149" max="6397" width="8.140625" style="20"/>
    <col min="6398" max="6398" width="7" style="20" customWidth="1"/>
    <col min="6399" max="6399" width="14" style="20" customWidth="1"/>
    <col min="6400" max="6401" width="18.28515625" style="20" customWidth="1"/>
    <col min="6402" max="6402" width="15.85546875" style="20" customWidth="1"/>
    <col min="6403" max="6403" width="38" style="20" customWidth="1"/>
    <col min="6404" max="6404" width="19.140625" style="20" customWidth="1"/>
    <col min="6405" max="6653" width="8.140625" style="20"/>
    <col min="6654" max="6654" width="7" style="20" customWidth="1"/>
    <col min="6655" max="6655" width="14" style="20" customWidth="1"/>
    <col min="6656" max="6657" width="18.28515625" style="20" customWidth="1"/>
    <col min="6658" max="6658" width="15.85546875" style="20" customWidth="1"/>
    <col min="6659" max="6659" width="38" style="20" customWidth="1"/>
    <col min="6660" max="6660" width="19.140625" style="20" customWidth="1"/>
    <col min="6661" max="6909" width="8.140625" style="20"/>
    <col min="6910" max="6910" width="7" style="20" customWidth="1"/>
    <col min="6911" max="6911" width="14" style="20" customWidth="1"/>
    <col min="6912" max="6913" width="18.28515625" style="20" customWidth="1"/>
    <col min="6914" max="6914" width="15.85546875" style="20" customWidth="1"/>
    <col min="6915" max="6915" width="38" style="20" customWidth="1"/>
    <col min="6916" max="6916" width="19.140625" style="20" customWidth="1"/>
    <col min="6917" max="7165" width="8.140625" style="20"/>
    <col min="7166" max="7166" width="7" style="20" customWidth="1"/>
    <col min="7167" max="7167" width="14" style="20" customWidth="1"/>
    <col min="7168" max="7169" width="18.28515625" style="20" customWidth="1"/>
    <col min="7170" max="7170" width="15.85546875" style="20" customWidth="1"/>
    <col min="7171" max="7171" width="38" style="20" customWidth="1"/>
    <col min="7172" max="7172" width="19.140625" style="20" customWidth="1"/>
    <col min="7173" max="7421" width="8.140625" style="20"/>
    <col min="7422" max="7422" width="7" style="20" customWidth="1"/>
    <col min="7423" max="7423" width="14" style="20" customWidth="1"/>
    <col min="7424" max="7425" width="18.28515625" style="20" customWidth="1"/>
    <col min="7426" max="7426" width="15.85546875" style="20" customWidth="1"/>
    <col min="7427" max="7427" width="38" style="20" customWidth="1"/>
    <col min="7428" max="7428" width="19.140625" style="20" customWidth="1"/>
    <col min="7429" max="7677" width="8.140625" style="20"/>
    <col min="7678" max="7678" width="7" style="20" customWidth="1"/>
    <col min="7679" max="7679" width="14" style="20" customWidth="1"/>
    <col min="7680" max="7681" width="18.28515625" style="20" customWidth="1"/>
    <col min="7682" max="7682" width="15.85546875" style="20" customWidth="1"/>
    <col min="7683" max="7683" width="38" style="20" customWidth="1"/>
    <col min="7684" max="7684" width="19.140625" style="20" customWidth="1"/>
    <col min="7685" max="7933" width="8.140625" style="20"/>
    <col min="7934" max="7934" width="7" style="20" customWidth="1"/>
    <col min="7935" max="7935" width="14" style="20" customWidth="1"/>
    <col min="7936" max="7937" width="18.28515625" style="20" customWidth="1"/>
    <col min="7938" max="7938" width="15.85546875" style="20" customWidth="1"/>
    <col min="7939" max="7939" width="38" style="20" customWidth="1"/>
    <col min="7940" max="7940" width="19.140625" style="20" customWidth="1"/>
    <col min="7941" max="8189" width="8.140625" style="20"/>
    <col min="8190" max="8190" width="7" style="20" customWidth="1"/>
    <col min="8191" max="8191" width="14" style="20" customWidth="1"/>
    <col min="8192" max="8193" width="18.28515625" style="20" customWidth="1"/>
    <col min="8194" max="8194" width="15.85546875" style="20" customWidth="1"/>
    <col min="8195" max="8195" width="38" style="20" customWidth="1"/>
    <col min="8196" max="8196" width="19.140625" style="20" customWidth="1"/>
    <col min="8197" max="8445" width="8.140625" style="20"/>
    <col min="8446" max="8446" width="7" style="20" customWidth="1"/>
    <col min="8447" max="8447" width="14" style="20" customWidth="1"/>
    <col min="8448" max="8449" width="18.28515625" style="20" customWidth="1"/>
    <col min="8450" max="8450" width="15.85546875" style="20" customWidth="1"/>
    <col min="8451" max="8451" width="38" style="20" customWidth="1"/>
    <col min="8452" max="8452" width="19.140625" style="20" customWidth="1"/>
    <col min="8453" max="8701" width="8.140625" style="20"/>
    <col min="8702" max="8702" width="7" style="20" customWidth="1"/>
    <col min="8703" max="8703" width="14" style="20" customWidth="1"/>
    <col min="8704" max="8705" width="18.28515625" style="20" customWidth="1"/>
    <col min="8706" max="8706" width="15.85546875" style="20" customWidth="1"/>
    <col min="8707" max="8707" width="38" style="20" customWidth="1"/>
    <col min="8708" max="8708" width="19.140625" style="20" customWidth="1"/>
    <col min="8709" max="8957" width="8.140625" style="20"/>
    <col min="8958" max="8958" width="7" style="20" customWidth="1"/>
    <col min="8959" max="8959" width="14" style="20" customWidth="1"/>
    <col min="8960" max="8961" width="18.28515625" style="20" customWidth="1"/>
    <col min="8962" max="8962" width="15.85546875" style="20" customWidth="1"/>
    <col min="8963" max="8963" width="38" style="20" customWidth="1"/>
    <col min="8964" max="8964" width="19.140625" style="20" customWidth="1"/>
    <col min="8965" max="9213" width="8.140625" style="20"/>
    <col min="9214" max="9214" width="7" style="20" customWidth="1"/>
    <col min="9215" max="9215" width="14" style="20" customWidth="1"/>
    <col min="9216" max="9217" width="18.28515625" style="20" customWidth="1"/>
    <col min="9218" max="9218" width="15.85546875" style="20" customWidth="1"/>
    <col min="9219" max="9219" width="38" style="20" customWidth="1"/>
    <col min="9220" max="9220" width="19.140625" style="20" customWidth="1"/>
    <col min="9221" max="9469" width="8.140625" style="20"/>
    <col min="9470" max="9470" width="7" style="20" customWidth="1"/>
    <col min="9471" max="9471" width="14" style="20" customWidth="1"/>
    <col min="9472" max="9473" width="18.28515625" style="20" customWidth="1"/>
    <col min="9474" max="9474" width="15.85546875" style="20" customWidth="1"/>
    <col min="9475" max="9475" width="38" style="20" customWidth="1"/>
    <col min="9476" max="9476" width="19.140625" style="20" customWidth="1"/>
    <col min="9477" max="9725" width="8.140625" style="20"/>
    <col min="9726" max="9726" width="7" style="20" customWidth="1"/>
    <col min="9727" max="9727" width="14" style="20" customWidth="1"/>
    <col min="9728" max="9729" width="18.28515625" style="20" customWidth="1"/>
    <col min="9730" max="9730" width="15.85546875" style="20" customWidth="1"/>
    <col min="9731" max="9731" width="38" style="20" customWidth="1"/>
    <col min="9732" max="9732" width="19.140625" style="20" customWidth="1"/>
    <col min="9733" max="9981" width="8.140625" style="20"/>
    <col min="9982" max="9982" width="7" style="20" customWidth="1"/>
    <col min="9983" max="9983" width="14" style="20" customWidth="1"/>
    <col min="9984" max="9985" width="18.28515625" style="20" customWidth="1"/>
    <col min="9986" max="9986" width="15.85546875" style="20" customWidth="1"/>
    <col min="9987" max="9987" width="38" style="20" customWidth="1"/>
    <col min="9988" max="9988" width="19.140625" style="20" customWidth="1"/>
    <col min="9989" max="10237" width="8.140625" style="20"/>
    <col min="10238" max="10238" width="7" style="20" customWidth="1"/>
    <col min="10239" max="10239" width="14" style="20" customWidth="1"/>
    <col min="10240" max="10241" width="18.28515625" style="20" customWidth="1"/>
    <col min="10242" max="10242" width="15.85546875" style="20" customWidth="1"/>
    <col min="10243" max="10243" width="38" style="20" customWidth="1"/>
    <col min="10244" max="10244" width="19.140625" style="20" customWidth="1"/>
    <col min="10245" max="10493" width="8.140625" style="20"/>
    <col min="10494" max="10494" width="7" style="20" customWidth="1"/>
    <col min="10495" max="10495" width="14" style="20" customWidth="1"/>
    <col min="10496" max="10497" width="18.28515625" style="20" customWidth="1"/>
    <col min="10498" max="10498" width="15.85546875" style="20" customWidth="1"/>
    <col min="10499" max="10499" width="38" style="20" customWidth="1"/>
    <col min="10500" max="10500" width="19.140625" style="20" customWidth="1"/>
    <col min="10501" max="10749" width="8.140625" style="20"/>
    <col min="10750" max="10750" width="7" style="20" customWidth="1"/>
    <col min="10751" max="10751" width="14" style="20" customWidth="1"/>
    <col min="10752" max="10753" width="18.28515625" style="20" customWidth="1"/>
    <col min="10754" max="10754" width="15.85546875" style="20" customWidth="1"/>
    <col min="10755" max="10755" width="38" style="20" customWidth="1"/>
    <col min="10756" max="10756" width="19.140625" style="20" customWidth="1"/>
    <col min="10757" max="11005" width="8.140625" style="20"/>
    <col min="11006" max="11006" width="7" style="20" customWidth="1"/>
    <col min="11007" max="11007" width="14" style="20" customWidth="1"/>
    <col min="11008" max="11009" width="18.28515625" style="20" customWidth="1"/>
    <col min="11010" max="11010" width="15.85546875" style="20" customWidth="1"/>
    <col min="11011" max="11011" width="38" style="20" customWidth="1"/>
    <col min="11012" max="11012" width="19.140625" style="20" customWidth="1"/>
    <col min="11013" max="11261" width="8.140625" style="20"/>
    <col min="11262" max="11262" width="7" style="20" customWidth="1"/>
    <col min="11263" max="11263" width="14" style="20" customWidth="1"/>
    <col min="11264" max="11265" width="18.28515625" style="20" customWidth="1"/>
    <col min="11266" max="11266" width="15.85546875" style="20" customWidth="1"/>
    <col min="11267" max="11267" width="38" style="20" customWidth="1"/>
    <col min="11268" max="11268" width="19.140625" style="20" customWidth="1"/>
    <col min="11269" max="11517" width="8.140625" style="20"/>
    <col min="11518" max="11518" width="7" style="20" customWidth="1"/>
    <col min="11519" max="11519" width="14" style="20" customWidth="1"/>
    <col min="11520" max="11521" width="18.28515625" style="20" customWidth="1"/>
    <col min="11522" max="11522" width="15.85546875" style="20" customWidth="1"/>
    <col min="11523" max="11523" width="38" style="20" customWidth="1"/>
    <col min="11524" max="11524" width="19.140625" style="20" customWidth="1"/>
    <col min="11525" max="11773" width="8.140625" style="20"/>
    <col min="11774" max="11774" width="7" style="20" customWidth="1"/>
    <col min="11775" max="11775" width="14" style="20" customWidth="1"/>
    <col min="11776" max="11777" width="18.28515625" style="20" customWidth="1"/>
    <col min="11778" max="11778" width="15.85546875" style="20" customWidth="1"/>
    <col min="11779" max="11779" width="38" style="20" customWidth="1"/>
    <col min="11780" max="11780" width="19.140625" style="20" customWidth="1"/>
    <col min="11781" max="12029" width="8.140625" style="20"/>
    <col min="12030" max="12030" width="7" style="20" customWidth="1"/>
    <col min="12031" max="12031" width="14" style="20" customWidth="1"/>
    <col min="12032" max="12033" width="18.28515625" style="20" customWidth="1"/>
    <col min="12034" max="12034" width="15.85546875" style="20" customWidth="1"/>
    <col min="12035" max="12035" width="38" style="20" customWidth="1"/>
    <col min="12036" max="12036" width="19.140625" style="20" customWidth="1"/>
    <col min="12037" max="12285" width="8.140625" style="20"/>
    <col min="12286" max="12286" width="7" style="20" customWidth="1"/>
    <col min="12287" max="12287" width="14" style="20" customWidth="1"/>
    <col min="12288" max="12289" width="18.28515625" style="20" customWidth="1"/>
    <col min="12290" max="12290" width="15.85546875" style="20" customWidth="1"/>
    <col min="12291" max="12291" width="38" style="20" customWidth="1"/>
    <col min="12292" max="12292" width="19.140625" style="20" customWidth="1"/>
    <col min="12293" max="12541" width="8.140625" style="20"/>
    <col min="12542" max="12542" width="7" style="20" customWidth="1"/>
    <col min="12543" max="12543" width="14" style="20" customWidth="1"/>
    <col min="12544" max="12545" width="18.28515625" style="20" customWidth="1"/>
    <col min="12546" max="12546" width="15.85546875" style="20" customWidth="1"/>
    <col min="12547" max="12547" width="38" style="20" customWidth="1"/>
    <col min="12548" max="12548" width="19.140625" style="20" customWidth="1"/>
    <col min="12549" max="12797" width="8.140625" style="20"/>
    <col min="12798" max="12798" width="7" style="20" customWidth="1"/>
    <col min="12799" max="12799" width="14" style="20" customWidth="1"/>
    <col min="12800" max="12801" width="18.28515625" style="20" customWidth="1"/>
    <col min="12802" max="12802" width="15.85546875" style="20" customWidth="1"/>
    <col min="12803" max="12803" width="38" style="20" customWidth="1"/>
    <col min="12804" max="12804" width="19.140625" style="20" customWidth="1"/>
    <col min="12805" max="13053" width="8.140625" style="20"/>
    <col min="13054" max="13054" width="7" style="20" customWidth="1"/>
    <col min="13055" max="13055" width="14" style="20" customWidth="1"/>
    <col min="13056" max="13057" width="18.28515625" style="20" customWidth="1"/>
    <col min="13058" max="13058" width="15.85546875" style="20" customWidth="1"/>
    <col min="13059" max="13059" width="38" style="20" customWidth="1"/>
    <col min="13060" max="13060" width="19.140625" style="20" customWidth="1"/>
    <col min="13061" max="13309" width="8.140625" style="20"/>
    <col min="13310" max="13310" width="7" style="20" customWidth="1"/>
    <col min="13311" max="13311" width="14" style="20" customWidth="1"/>
    <col min="13312" max="13313" width="18.28515625" style="20" customWidth="1"/>
    <col min="13314" max="13314" width="15.85546875" style="20" customWidth="1"/>
    <col min="13315" max="13315" width="38" style="20" customWidth="1"/>
    <col min="13316" max="13316" width="19.140625" style="20" customWidth="1"/>
    <col min="13317" max="13565" width="8.140625" style="20"/>
    <col min="13566" max="13566" width="7" style="20" customWidth="1"/>
    <col min="13567" max="13567" width="14" style="20" customWidth="1"/>
    <col min="13568" max="13569" width="18.28515625" style="20" customWidth="1"/>
    <col min="13570" max="13570" width="15.85546875" style="20" customWidth="1"/>
    <col min="13571" max="13571" width="38" style="20" customWidth="1"/>
    <col min="13572" max="13572" width="19.140625" style="20" customWidth="1"/>
    <col min="13573" max="13821" width="8.140625" style="20"/>
    <col min="13822" max="13822" width="7" style="20" customWidth="1"/>
    <col min="13823" max="13823" width="14" style="20" customWidth="1"/>
    <col min="13824" max="13825" width="18.28515625" style="20" customWidth="1"/>
    <col min="13826" max="13826" width="15.85546875" style="20" customWidth="1"/>
    <col min="13827" max="13827" width="38" style="20" customWidth="1"/>
    <col min="13828" max="13828" width="19.140625" style="20" customWidth="1"/>
    <col min="13829" max="14077" width="8.140625" style="20"/>
    <col min="14078" max="14078" width="7" style="20" customWidth="1"/>
    <col min="14079" max="14079" width="14" style="20" customWidth="1"/>
    <col min="14080" max="14081" width="18.28515625" style="20" customWidth="1"/>
    <col min="14082" max="14082" width="15.85546875" style="20" customWidth="1"/>
    <col min="14083" max="14083" width="38" style="20" customWidth="1"/>
    <col min="14084" max="14084" width="19.140625" style="20" customWidth="1"/>
    <col min="14085" max="14333" width="8.140625" style="20"/>
    <col min="14334" max="14334" width="7" style="20" customWidth="1"/>
    <col min="14335" max="14335" width="14" style="20" customWidth="1"/>
    <col min="14336" max="14337" width="18.28515625" style="20" customWidth="1"/>
    <col min="14338" max="14338" width="15.85546875" style="20" customWidth="1"/>
    <col min="14339" max="14339" width="38" style="20" customWidth="1"/>
    <col min="14340" max="14340" width="19.140625" style="20" customWidth="1"/>
    <col min="14341" max="14589" width="8.140625" style="20"/>
    <col min="14590" max="14590" width="7" style="20" customWidth="1"/>
    <col min="14591" max="14591" width="14" style="20" customWidth="1"/>
    <col min="14592" max="14593" width="18.28515625" style="20" customWidth="1"/>
    <col min="14594" max="14594" width="15.85546875" style="20" customWidth="1"/>
    <col min="14595" max="14595" width="38" style="20" customWidth="1"/>
    <col min="14596" max="14596" width="19.140625" style="20" customWidth="1"/>
    <col min="14597" max="14845" width="8.140625" style="20"/>
    <col min="14846" max="14846" width="7" style="20" customWidth="1"/>
    <col min="14847" max="14847" width="14" style="20" customWidth="1"/>
    <col min="14848" max="14849" width="18.28515625" style="20" customWidth="1"/>
    <col min="14850" max="14850" width="15.85546875" style="20" customWidth="1"/>
    <col min="14851" max="14851" width="38" style="20" customWidth="1"/>
    <col min="14852" max="14852" width="19.140625" style="20" customWidth="1"/>
    <col min="14853" max="15101" width="8.140625" style="20"/>
    <col min="15102" max="15102" width="7" style="20" customWidth="1"/>
    <col min="15103" max="15103" width="14" style="20" customWidth="1"/>
    <col min="15104" max="15105" width="18.28515625" style="20" customWidth="1"/>
    <col min="15106" max="15106" width="15.85546875" style="20" customWidth="1"/>
    <col min="15107" max="15107" width="38" style="20" customWidth="1"/>
    <col min="15108" max="15108" width="19.140625" style="20" customWidth="1"/>
    <col min="15109" max="15357" width="8.140625" style="20"/>
    <col min="15358" max="15358" width="7" style="20" customWidth="1"/>
    <col min="15359" max="15359" width="14" style="20" customWidth="1"/>
    <col min="15360" max="15361" width="18.28515625" style="20" customWidth="1"/>
    <col min="15362" max="15362" width="15.85546875" style="20" customWidth="1"/>
    <col min="15363" max="15363" width="38" style="20" customWidth="1"/>
    <col min="15364" max="15364" width="19.140625" style="20" customWidth="1"/>
    <col min="15365" max="15613" width="8.140625" style="20"/>
    <col min="15614" max="15614" width="7" style="20" customWidth="1"/>
    <col min="15615" max="15615" width="14" style="20" customWidth="1"/>
    <col min="15616" max="15617" width="18.28515625" style="20" customWidth="1"/>
    <col min="15618" max="15618" width="15.85546875" style="20" customWidth="1"/>
    <col min="15619" max="15619" width="38" style="20" customWidth="1"/>
    <col min="15620" max="15620" width="19.140625" style="20" customWidth="1"/>
    <col min="15621" max="15869" width="8.140625" style="20"/>
    <col min="15870" max="15870" width="7" style="20" customWidth="1"/>
    <col min="15871" max="15871" width="14" style="20" customWidth="1"/>
    <col min="15872" max="15873" width="18.28515625" style="20" customWidth="1"/>
    <col min="15874" max="15874" width="15.85546875" style="20" customWidth="1"/>
    <col min="15875" max="15875" width="38" style="20" customWidth="1"/>
    <col min="15876" max="15876" width="19.140625" style="20" customWidth="1"/>
    <col min="15877" max="16125" width="8.140625" style="20"/>
    <col min="16126" max="16126" width="7" style="20" customWidth="1"/>
    <col min="16127" max="16127" width="14" style="20" customWidth="1"/>
    <col min="16128" max="16129" width="18.28515625" style="20" customWidth="1"/>
    <col min="16130" max="16130" width="15.85546875" style="20" customWidth="1"/>
    <col min="16131" max="16131" width="38" style="20" customWidth="1"/>
    <col min="16132" max="16132" width="19.140625" style="20" customWidth="1"/>
    <col min="16133" max="16384" width="8.140625" style="20"/>
  </cols>
  <sheetData>
    <row r="1" spans="1:10" ht="18.399999999999999" customHeight="1" x14ac:dyDescent="0.25">
      <c r="A1" s="18"/>
      <c r="B1" s="25" t="s">
        <v>114</v>
      </c>
      <c r="C1" s="25" t="s">
        <v>115</v>
      </c>
      <c r="D1" s="25" t="s">
        <v>116</v>
      </c>
      <c r="E1" s="25" t="s">
        <v>117</v>
      </c>
      <c r="F1" s="18" t="s">
        <v>5736</v>
      </c>
      <c r="G1" s="19" t="s">
        <v>118</v>
      </c>
      <c r="I1" s="24" t="s">
        <v>112</v>
      </c>
      <c r="J1" s="24" t="s">
        <v>5772</v>
      </c>
    </row>
    <row r="2" spans="1:10" x14ac:dyDescent="0.25">
      <c r="A2" s="18">
        <f>IF(ISNUMBER(SEARCH('1_Aspectos Geográficos'!$D$6,tab_estados[],1)),MAX($A$1:A1)+1,0)</f>
        <v>1</v>
      </c>
      <c r="B2" s="18" t="s">
        <v>88</v>
      </c>
      <c r="C2" s="18" t="s">
        <v>172</v>
      </c>
      <c r="D2" s="18" t="s">
        <v>173</v>
      </c>
      <c r="E2" s="19" t="s">
        <v>6204</v>
      </c>
      <c r="F2" s="18" t="str">
        <f t="shared" ref="F2:F65" si="0">IFERROR(VLOOKUP(ROW(A1),lista,5,0),"")</f>
        <v>Acrelândia</v>
      </c>
      <c r="G2" s="19">
        <v>1807.9480000000001</v>
      </c>
      <c r="I2" s="17" t="s">
        <v>88</v>
      </c>
      <c r="J2" s="17" t="s">
        <v>5737</v>
      </c>
    </row>
    <row r="3" spans="1:10" x14ac:dyDescent="0.25">
      <c r="A3" s="18">
        <f>IF(ISNUMBER(SEARCH('1_Aspectos Geográficos'!$D$6,tab_estados[],1)),MAX($A$1:A2)+1,0)</f>
        <v>2</v>
      </c>
      <c r="B3" s="18" t="s">
        <v>88</v>
      </c>
      <c r="C3" s="18" t="s">
        <v>172</v>
      </c>
      <c r="D3" s="18" t="s">
        <v>174</v>
      </c>
      <c r="E3" s="19" t="s">
        <v>5737</v>
      </c>
      <c r="F3" s="18" t="str">
        <f t="shared" si="0"/>
        <v>Assis Brasil</v>
      </c>
      <c r="G3" s="19">
        <v>4974.1750000000002</v>
      </c>
      <c r="I3" s="17" t="s">
        <v>88</v>
      </c>
      <c r="J3" s="17" t="s">
        <v>5985</v>
      </c>
    </row>
    <row r="4" spans="1:10" x14ac:dyDescent="0.25">
      <c r="A4" s="18">
        <f>IF(ISNUMBER(SEARCH('1_Aspectos Geográficos'!$D$6,tab_estados[],1)),MAX($A$1:A3)+1,0)</f>
        <v>3</v>
      </c>
      <c r="B4" s="18" t="s">
        <v>88</v>
      </c>
      <c r="C4" s="18" t="s">
        <v>172</v>
      </c>
      <c r="D4" s="18" t="s">
        <v>175</v>
      </c>
      <c r="E4" s="19" t="s">
        <v>6205</v>
      </c>
      <c r="F4" s="18" t="str">
        <f t="shared" si="0"/>
        <v>Brasiléia</v>
      </c>
      <c r="G4" s="19">
        <v>3916.502</v>
      </c>
      <c r="I4" s="17" t="s">
        <v>88</v>
      </c>
      <c r="J4" s="17" t="s">
        <v>5745</v>
      </c>
    </row>
    <row r="5" spans="1:10" x14ac:dyDescent="0.25">
      <c r="A5" s="18">
        <f>IF(ISNUMBER(SEARCH('1_Aspectos Geográficos'!$D$6,tab_estados[],1)),MAX($A$1:A4)+1,0)</f>
        <v>4</v>
      </c>
      <c r="B5" s="18" t="s">
        <v>88</v>
      </c>
      <c r="C5" s="18" t="s">
        <v>172</v>
      </c>
      <c r="D5" s="18" t="s">
        <v>176</v>
      </c>
      <c r="E5" s="19" t="s">
        <v>6206</v>
      </c>
      <c r="F5" s="18" t="str">
        <f t="shared" si="0"/>
        <v>Bujari</v>
      </c>
      <c r="G5" s="19">
        <v>3034.8679999999999</v>
      </c>
      <c r="I5" s="17" t="s">
        <v>88</v>
      </c>
      <c r="J5" s="17" t="s">
        <v>5748</v>
      </c>
    </row>
    <row r="6" spans="1:10" x14ac:dyDescent="0.25">
      <c r="A6" s="18">
        <f>IF(ISNUMBER(SEARCH('1_Aspectos Geográficos'!$D$6,tab_estados[],1)),MAX($A$1:A5)+1,0)</f>
        <v>5</v>
      </c>
      <c r="B6" s="18" t="s">
        <v>88</v>
      </c>
      <c r="C6" s="18" t="s">
        <v>172</v>
      </c>
      <c r="D6" s="18" t="s">
        <v>177</v>
      </c>
      <c r="E6" s="19" t="s">
        <v>6207</v>
      </c>
      <c r="F6" s="18" t="str">
        <f t="shared" si="0"/>
        <v>Capixaba</v>
      </c>
      <c r="G6" s="19">
        <v>1701.9739999999999</v>
      </c>
      <c r="I6" s="17" t="s">
        <v>88</v>
      </c>
      <c r="J6" s="17" t="s">
        <v>5751</v>
      </c>
    </row>
    <row r="7" spans="1:10" x14ac:dyDescent="0.25">
      <c r="A7" s="18">
        <f>IF(ISNUMBER(SEARCH('1_Aspectos Geográficos'!$D$6,tab_estados[],1)),MAX($A$1:A6)+1,0)</f>
        <v>6</v>
      </c>
      <c r="B7" s="18" t="s">
        <v>88</v>
      </c>
      <c r="C7" s="18" t="s">
        <v>172</v>
      </c>
      <c r="D7" s="18" t="s">
        <v>178</v>
      </c>
      <c r="E7" s="19" t="s">
        <v>5985</v>
      </c>
      <c r="F7" s="18" t="str">
        <f t="shared" si="0"/>
        <v>Cruzeiro Do Sul</v>
      </c>
      <c r="G7" s="19">
        <v>8779.4030000000002</v>
      </c>
      <c r="I7" s="17" t="s">
        <v>88</v>
      </c>
      <c r="J7" s="17" t="s">
        <v>5752</v>
      </c>
    </row>
    <row r="8" spans="1:10" x14ac:dyDescent="0.25">
      <c r="A8" s="18">
        <f>IF(ISNUMBER(SEARCH('1_Aspectos Geográficos'!$D$6,tab_estados[],1)),MAX($A$1:A7)+1,0)</f>
        <v>7</v>
      </c>
      <c r="B8" s="18" t="s">
        <v>88</v>
      </c>
      <c r="C8" s="18" t="s">
        <v>172</v>
      </c>
      <c r="D8" s="18" t="s">
        <v>179</v>
      </c>
      <c r="E8" s="19" t="s">
        <v>6208</v>
      </c>
      <c r="F8" s="18" t="str">
        <f t="shared" si="0"/>
        <v>Epitaciolândia</v>
      </c>
      <c r="G8" s="19">
        <v>1654.768</v>
      </c>
      <c r="I8" s="17" t="s">
        <v>88</v>
      </c>
      <c r="J8" s="17" t="s">
        <v>5759</v>
      </c>
    </row>
    <row r="9" spans="1:10" x14ac:dyDescent="0.25">
      <c r="A9" s="18">
        <f>IF(ISNUMBER(SEARCH('1_Aspectos Geográficos'!$D$6,tab_estados[],1)),MAX($A$1:A8)+1,0)</f>
        <v>8</v>
      </c>
      <c r="B9" s="18" t="s">
        <v>88</v>
      </c>
      <c r="C9" s="18" t="s">
        <v>172</v>
      </c>
      <c r="D9" s="18" t="s">
        <v>180</v>
      </c>
      <c r="E9" s="19" t="s">
        <v>5745</v>
      </c>
      <c r="F9" s="18" t="str">
        <f t="shared" si="0"/>
        <v>Feijó</v>
      </c>
      <c r="G9" s="19">
        <v>27975.427</v>
      </c>
      <c r="I9" s="17" t="s">
        <v>88</v>
      </c>
      <c r="J9" s="17" t="s">
        <v>5986</v>
      </c>
    </row>
    <row r="10" spans="1:10" x14ac:dyDescent="0.25">
      <c r="A10" s="18">
        <f>IF(ISNUMBER(SEARCH('1_Aspectos Geográficos'!$D$6,tab_estados[],1)),MAX($A$1:A9)+1,0)</f>
        <v>9</v>
      </c>
      <c r="B10" s="18" t="s">
        <v>88</v>
      </c>
      <c r="C10" s="18" t="s">
        <v>172</v>
      </c>
      <c r="D10" s="18" t="s">
        <v>181</v>
      </c>
      <c r="E10" s="19" t="s">
        <v>5748</v>
      </c>
      <c r="F10" s="18" t="str">
        <f t="shared" si="0"/>
        <v>Jordão</v>
      </c>
      <c r="G10" s="19">
        <v>5357.2820000000002</v>
      </c>
      <c r="I10" s="17" t="s">
        <v>88</v>
      </c>
      <c r="J10" s="17" t="s">
        <v>5764</v>
      </c>
    </row>
    <row r="11" spans="1:10" x14ac:dyDescent="0.25">
      <c r="A11" s="18">
        <f>IF(ISNUMBER(SEARCH('1_Aspectos Geográficos'!$D$6,tab_estados[],1)),MAX($A$1:A10)+1,0)</f>
        <v>10</v>
      </c>
      <c r="B11" s="18" t="s">
        <v>88</v>
      </c>
      <c r="C11" s="18" t="s">
        <v>172</v>
      </c>
      <c r="D11" s="18" t="s">
        <v>182</v>
      </c>
      <c r="E11" s="19" t="s">
        <v>6209</v>
      </c>
      <c r="F11" s="18" t="str">
        <f t="shared" si="0"/>
        <v>Mâncio Lima</v>
      </c>
      <c r="G11" s="19">
        <v>5452.8530000000001</v>
      </c>
      <c r="I11" s="17" t="s">
        <v>90</v>
      </c>
      <c r="J11" s="17" t="s">
        <v>5749</v>
      </c>
    </row>
    <row r="12" spans="1:10" x14ac:dyDescent="0.25">
      <c r="A12" s="18">
        <f>IF(ISNUMBER(SEARCH('1_Aspectos Geográficos'!$D$6,tab_estados[],1)),MAX($A$1:A11)+1,0)</f>
        <v>11</v>
      </c>
      <c r="B12" s="18" t="s">
        <v>88</v>
      </c>
      <c r="C12" s="18" t="s">
        <v>172</v>
      </c>
      <c r="D12" s="18" t="s">
        <v>183</v>
      </c>
      <c r="E12" s="19" t="s">
        <v>5751</v>
      </c>
      <c r="F12" s="18" t="str">
        <f t="shared" si="0"/>
        <v>Manoel Urbano</v>
      </c>
      <c r="G12" s="19">
        <v>10633.136</v>
      </c>
      <c r="I12" s="17" t="s">
        <v>90</v>
      </c>
      <c r="J12" s="17" t="s">
        <v>5755</v>
      </c>
    </row>
    <row r="13" spans="1:10" x14ac:dyDescent="0.25">
      <c r="A13" s="18">
        <f>IF(ISNUMBER(SEARCH('1_Aspectos Geográficos'!$D$6,tab_estados[],1)),MAX($A$1:A12)+1,0)</f>
        <v>12</v>
      </c>
      <c r="B13" s="18" t="s">
        <v>88</v>
      </c>
      <c r="C13" s="18" t="s">
        <v>172</v>
      </c>
      <c r="D13" s="18" t="s">
        <v>184</v>
      </c>
      <c r="E13" s="19" t="s">
        <v>5752</v>
      </c>
      <c r="F13" s="18" t="str">
        <f t="shared" si="0"/>
        <v>Marechal Thaumaturgo</v>
      </c>
      <c r="G13" s="19">
        <v>8191.692</v>
      </c>
      <c r="I13" s="17" t="s">
        <v>92</v>
      </c>
      <c r="J13" s="17" t="s">
        <v>5987</v>
      </c>
    </row>
    <row r="14" spans="1:10" x14ac:dyDescent="0.25">
      <c r="A14" s="18">
        <f>IF(ISNUMBER(SEARCH('1_Aspectos Geográficos'!$D$6,tab_estados[],1)),MAX($A$1:A13)+1,0)</f>
        <v>13</v>
      </c>
      <c r="B14" s="18" t="s">
        <v>88</v>
      </c>
      <c r="C14" s="18" t="s">
        <v>172</v>
      </c>
      <c r="D14" s="18" t="s">
        <v>185</v>
      </c>
      <c r="E14" s="19" t="s">
        <v>6210</v>
      </c>
      <c r="F14" s="18" t="str">
        <f t="shared" si="0"/>
        <v>Plácido De Castro</v>
      </c>
      <c r="G14" s="19">
        <v>1943.85</v>
      </c>
      <c r="I14" s="17" t="s">
        <v>92</v>
      </c>
      <c r="J14" s="17" t="s">
        <v>5988</v>
      </c>
    </row>
    <row r="15" spans="1:10" x14ac:dyDescent="0.25">
      <c r="A15" s="18">
        <f>IF(ISNUMBER(SEARCH('1_Aspectos Geográficos'!$D$6,tab_estados[],1)),MAX($A$1:A14)+1,0)</f>
        <v>14</v>
      </c>
      <c r="B15" s="18" t="s">
        <v>88</v>
      </c>
      <c r="C15" s="18" t="s">
        <v>172</v>
      </c>
      <c r="D15" s="18" t="s">
        <v>186</v>
      </c>
      <c r="E15" s="19" t="s">
        <v>5759</v>
      </c>
      <c r="F15" s="18" t="str">
        <f t="shared" si="0"/>
        <v>Porto Walter</v>
      </c>
      <c r="G15" s="19">
        <v>6443.83</v>
      </c>
      <c r="I15" s="17" t="s">
        <v>92</v>
      </c>
      <c r="J15" s="17" t="s">
        <v>5989</v>
      </c>
    </row>
    <row r="16" spans="1:10" x14ac:dyDescent="0.25">
      <c r="A16" s="18">
        <f>IF(ISNUMBER(SEARCH('1_Aspectos Geográficos'!$D$6,tab_estados[],1)),MAX($A$1:A15)+1,0)</f>
        <v>15</v>
      </c>
      <c r="B16" s="18" t="s">
        <v>88</v>
      </c>
      <c r="C16" s="18" t="s">
        <v>172</v>
      </c>
      <c r="D16" s="18" t="s">
        <v>187</v>
      </c>
      <c r="E16" s="19" t="s">
        <v>6211</v>
      </c>
      <c r="F16" s="18" t="str">
        <f t="shared" si="0"/>
        <v>Rio Branco</v>
      </c>
      <c r="G16" s="19">
        <v>8834.9419999999991</v>
      </c>
      <c r="I16" s="17" t="s">
        <v>92</v>
      </c>
      <c r="J16" s="17" t="s">
        <v>5990</v>
      </c>
    </row>
    <row r="17" spans="1:10" x14ac:dyDescent="0.25">
      <c r="A17" s="18">
        <f>IF(ISNUMBER(SEARCH('1_Aspectos Geográficos'!$D$6,tab_estados[],1)),MAX($A$1:A16)+1,0)</f>
        <v>16</v>
      </c>
      <c r="B17" s="18" t="s">
        <v>88</v>
      </c>
      <c r="C17" s="18" t="s">
        <v>172</v>
      </c>
      <c r="D17" s="18" t="s">
        <v>188</v>
      </c>
      <c r="E17" s="19" t="s">
        <v>6212</v>
      </c>
      <c r="F17" s="18" t="str">
        <f t="shared" si="0"/>
        <v>Rodrigues Alves</v>
      </c>
      <c r="G17" s="19">
        <v>3076.951</v>
      </c>
      <c r="I17" s="17" t="s">
        <v>92</v>
      </c>
      <c r="J17" s="17" t="s">
        <v>5991</v>
      </c>
    </row>
    <row r="18" spans="1:10" x14ac:dyDescent="0.25">
      <c r="A18" s="18">
        <f>IF(ISNUMBER(SEARCH('1_Aspectos Geográficos'!$D$6,tab_estados[],1)),MAX($A$1:A17)+1,0)</f>
        <v>17</v>
      </c>
      <c r="B18" s="18" t="s">
        <v>88</v>
      </c>
      <c r="C18" s="18" t="s">
        <v>172</v>
      </c>
      <c r="D18" s="18" t="s">
        <v>189</v>
      </c>
      <c r="E18" s="19" t="s">
        <v>5986</v>
      </c>
      <c r="F18" s="18" t="str">
        <f t="shared" si="0"/>
        <v>Santa Rosa Do Purus</v>
      </c>
      <c r="G18" s="19">
        <v>6145.6120000000001</v>
      </c>
      <c r="I18" s="17" t="s">
        <v>92</v>
      </c>
      <c r="J18" s="17" t="s">
        <v>5992</v>
      </c>
    </row>
    <row r="19" spans="1:10" x14ac:dyDescent="0.25">
      <c r="A19" s="18">
        <f>IF(ISNUMBER(SEARCH('1_Aspectos Geográficos'!$D$6,tab_estados[],1)),MAX($A$1:A18)+1,0)</f>
        <v>18</v>
      </c>
      <c r="B19" s="18" t="s">
        <v>88</v>
      </c>
      <c r="C19" s="18" t="s">
        <v>172</v>
      </c>
      <c r="D19" s="18" t="s">
        <v>190</v>
      </c>
      <c r="E19" s="19" t="s">
        <v>6213</v>
      </c>
      <c r="F19" s="18" t="str">
        <f t="shared" si="0"/>
        <v>Senador Guiomard</v>
      </c>
      <c r="G19" s="19">
        <v>2322.0300000000002</v>
      </c>
      <c r="I19" s="17" t="s">
        <v>92</v>
      </c>
      <c r="J19" s="17" t="s">
        <v>5993</v>
      </c>
    </row>
    <row r="20" spans="1:10" x14ac:dyDescent="0.25">
      <c r="A20" s="18">
        <f>IF(ISNUMBER(SEARCH('1_Aspectos Geográficos'!$D$6,tab_estados[],1)),MAX($A$1:A19)+1,0)</f>
        <v>19</v>
      </c>
      <c r="B20" s="18" t="s">
        <v>88</v>
      </c>
      <c r="C20" s="18" t="s">
        <v>172</v>
      </c>
      <c r="D20" s="18" t="s">
        <v>191</v>
      </c>
      <c r="E20" s="19" t="s">
        <v>6214</v>
      </c>
      <c r="F20" s="18" t="str">
        <f t="shared" si="0"/>
        <v>Sena Madureira</v>
      </c>
      <c r="G20" s="19">
        <v>23753.066999999999</v>
      </c>
      <c r="I20" s="17" t="s">
        <v>92</v>
      </c>
      <c r="J20" s="17" t="s">
        <v>5994</v>
      </c>
    </row>
    <row r="21" spans="1:10" x14ac:dyDescent="0.25">
      <c r="A21" s="18">
        <f>IF(ISNUMBER(SEARCH('1_Aspectos Geográficos'!$D$6,tab_estados[],1)),MAX($A$1:A20)+1,0)</f>
        <v>20</v>
      </c>
      <c r="B21" s="18" t="s">
        <v>88</v>
      </c>
      <c r="C21" s="18" t="s">
        <v>172</v>
      </c>
      <c r="D21" s="18" t="s">
        <v>192</v>
      </c>
      <c r="E21" s="19" t="s">
        <v>5764</v>
      </c>
      <c r="F21" s="18" t="str">
        <f t="shared" si="0"/>
        <v>Tarauacá</v>
      </c>
      <c r="G21" s="19">
        <v>20171.074000000001</v>
      </c>
      <c r="I21" s="17" t="s">
        <v>92</v>
      </c>
      <c r="J21" s="17" t="s">
        <v>5995</v>
      </c>
    </row>
    <row r="22" spans="1:10" x14ac:dyDescent="0.25">
      <c r="A22" s="18">
        <f>IF(ISNUMBER(SEARCH('1_Aspectos Geográficos'!$D$6,tab_estados[],1)),MAX($A$1:A21)+1,0)</f>
        <v>21</v>
      </c>
      <c r="B22" s="18" t="s">
        <v>88</v>
      </c>
      <c r="C22" s="18" t="s">
        <v>172</v>
      </c>
      <c r="D22" s="18" t="s">
        <v>193</v>
      </c>
      <c r="E22" s="19" t="s">
        <v>6215</v>
      </c>
      <c r="F22" s="18" t="str">
        <f t="shared" si="0"/>
        <v>Xapuri</v>
      </c>
      <c r="G22" s="19">
        <v>5347.4679999999998</v>
      </c>
      <c r="I22" s="17" t="s">
        <v>92</v>
      </c>
      <c r="J22" s="17" t="s">
        <v>5996</v>
      </c>
    </row>
    <row r="23" spans="1:10" x14ac:dyDescent="0.25">
      <c r="A23" s="18">
        <f>IF(ISNUMBER(SEARCH('1_Aspectos Geográficos'!$D$6,tab_estados[],1)),MAX($A$1:A22)+1,0)</f>
        <v>22</v>
      </c>
      <c r="B23" s="18" t="s">
        <v>88</v>
      </c>
      <c r="C23" s="18" t="s">
        <v>172</v>
      </c>
      <c r="D23" s="18">
        <v>1200708</v>
      </c>
      <c r="E23" s="19" t="s">
        <v>6216</v>
      </c>
      <c r="F23" s="18" t="str">
        <f t="shared" si="0"/>
        <v>Porto Acre</v>
      </c>
      <c r="G23" s="19">
        <v>2604.8850000000002</v>
      </c>
      <c r="I23" s="17" t="s">
        <v>92</v>
      </c>
      <c r="J23" s="17" t="s">
        <v>5997</v>
      </c>
    </row>
    <row r="24" spans="1:10" x14ac:dyDescent="0.25">
      <c r="A24" s="18">
        <f>IF(ISNUMBER(SEARCH('1_Aspectos Geográficos'!$D$6,tab_estados[],1)),MAX($A$1:A23)+1,0)</f>
        <v>23</v>
      </c>
      <c r="B24" s="18" t="s">
        <v>1787</v>
      </c>
      <c r="C24" s="18" t="s">
        <v>1788</v>
      </c>
      <c r="D24" s="18" t="s">
        <v>1789</v>
      </c>
      <c r="E24" s="19" t="s">
        <v>6079</v>
      </c>
      <c r="F24" s="18" t="str">
        <f t="shared" si="0"/>
        <v>Água Branca</v>
      </c>
      <c r="G24" s="19">
        <v>468.22500000000002</v>
      </c>
      <c r="I24" s="17" t="s">
        <v>92</v>
      </c>
      <c r="J24" s="17" t="s">
        <v>5998</v>
      </c>
    </row>
    <row r="25" spans="1:10" x14ac:dyDescent="0.25">
      <c r="A25" s="18">
        <f>IF(ISNUMBER(SEARCH('1_Aspectos Geográficos'!$D$6,tab_estados[],1)),MAX($A$1:A24)+1,0)</f>
        <v>24</v>
      </c>
      <c r="B25" s="18" t="s">
        <v>1787</v>
      </c>
      <c r="C25" s="18" t="s">
        <v>1788</v>
      </c>
      <c r="D25" s="18" t="s">
        <v>1790</v>
      </c>
      <c r="E25" s="19" t="s">
        <v>6217</v>
      </c>
      <c r="F25" s="18" t="str">
        <f t="shared" si="0"/>
        <v>Anadia</v>
      </c>
      <c r="G25" s="19">
        <v>186.13499999999999</v>
      </c>
      <c r="I25" s="17" t="s">
        <v>92</v>
      </c>
      <c r="J25" s="17" t="s">
        <v>5999</v>
      </c>
    </row>
    <row r="26" spans="1:10" x14ac:dyDescent="0.25">
      <c r="A26" s="18">
        <f>IF(ISNUMBER(SEARCH('1_Aspectos Geográficos'!$D$6,tab_estados[],1)),MAX($A$1:A25)+1,0)</f>
        <v>25</v>
      </c>
      <c r="B26" s="18" t="s">
        <v>1787</v>
      </c>
      <c r="C26" s="18" t="s">
        <v>1788</v>
      </c>
      <c r="D26" s="18" t="s">
        <v>1791</v>
      </c>
      <c r="E26" s="19" t="s">
        <v>6218</v>
      </c>
      <c r="F26" s="18" t="str">
        <f t="shared" si="0"/>
        <v>Arapiraca</v>
      </c>
      <c r="G26" s="19">
        <v>345.65499999999997</v>
      </c>
      <c r="I26" s="17" t="s">
        <v>92</v>
      </c>
      <c r="J26" s="17" t="s">
        <v>6000</v>
      </c>
    </row>
    <row r="27" spans="1:10" x14ac:dyDescent="0.25">
      <c r="A27" s="18">
        <f>IF(ISNUMBER(SEARCH('1_Aspectos Geográficos'!$D$6,tab_estados[],1)),MAX($A$1:A26)+1,0)</f>
        <v>26</v>
      </c>
      <c r="B27" s="18" t="s">
        <v>1787</v>
      </c>
      <c r="C27" s="18" t="s">
        <v>1788</v>
      </c>
      <c r="D27" s="18" t="s">
        <v>1792</v>
      </c>
      <c r="E27" s="19" t="s">
        <v>6219</v>
      </c>
      <c r="F27" s="18" t="str">
        <f t="shared" si="0"/>
        <v>Atalaia</v>
      </c>
      <c r="G27" s="19">
        <v>533.25800000000004</v>
      </c>
      <c r="I27" s="17" t="s">
        <v>92</v>
      </c>
      <c r="J27" s="17" t="s">
        <v>6001</v>
      </c>
    </row>
    <row r="28" spans="1:10" x14ac:dyDescent="0.25">
      <c r="A28" s="18">
        <f>IF(ISNUMBER(SEARCH('1_Aspectos Geográficos'!$D$6,tab_estados[],1)),MAX($A$1:A27)+1,0)</f>
        <v>27</v>
      </c>
      <c r="B28" s="18" t="s">
        <v>1787</v>
      </c>
      <c r="C28" s="18" t="s">
        <v>1788</v>
      </c>
      <c r="D28" s="18" t="s">
        <v>1793</v>
      </c>
      <c r="E28" s="19" t="s">
        <v>6220</v>
      </c>
      <c r="F28" s="18" t="str">
        <f t="shared" si="0"/>
        <v>Barra De Santo Antônio</v>
      </c>
      <c r="G28" s="19">
        <v>131.63300000000001</v>
      </c>
      <c r="I28" s="17" t="s">
        <v>92</v>
      </c>
      <c r="J28" s="17" t="s">
        <v>6002</v>
      </c>
    </row>
    <row r="29" spans="1:10" x14ac:dyDescent="0.25">
      <c r="A29" s="18">
        <f>IF(ISNUMBER(SEARCH('1_Aspectos Geográficos'!$D$6,tab_estados[],1)),MAX($A$1:A28)+1,0)</f>
        <v>28</v>
      </c>
      <c r="B29" s="18" t="s">
        <v>1787</v>
      </c>
      <c r="C29" s="18" t="s">
        <v>1788</v>
      </c>
      <c r="D29" s="18" t="s">
        <v>1794</v>
      </c>
      <c r="E29" s="19" t="s">
        <v>6221</v>
      </c>
      <c r="F29" s="18" t="str">
        <f t="shared" si="0"/>
        <v>Barra De São Miguel</v>
      </c>
      <c r="G29" s="19">
        <v>76.616</v>
      </c>
      <c r="I29" s="17" t="s">
        <v>92</v>
      </c>
      <c r="J29" s="17" t="s">
        <v>6003</v>
      </c>
    </row>
    <row r="30" spans="1:10" x14ac:dyDescent="0.25">
      <c r="A30" s="18">
        <f>IF(ISNUMBER(SEARCH('1_Aspectos Geográficos'!$D$6,tab_estados[],1)),MAX($A$1:A29)+1,0)</f>
        <v>29</v>
      </c>
      <c r="B30" s="18" t="s">
        <v>1787</v>
      </c>
      <c r="C30" s="18" t="s">
        <v>1788</v>
      </c>
      <c r="D30" s="18" t="s">
        <v>1795</v>
      </c>
      <c r="E30" s="19" t="s">
        <v>6222</v>
      </c>
      <c r="F30" s="18" t="str">
        <f t="shared" si="0"/>
        <v>Batalha</v>
      </c>
      <c r="G30" s="19">
        <v>319.49900000000002</v>
      </c>
      <c r="I30" s="17" t="s">
        <v>92</v>
      </c>
      <c r="J30" s="17" t="s">
        <v>6004</v>
      </c>
    </row>
    <row r="31" spans="1:10" x14ac:dyDescent="0.25">
      <c r="A31" s="18">
        <f>IF(ISNUMBER(SEARCH('1_Aspectos Geográficos'!$D$6,tab_estados[],1)),MAX($A$1:A30)+1,0)</f>
        <v>30</v>
      </c>
      <c r="B31" s="18" t="s">
        <v>1787</v>
      </c>
      <c r="C31" s="18" t="s">
        <v>1788</v>
      </c>
      <c r="D31" s="18" t="s">
        <v>1796</v>
      </c>
      <c r="E31" s="19" t="s">
        <v>6223</v>
      </c>
      <c r="F31" s="18" t="str">
        <f t="shared" si="0"/>
        <v>Belém</v>
      </c>
      <c r="G31" s="19">
        <v>66.655000000000001</v>
      </c>
      <c r="I31" s="17" t="s">
        <v>92</v>
      </c>
      <c r="J31" s="17" t="s">
        <v>6005</v>
      </c>
    </row>
    <row r="32" spans="1:10" x14ac:dyDescent="0.25">
      <c r="A32" s="18">
        <f>IF(ISNUMBER(SEARCH('1_Aspectos Geográficos'!$D$6,tab_estados[],1)),MAX($A$1:A31)+1,0)</f>
        <v>31</v>
      </c>
      <c r="B32" s="18" t="s">
        <v>1787</v>
      </c>
      <c r="C32" s="18" t="s">
        <v>1788</v>
      </c>
      <c r="D32" s="18" t="s">
        <v>1797</v>
      </c>
      <c r="E32" s="19" t="s">
        <v>6002</v>
      </c>
      <c r="F32" s="18" t="str">
        <f t="shared" si="0"/>
        <v>Belo Monte</v>
      </c>
      <c r="G32" s="19">
        <v>333.25900000000001</v>
      </c>
      <c r="I32" s="17" t="s">
        <v>92</v>
      </c>
      <c r="J32" s="17" t="s">
        <v>6198</v>
      </c>
    </row>
    <row r="33" spans="1:10" x14ac:dyDescent="0.25">
      <c r="A33" s="18">
        <f>IF(ISNUMBER(SEARCH('1_Aspectos Geográficos'!$D$6,tab_estados[],1)),MAX($A$1:A32)+1,0)</f>
        <v>32</v>
      </c>
      <c r="B33" s="18" t="s">
        <v>1787</v>
      </c>
      <c r="C33" s="18" t="s">
        <v>1788</v>
      </c>
      <c r="D33" s="18" t="s">
        <v>1798</v>
      </c>
      <c r="E33" s="19" t="s">
        <v>6118</v>
      </c>
      <c r="F33" s="18" t="str">
        <f t="shared" si="0"/>
        <v>Boca Da Mata</v>
      </c>
      <c r="G33" s="19">
        <v>185.97300000000001</v>
      </c>
      <c r="I33" s="17" t="s">
        <v>92</v>
      </c>
      <c r="J33" s="17" t="s">
        <v>6006</v>
      </c>
    </row>
    <row r="34" spans="1:10" x14ac:dyDescent="0.25">
      <c r="A34" s="18">
        <f>IF(ISNUMBER(SEARCH('1_Aspectos Geográficos'!$D$6,tab_estados[],1)),MAX($A$1:A33)+1,0)</f>
        <v>33</v>
      </c>
      <c r="B34" s="18" t="s">
        <v>1787</v>
      </c>
      <c r="C34" s="18" t="s">
        <v>1788</v>
      </c>
      <c r="D34" s="18" t="s">
        <v>1799</v>
      </c>
      <c r="E34" s="19" t="s">
        <v>6224</v>
      </c>
      <c r="F34" s="18" t="str">
        <f t="shared" si="0"/>
        <v>Branquinha</v>
      </c>
      <c r="G34" s="19">
        <v>165.25</v>
      </c>
      <c r="I34" s="17" t="s">
        <v>92</v>
      </c>
      <c r="J34" s="17" t="s">
        <v>6007</v>
      </c>
    </row>
    <row r="35" spans="1:10" x14ac:dyDescent="0.25">
      <c r="A35" s="18">
        <f>IF(ISNUMBER(SEARCH('1_Aspectos Geográficos'!$D$6,tab_estados[],1)),MAX($A$1:A34)+1,0)</f>
        <v>34</v>
      </c>
      <c r="B35" s="18" t="s">
        <v>1787</v>
      </c>
      <c r="C35" s="18" t="s">
        <v>1788</v>
      </c>
      <c r="D35" s="18" t="s">
        <v>1800</v>
      </c>
      <c r="E35" s="19" t="s">
        <v>6225</v>
      </c>
      <c r="F35" s="18" t="str">
        <f t="shared" si="0"/>
        <v>Cacimbinhas</v>
      </c>
      <c r="G35" s="19">
        <v>273.767</v>
      </c>
      <c r="I35" s="17" t="s">
        <v>92</v>
      </c>
      <c r="J35" s="17" t="s">
        <v>6008</v>
      </c>
    </row>
    <row r="36" spans="1:10" x14ac:dyDescent="0.25">
      <c r="A36" s="18">
        <f>IF(ISNUMBER(SEARCH('1_Aspectos Geográficos'!$D$6,tab_estados[],1)),MAX($A$1:A35)+1,0)</f>
        <v>35</v>
      </c>
      <c r="B36" s="18" t="s">
        <v>1787</v>
      </c>
      <c r="C36" s="18" t="s">
        <v>1788</v>
      </c>
      <c r="D36" s="18" t="s">
        <v>1801</v>
      </c>
      <c r="E36" s="19" t="s">
        <v>6226</v>
      </c>
      <c r="F36" s="18" t="str">
        <f t="shared" si="0"/>
        <v>Cajueiro</v>
      </c>
      <c r="G36" s="19">
        <v>94.356999999999999</v>
      </c>
      <c r="I36" s="17" t="s">
        <v>92</v>
      </c>
      <c r="J36" s="17" t="s">
        <v>6199</v>
      </c>
    </row>
    <row r="37" spans="1:10" x14ac:dyDescent="0.25">
      <c r="A37" s="18">
        <f>IF(ISNUMBER(SEARCH('1_Aspectos Geográficos'!$D$6,tab_estados[],1)),MAX($A$1:A36)+1,0)</f>
        <v>36</v>
      </c>
      <c r="B37" s="18" t="s">
        <v>1787</v>
      </c>
      <c r="C37" s="18" t="s">
        <v>1788</v>
      </c>
      <c r="D37" s="18" t="s">
        <v>1802</v>
      </c>
      <c r="E37" s="19" t="s">
        <v>6227</v>
      </c>
      <c r="F37" s="18" t="str">
        <f t="shared" si="0"/>
        <v>Campestre</v>
      </c>
      <c r="G37" s="19">
        <v>65.91</v>
      </c>
      <c r="I37" s="17" t="s">
        <v>92</v>
      </c>
      <c r="J37" s="17" t="s">
        <v>6009</v>
      </c>
    </row>
    <row r="38" spans="1:10" x14ac:dyDescent="0.25">
      <c r="A38" s="18">
        <f>IF(ISNUMBER(SEARCH('1_Aspectos Geográficos'!$D$6,tab_estados[],1)),MAX($A$1:A37)+1,0)</f>
        <v>37</v>
      </c>
      <c r="B38" s="18" t="s">
        <v>1787</v>
      </c>
      <c r="C38" s="18" t="s">
        <v>1788</v>
      </c>
      <c r="D38" s="18" t="s">
        <v>1803</v>
      </c>
      <c r="E38" s="19" t="s">
        <v>6228</v>
      </c>
      <c r="F38" s="18" t="str">
        <f t="shared" si="0"/>
        <v>Campo Alegre</v>
      </c>
      <c r="G38" s="19">
        <v>312.70800000000003</v>
      </c>
      <c r="I38" s="17" t="s">
        <v>92</v>
      </c>
      <c r="J38" s="17" t="s">
        <v>6010</v>
      </c>
    </row>
    <row r="39" spans="1:10" x14ac:dyDescent="0.25">
      <c r="A39" s="18">
        <f>IF(ISNUMBER(SEARCH('1_Aspectos Geográficos'!$D$6,tab_estados[],1)),MAX($A$1:A38)+1,0)</f>
        <v>38</v>
      </c>
      <c r="B39" s="18" t="s">
        <v>1787</v>
      </c>
      <c r="C39" s="18" t="s">
        <v>1788</v>
      </c>
      <c r="D39" s="18" t="s">
        <v>1804</v>
      </c>
      <c r="E39" s="19" t="s">
        <v>6229</v>
      </c>
      <c r="F39" s="18" t="str">
        <f t="shared" si="0"/>
        <v>Campo Grande</v>
      </c>
      <c r="G39" s="19">
        <v>169.988</v>
      </c>
      <c r="I39" s="17" t="s">
        <v>92</v>
      </c>
      <c r="J39" s="17" t="s">
        <v>6011</v>
      </c>
    </row>
    <row r="40" spans="1:10" x14ac:dyDescent="0.25">
      <c r="A40" s="18">
        <f>IF(ISNUMBER(SEARCH('1_Aspectos Geográficos'!$D$6,tab_estados[],1)),MAX($A$1:A39)+1,0)</f>
        <v>39</v>
      </c>
      <c r="B40" s="18" t="s">
        <v>1787</v>
      </c>
      <c r="C40" s="18" t="s">
        <v>1788</v>
      </c>
      <c r="D40" s="18" t="s">
        <v>1805</v>
      </c>
      <c r="E40" s="19" t="s">
        <v>6230</v>
      </c>
      <c r="F40" s="18" t="str">
        <f t="shared" si="0"/>
        <v>Canapi</v>
      </c>
      <c r="G40" s="19">
        <v>602.77800000000002</v>
      </c>
      <c r="I40" s="17" t="s">
        <v>92</v>
      </c>
      <c r="J40" s="17" t="s">
        <v>6012</v>
      </c>
    </row>
    <row r="41" spans="1:10" x14ac:dyDescent="0.25">
      <c r="A41" s="18">
        <f>IF(ISNUMBER(SEARCH('1_Aspectos Geográficos'!$D$6,tab_estados[],1)),MAX($A$1:A40)+1,0)</f>
        <v>40</v>
      </c>
      <c r="B41" s="18" t="s">
        <v>1787</v>
      </c>
      <c r="C41" s="18" t="s">
        <v>1788</v>
      </c>
      <c r="D41" s="18" t="s">
        <v>1806</v>
      </c>
      <c r="E41" s="19" t="s">
        <v>6231</v>
      </c>
      <c r="F41" s="18" t="str">
        <f t="shared" si="0"/>
        <v>Capela</v>
      </c>
      <c r="G41" s="19">
        <v>257.56099999999998</v>
      </c>
      <c r="I41" s="17" t="s">
        <v>92</v>
      </c>
      <c r="J41" s="17" t="s">
        <v>6013</v>
      </c>
    </row>
    <row r="42" spans="1:10" x14ac:dyDescent="0.25">
      <c r="A42" s="18">
        <f>IF(ISNUMBER(SEARCH('1_Aspectos Geográficos'!$D$6,tab_estados[],1)),MAX($A$1:A41)+1,0)</f>
        <v>41</v>
      </c>
      <c r="B42" s="18" t="s">
        <v>1787</v>
      </c>
      <c r="C42" s="18" t="s">
        <v>1788</v>
      </c>
      <c r="D42" s="18" t="s">
        <v>1807</v>
      </c>
      <c r="E42" s="19" t="s">
        <v>6232</v>
      </c>
      <c r="F42" s="18" t="str">
        <f t="shared" si="0"/>
        <v>Carneiros</v>
      </c>
      <c r="G42" s="19">
        <v>101.85299999999999</v>
      </c>
      <c r="I42" s="17" t="s">
        <v>92</v>
      </c>
      <c r="J42" s="17" t="s">
        <v>6014</v>
      </c>
    </row>
    <row r="43" spans="1:10" x14ac:dyDescent="0.25">
      <c r="A43" s="18">
        <f>IF(ISNUMBER(SEARCH('1_Aspectos Geográficos'!$D$6,tab_estados[],1)),MAX($A$1:A42)+1,0)</f>
        <v>42</v>
      </c>
      <c r="B43" s="18" t="s">
        <v>1787</v>
      </c>
      <c r="C43" s="18" t="s">
        <v>1788</v>
      </c>
      <c r="D43" s="18" t="s">
        <v>1808</v>
      </c>
      <c r="E43" s="19" t="s">
        <v>6233</v>
      </c>
      <c r="F43" s="18" t="str">
        <f t="shared" si="0"/>
        <v>Chã Preta</v>
      </c>
      <c r="G43" s="19">
        <v>169.464</v>
      </c>
      <c r="I43" s="17" t="s">
        <v>92</v>
      </c>
      <c r="J43" s="17" t="s">
        <v>6015</v>
      </c>
    </row>
    <row r="44" spans="1:10" x14ac:dyDescent="0.25">
      <c r="A44" s="18">
        <f>IF(ISNUMBER(SEARCH('1_Aspectos Geográficos'!$D$6,tab_estados[],1)),MAX($A$1:A43)+1,0)</f>
        <v>43</v>
      </c>
      <c r="B44" s="18" t="s">
        <v>1787</v>
      </c>
      <c r="C44" s="18" t="s">
        <v>1788</v>
      </c>
      <c r="D44" s="18" t="s">
        <v>1809</v>
      </c>
      <c r="E44" s="19" t="s">
        <v>6234</v>
      </c>
      <c r="F44" s="18" t="str">
        <f t="shared" si="0"/>
        <v>Coité Do Nóia</v>
      </c>
      <c r="G44" s="19">
        <v>88.759</v>
      </c>
      <c r="I44" s="17" t="s">
        <v>92</v>
      </c>
      <c r="J44" s="17" t="s">
        <v>6016</v>
      </c>
    </row>
    <row r="45" spans="1:10" x14ac:dyDescent="0.25">
      <c r="A45" s="18">
        <f>IF(ISNUMBER(SEARCH('1_Aspectos Geográficos'!$D$6,tab_estados[],1)),MAX($A$1:A44)+1,0)</f>
        <v>44</v>
      </c>
      <c r="B45" s="18" t="s">
        <v>1787</v>
      </c>
      <c r="C45" s="18" t="s">
        <v>1788</v>
      </c>
      <c r="D45" s="18" t="s">
        <v>1810</v>
      </c>
      <c r="E45" s="19" t="s">
        <v>6235</v>
      </c>
      <c r="F45" s="18" t="str">
        <f t="shared" si="0"/>
        <v>Colônia Leopoldina</v>
      </c>
      <c r="G45" s="19">
        <v>207.89099999999999</v>
      </c>
      <c r="I45" s="17" t="s">
        <v>92</v>
      </c>
      <c r="J45" s="17" t="s">
        <v>6017</v>
      </c>
    </row>
    <row r="46" spans="1:10" x14ac:dyDescent="0.25">
      <c r="A46" s="18">
        <f>IF(ISNUMBER(SEARCH('1_Aspectos Geográficos'!$D$6,tab_estados[],1)),MAX($A$1:A45)+1,0)</f>
        <v>45</v>
      </c>
      <c r="B46" s="18" t="s">
        <v>1787</v>
      </c>
      <c r="C46" s="18" t="s">
        <v>1788</v>
      </c>
      <c r="D46" s="18" t="s">
        <v>1811</v>
      </c>
      <c r="E46" s="19" t="s">
        <v>6236</v>
      </c>
      <c r="F46" s="18" t="str">
        <f t="shared" si="0"/>
        <v>Coqueiro Seco</v>
      </c>
      <c r="G46" s="19">
        <v>39.607999999999997</v>
      </c>
      <c r="I46" s="17" t="s">
        <v>92</v>
      </c>
      <c r="J46" s="17" t="s">
        <v>6018</v>
      </c>
    </row>
    <row r="47" spans="1:10" x14ac:dyDescent="0.25">
      <c r="A47" s="18">
        <f>IF(ISNUMBER(SEARCH('1_Aspectos Geográficos'!$D$6,tab_estados[],1)),MAX($A$1:A46)+1,0)</f>
        <v>46</v>
      </c>
      <c r="B47" s="18" t="s">
        <v>1787</v>
      </c>
      <c r="C47" s="18" t="s">
        <v>1788</v>
      </c>
      <c r="D47" s="18" t="s">
        <v>1812</v>
      </c>
      <c r="E47" s="19" t="s">
        <v>6237</v>
      </c>
      <c r="F47" s="18" t="str">
        <f t="shared" si="0"/>
        <v>Coruripe</v>
      </c>
      <c r="G47" s="19">
        <v>898.62599999999998</v>
      </c>
      <c r="I47" s="17" t="s">
        <v>92</v>
      </c>
      <c r="J47" s="17" t="s">
        <v>6019</v>
      </c>
    </row>
    <row r="48" spans="1:10" x14ac:dyDescent="0.25">
      <c r="A48" s="18">
        <f>IF(ISNUMBER(SEARCH('1_Aspectos Geográficos'!$D$6,tab_estados[],1)),MAX($A$1:A47)+1,0)</f>
        <v>47</v>
      </c>
      <c r="B48" s="18" t="s">
        <v>1787</v>
      </c>
      <c r="C48" s="18" t="s">
        <v>1788</v>
      </c>
      <c r="D48" s="18" t="s">
        <v>1813</v>
      </c>
      <c r="E48" s="19" t="s">
        <v>6238</v>
      </c>
      <c r="F48" s="18" t="str">
        <f t="shared" si="0"/>
        <v>Craíbas</v>
      </c>
      <c r="G48" s="19">
        <v>279.54599999999999</v>
      </c>
      <c r="I48" s="17" t="s">
        <v>92</v>
      </c>
      <c r="J48" s="17" t="s">
        <v>6020</v>
      </c>
    </row>
    <row r="49" spans="1:10" x14ac:dyDescent="0.25">
      <c r="A49" s="18">
        <f>IF(ISNUMBER(SEARCH('1_Aspectos Geográficos'!$D$6,tab_estados[],1)),MAX($A$1:A48)+1,0)</f>
        <v>48</v>
      </c>
      <c r="B49" s="18" t="s">
        <v>1787</v>
      </c>
      <c r="C49" s="18" t="s">
        <v>1788</v>
      </c>
      <c r="D49" s="18" t="s">
        <v>1814</v>
      </c>
      <c r="E49" s="19" t="s">
        <v>6239</v>
      </c>
      <c r="F49" s="18" t="str">
        <f t="shared" si="0"/>
        <v>Delmiro Gouveia</v>
      </c>
      <c r="G49" s="19">
        <v>626.69000000000005</v>
      </c>
      <c r="I49" s="17" t="s">
        <v>92</v>
      </c>
      <c r="J49" s="17" t="s">
        <v>6021</v>
      </c>
    </row>
    <row r="50" spans="1:10" x14ac:dyDescent="0.25">
      <c r="A50" s="18">
        <f>IF(ISNUMBER(SEARCH('1_Aspectos Geográficos'!$D$6,tab_estados[],1)),MAX($A$1:A49)+1,0)</f>
        <v>49</v>
      </c>
      <c r="B50" s="18" t="s">
        <v>1787</v>
      </c>
      <c r="C50" s="18" t="s">
        <v>1788</v>
      </c>
      <c r="D50" s="18" t="s">
        <v>1815</v>
      </c>
      <c r="E50" s="19" t="s">
        <v>6240</v>
      </c>
      <c r="F50" s="18" t="str">
        <f t="shared" si="0"/>
        <v>Dois Riachos</v>
      </c>
      <c r="G50" s="19">
        <v>139.85</v>
      </c>
      <c r="I50" s="17" t="s">
        <v>92</v>
      </c>
      <c r="J50" s="17" t="s">
        <v>6022</v>
      </c>
    </row>
    <row r="51" spans="1:10" x14ac:dyDescent="0.25">
      <c r="A51" s="18">
        <f>IF(ISNUMBER(SEARCH('1_Aspectos Geográficos'!$D$6,tab_estados[],1)),MAX($A$1:A50)+1,0)</f>
        <v>50</v>
      </c>
      <c r="B51" s="18" t="s">
        <v>1787</v>
      </c>
      <c r="C51" s="18" t="s">
        <v>1788</v>
      </c>
      <c r="D51" s="18" t="s">
        <v>1816</v>
      </c>
      <c r="E51" s="19" t="s">
        <v>6241</v>
      </c>
      <c r="F51" s="18" t="str">
        <f t="shared" si="0"/>
        <v>Estrela De Alagoas</v>
      </c>
      <c r="G51" s="19">
        <v>260.77199999999999</v>
      </c>
      <c r="I51" s="17" t="s">
        <v>92</v>
      </c>
      <c r="J51" s="17" t="s">
        <v>6023</v>
      </c>
    </row>
    <row r="52" spans="1:10" x14ac:dyDescent="0.25">
      <c r="A52" s="18">
        <f>IF(ISNUMBER(SEARCH('1_Aspectos Geográficos'!$D$6,tab_estados[],1)),MAX($A$1:A51)+1,0)</f>
        <v>51</v>
      </c>
      <c r="B52" s="18" t="s">
        <v>1787</v>
      </c>
      <c r="C52" s="18" t="s">
        <v>1788</v>
      </c>
      <c r="D52" s="18" t="s">
        <v>1817</v>
      </c>
      <c r="E52" s="19" t="s">
        <v>6242</v>
      </c>
      <c r="F52" s="18" t="str">
        <f t="shared" si="0"/>
        <v>Feira Grande</v>
      </c>
      <c r="G52" s="19">
        <v>178.05500000000001</v>
      </c>
      <c r="I52" s="17" t="s">
        <v>92</v>
      </c>
      <c r="J52" s="17" t="s">
        <v>6024</v>
      </c>
    </row>
    <row r="53" spans="1:10" x14ac:dyDescent="0.25">
      <c r="A53" s="18">
        <f>IF(ISNUMBER(SEARCH('1_Aspectos Geográficos'!$D$6,tab_estados[],1)),MAX($A$1:A52)+1,0)</f>
        <v>52</v>
      </c>
      <c r="B53" s="18" t="s">
        <v>1787</v>
      </c>
      <c r="C53" s="18" t="s">
        <v>1788</v>
      </c>
      <c r="D53" s="18" t="s">
        <v>1818</v>
      </c>
      <c r="E53" s="19" t="s">
        <v>6243</v>
      </c>
      <c r="F53" s="18" t="str">
        <f t="shared" si="0"/>
        <v>Feliz Deserto</v>
      </c>
      <c r="G53" s="19">
        <v>109.801</v>
      </c>
      <c r="I53" s="17" t="s">
        <v>92</v>
      </c>
      <c r="J53" s="17" t="s">
        <v>6025</v>
      </c>
    </row>
    <row r="54" spans="1:10" x14ac:dyDescent="0.25">
      <c r="A54" s="18">
        <f>IF(ISNUMBER(SEARCH('1_Aspectos Geográficos'!$D$6,tab_estados[],1)),MAX($A$1:A53)+1,0)</f>
        <v>53</v>
      </c>
      <c r="B54" s="18" t="s">
        <v>1787</v>
      </c>
      <c r="C54" s="18" t="s">
        <v>1788</v>
      </c>
      <c r="D54" s="18" t="s">
        <v>1819</v>
      </c>
      <c r="E54" s="19" t="s">
        <v>6244</v>
      </c>
      <c r="F54" s="18" t="str">
        <f t="shared" si="0"/>
        <v>Flexeiras</v>
      </c>
      <c r="G54" s="19">
        <v>333.05200000000002</v>
      </c>
      <c r="I54" s="17" t="s">
        <v>92</v>
      </c>
      <c r="J54" s="17" t="s">
        <v>6200</v>
      </c>
    </row>
    <row r="55" spans="1:10" x14ac:dyDescent="0.25">
      <c r="A55" s="18">
        <f>IF(ISNUMBER(SEARCH('1_Aspectos Geográficos'!$D$6,tab_estados[],1)),MAX($A$1:A54)+1,0)</f>
        <v>54</v>
      </c>
      <c r="B55" s="18" t="s">
        <v>1787</v>
      </c>
      <c r="C55" s="18" t="s">
        <v>1788</v>
      </c>
      <c r="D55" s="18" t="s">
        <v>1820</v>
      </c>
      <c r="E55" s="19" t="s">
        <v>6245</v>
      </c>
      <c r="F55" s="18" t="str">
        <f t="shared" si="0"/>
        <v>Girau Do Ponciano</v>
      </c>
      <c r="G55" s="19">
        <v>514.35199999999998</v>
      </c>
      <c r="I55" s="17" t="s">
        <v>92</v>
      </c>
      <c r="J55" s="17" t="s">
        <v>6026</v>
      </c>
    </row>
    <row r="56" spans="1:10" x14ac:dyDescent="0.25">
      <c r="A56" s="18">
        <f>IF(ISNUMBER(SEARCH('1_Aspectos Geográficos'!$D$6,tab_estados[],1)),MAX($A$1:A55)+1,0)</f>
        <v>55</v>
      </c>
      <c r="B56" s="18" t="s">
        <v>1787</v>
      </c>
      <c r="C56" s="18" t="s">
        <v>1788</v>
      </c>
      <c r="D56" s="18" t="s">
        <v>1821</v>
      </c>
      <c r="E56" s="19" t="s">
        <v>6246</v>
      </c>
      <c r="F56" s="18" t="str">
        <f t="shared" si="0"/>
        <v>Ibateguara</v>
      </c>
      <c r="G56" s="19">
        <v>265.31200000000001</v>
      </c>
      <c r="I56" s="17" t="s">
        <v>92</v>
      </c>
      <c r="J56" s="17" t="s">
        <v>6027</v>
      </c>
    </row>
    <row r="57" spans="1:10" x14ac:dyDescent="0.25">
      <c r="A57" s="18">
        <f>IF(ISNUMBER(SEARCH('1_Aspectos Geográficos'!$D$6,tab_estados[],1)),MAX($A$1:A56)+1,0)</f>
        <v>56</v>
      </c>
      <c r="B57" s="18" t="s">
        <v>1787</v>
      </c>
      <c r="C57" s="18" t="s">
        <v>1788</v>
      </c>
      <c r="D57" s="18" t="s">
        <v>1822</v>
      </c>
      <c r="E57" s="19" t="s">
        <v>6247</v>
      </c>
      <c r="F57" s="18" t="str">
        <f t="shared" si="0"/>
        <v>Igaci</v>
      </c>
      <c r="G57" s="19">
        <v>334.75400000000002</v>
      </c>
      <c r="I57" s="17" t="s">
        <v>92</v>
      </c>
      <c r="J57" s="17" t="s">
        <v>6028</v>
      </c>
    </row>
    <row r="58" spans="1:10" x14ac:dyDescent="0.25">
      <c r="A58" s="18">
        <f>IF(ISNUMBER(SEARCH('1_Aspectos Geográficos'!$D$6,tab_estados[],1)),MAX($A$1:A57)+1,0)</f>
        <v>57</v>
      </c>
      <c r="B58" s="18" t="s">
        <v>1787</v>
      </c>
      <c r="C58" s="18" t="s">
        <v>1788</v>
      </c>
      <c r="D58" s="18" t="s">
        <v>1823</v>
      </c>
      <c r="E58" s="19" t="s">
        <v>6248</v>
      </c>
      <c r="F58" s="18" t="str">
        <f t="shared" si="0"/>
        <v>Igreja Nova</v>
      </c>
      <c r="G58" s="19">
        <v>427.029</v>
      </c>
      <c r="I58" s="17" t="s">
        <v>92</v>
      </c>
      <c r="J58" s="17" t="s">
        <v>6029</v>
      </c>
    </row>
    <row r="59" spans="1:10" x14ac:dyDescent="0.25">
      <c r="A59" s="18">
        <f>IF(ISNUMBER(SEARCH('1_Aspectos Geográficos'!$D$6,tab_estados[],1)),MAX($A$1:A58)+1,0)</f>
        <v>58</v>
      </c>
      <c r="B59" s="18" t="s">
        <v>1787</v>
      </c>
      <c r="C59" s="18" t="s">
        <v>1788</v>
      </c>
      <c r="D59" s="18" t="s">
        <v>1824</v>
      </c>
      <c r="E59" s="19" t="s">
        <v>6249</v>
      </c>
      <c r="F59" s="18" t="str">
        <f t="shared" si="0"/>
        <v>Inhapi</v>
      </c>
      <c r="G59" s="19">
        <v>372.02</v>
      </c>
      <c r="I59" s="17" t="s">
        <v>92</v>
      </c>
      <c r="J59" s="17" t="s">
        <v>6030</v>
      </c>
    </row>
    <row r="60" spans="1:10" x14ac:dyDescent="0.25">
      <c r="A60" s="18">
        <f>IF(ISNUMBER(SEARCH('1_Aspectos Geográficos'!$D$6,tab_estados[],1)),MAX($A$1:A59)+1,0)</f>
        <v>59</v>
      </c>
      <c r="B60" s="18" t="s">
        <v>1787</v>
      </c>
      <c r="C60" s="18" t="s">
        <v>1788</v>
      </c>
      <c r="D60" s="18" t="s">
        <v>1825</v>
      </c>
      <c r="E60" s="19" t="s">
        <v>6250</v>
      </c>
      <c r="F60" s="18" t="str">
        <f t="shared" si="0"/>
        <v>Jacaré Dos Homens</v>
      </c>
      <c r="G60" s="19">
        <v>149.501</v>
      </c>
      <c r="I60" s="17" t="s">
        <v>92</v>
      </c>
      <c r="J60" s="17" t="s">
        <v>6031</v>
      </c>
    </row>
    <row r="61" spans="1:10" x14ac:dyDescent="0.25">
      <c r="A61" s="18">
        <f>IF(ISNUMBER(SEARCH('1_Aspectos Geográficos'!$D$6,tab_estados[],1)),MAX($A$1:A60)+1,0)</f>
        <v>60</v>
      </c>
      <c r="B61" s="18" t="s">
        <v>1787</v>
      </c>
      <c r="C61" s="18" t="s">
        <v>1788</v>
      </c>
      <c r="D61" s="18" t="s">
        <v>1826</v>
      </c>
      <c r="E61" s="19" t="s">
        <v>6251</v>
      </c>
      <c r="F61" s="18" t="str">
        <f t="shared" si="0"/>
        <v>Jacuípe</v>
      </c>
      <c r="G61" s="19">
        <v>208.73400000000001</v>
      </c>
      <c r="I61" s="17" t="s">
        <v>92</v>
      </c>
      <c r="J61" s="17" t="s">
        <v>6032</v>
      </c>
    </row>
    <row r="62" spans="1:10" x14ac:dyDescent="0.25">
      <c r="A62" s="18">
        <f>IF(ISNUMBER(SEARCH('1_Aspectos Geográficos'!$D$6,tab_estados[],1)),MAX($A$1:A61)+1,0)</f>
        <v>61</v>
      </c>
      <c r="B62" s="18" t="s">
        <v>1787</v>
      </c>
      <c r="C62" s="18" t="s">
        <v>1788</v>
      </c>
      <c r="D62" s="18" t="s">
        <v>1827</v>
      </c>
      <c r="E62" s="19" t="s">
        <v>6252</v>
      </c>
      <c r="F62" s="18" t="str">
        <f t="shared" si="0"/>
        <v>Japaratinga</v>
      </c>
      <c r="G62" s="19">
        <v>85.606999999999999</v>
      </c>
      <c r="I62" s="17" t="s">
        <v>92</v>
      </c>
      <c r="J62" s="17" t="s">
        <v>6033</v>
      </c>
    </row>
    <row r="63" spans="1:10" x14ac:dyDescent="0.25">
      <c r="A63" s="18">
        <f>IF(ISNUMBER(SEARCH('1_Aspectos Geográficos'!$D$6,tab_estados[],1)),MAX($A$1:A62)+1,0)</f>
        <v>62</v>
      </c>
      <c r="B63" s="18" t="s">
        <v>1787</v>
      </c>
      <c r="C63" s="18" t="s">
        <v>1788</v>
      </c>
      <c r="D63" s="18" t="s">
        <v>1828</v>
      </c>
      <c r="E63" s="19" t="s">
        <v>6253</v>
      </c>
      <c r="F63" s="18" t="str">
        <f t="shared" si="0"/>
        <v>Jaramataia</v>
      </c>
      <c r="G63" s="19">
        <v>103.714</v>
      </c>
      <c r="I63" s="17" t="s">
        <v>92</v>
      </c>
      <c r="J63" s="17" t="s">
        <v>6034</v>
      </c>
    </row>
    <row r="64" spans="1:10" x14ac:dyDescent="0.25">
      <c r="A64" s="18">
        <f>IF(ISNUMBER(SEARCH('1_Aspectos Geográficos'!$D$6,tab_estados[],1)),MAX($A$1:A63)+1,0)</f>
        <v>63</v>
      </c>
      <c r="B64" s="18" t="s">
        <v>1787</v>
      </c>
      <c r="C64" s="18" t="s">
        <v>1788</v>
      </c>
      <c r="D64" s="18" t="s">
        <v>1829</v>
      </c>
      <c r="E64" s="19" t="s">
        <v>6254</v>
      </c>
      <c r="F64" s="18" t="str">
        <f t="shared" si="0"/>
        <v>Jequiá Da Praia</v>
      </c>
      <c r="G64" s="19">
        <v>334.93</v>
      </c>
      <c r="I64" s="17" t="s">
        <v>92</v>
      </c>
      <c r="J64" s="17" t="s">
        <v>6035</v>
      </c>
    </row>
    <row r="65" spans="1:10" x14ac:dyDescent="0.25">
      <c r="A65" s="18">
        <f>IF(ISNUMBER(SEARCH('1_Aspectos Geográficos'!$D$6,tab_estados[],1)),MAX($A$1:A64)+1,0)</f>
        <v>64</v>
      </c>
      <c r="B65" s="18" t="s">
        <v>1787</v>
      </c>
      <c r="C65" s="18" t="s">
        <v>1788</v>
      </c>
      <c r="D65" s="18" t="s">
        <v>1830</v>
      </c>
      <c r="E65" s="19" t="s">
        <v>6255</v>
      </c>
      <c r="F65" s="18" t="str">
        <f t="shared" si="0"/>
        <v>Joaquim Gomes</v>
      </c>
      <c r="G65" s="19">
        <v>298.291</v>
      </c>
      <c r="I65" s="17" t="s">
        <v>92</v>
      </c>
      <c r="J65" s="17" t="s">
        <v>6036</v>
      </c>
    </row>
    <row r="66" spans="1:10" x14ac:dyDescent="0.25">
      <c r="A66" s="18">
        <f>IF(ISNUMBER(SEARCH('1_Aspectos Geográficos'!$D$6,tab_estados[],1)),MAX($A$1:A65)+1,0)</f>
        <v>65</v>
      </c>
      <c r="B66" s="18" t="s">
        <v>1787</v>
      </c>
      <c r="C66" s="18" t="s">
        <v>1788</v>
      </c>
      <c r="D66" s="18" t="s">
        <v>1831</v>
      </c>
      <c r="E66" s="19" t="s">
        <v>6256</v>
      </c>
      <c r="F66" s="18" t="str">
        <f t="shared" ref="F66:F129" si="1">IFERROR(VLOOKUP(ROW(A65),lista,5,0),"")</f>
        <v>Jundiá</v>
      </c>
      <c r="G66" s="19">
        <v>88.793999999999997</v>
      </c>
      <c r="I66" s="17" t="s">
        <v>92</v>
      </c>
      <c r="J66" s="17" t="s">
        <v>6037</v>
      </c>
    </row>
    <row r="67" spans="1:10" x14ac:dyDescent="0.25">
      <c r="A67" s="18">
        <f>IF(ISNUMBER(SEARCH('1_Aspectos Geográficos'!$D$6,tab_estados[],1)),MAX($A$1:A66)+1,0)</f>
        <v>66</v>
      </c>
      <c r="B67" s="18" t="s">
        <v>1787</v>
      </c>
      <c r="C67" s="18" t="s">
        <v>1788</v>
      </c>
      <c r="D67" s="18" t="s">
        <v>1832</v>
      </c>
      <c r="E67" s="19" t="s">
        <v>6257</v>
      </c>
      <c r="F67" s="18" t="str">
        <f t="shared" si="1"/>
        <v>Junqueiro</v>
      </c>
      <c r="G67" s="19">
        <v>247.72399999999999</v>
      </c>
      <c r="I67" s="17" t="s">
        <v>92</v>
      </c>
      <c r="J67" s="17" t="s">
        <v>6038</v>
      </c>
    </row>
    <row r="68" spans="1:10" x14ac:dyDescent="0.25">
      <c r="A68" s="18">
        <f>IF(ISNUMBER(SEARCH('1_Aspectos Geográficos'!$D$6,tab_estados[],1)),MAX($A$1:A67)+1,0)</f>
        <v>67</v>
      </c>
      <c r="B68" s="18" t="s">
        <v>1787</v>
      </c>
      <c r="C68" s="18" t="s">
        <v>1788</v>
      </c>
      <c r="D68" s="18" t="s">
        <v>1833</v>
      </c>
      <c r="E68" s="19" t="s">
        <v>6258</v>
      </c>
      <c r="F68" s="18" t="str">
        <f t="shared" si="1"/>
        <v>Lagoa Da Canoa</v>
      </c>
      <c r="G68" s="19">
        <v>83.620999999999995</v>
      </c>
      <c r="I68" s="17" t="s">
        <v>92</v>
      </c>
      <c r="J68" s="17" t="s">
        <v>6039</v>
      </c>
    </row>
    <row r="69" spans="1:10" x14ac:dyDescent="0.25">
      <c r="A69" s="18">
        <f>IF(ISNUMBER(SEARCH('1_Aspectos Geográficos'!$D$6,tab_estados[],1)),MAX($A$1:A68)+1,0)</f>
        <v>68</v>
      </c>
      <c r="B69" s="18" t="s">
        <v>1787</v>
      </c>
      <c r="C69" s="18" t="s">
        <v>1788</v>
      </c>
      <c r="D69" s="18" t="s">
        <v>1834</v>
      </c>
      <c r="E69" s="19" t="s">
        <v>6259</v>
      </c>
      <c r="F69" s="18" t="str">
        <f t="shared" si="1"/>
        <v>Limoeiro De Anadia</v>
      </c>
      <c r="G69" s="19">
        <v>309.20499999999998</v>
      </c>
      <c r="I69" s="17" t="s">
        <v>92</v>
      </c>
      <c r="J69" s="17" t="s">
        <v>6040</v>
      </c>
    </row>
    <row r="70" spans="1:10" x14ac:dyDescent="0.25">
      <c r="A70" s="18">
        <f>IF(ISNUMBER(SEARCH('1_Aspectos Geográficos'!$D$6,tab_estados[],1)),MAX($A$1:A69)+1,0)</f>
        <v>69</v>
      </c>
      <c r="B70" s="18" t="s">
        <v>1787</v>
      </c>
      <c r="C70" s="18" t="s">
        <v>1788</v>
      </c>
      <c r="D70" s="18" t="s">
        <v>1835</v>
      </c>
      <c r="E70" s="19" t="s">
        <v>6260</v>
      </c>
      <c r="F70" s="18" t="str">
        <f t="shared" si="1"/>
        <v>Maceió</v>
      </c>
      <c r="G70" s="19">
        <v>509.55200000000002</v>
      </c>
      <c r="I70" s="17" t="s">
        <v>92</v>
      </c>
      <c r="J70" s="17" t="s">
        <v>6041</v>
      </c>
    </row>
    <row r="71" spans="1:10" x14ac:dyDescent="0.25">
      <c r="A71" s="18">
        <f>IF(ISNUMBER(SEARCH('1_Aspectos Geográficos'!$D$6,tab_estados[],1)),MAX($A$1:A70)+1,0)</f>
        <v>70</v>
      </c>
      <c r="B71" s="18" t="s">
        <v>1787</v>
      </c>
      <c r="C71" s="18" t="s">
        <v>1788</v>
      </c>
      <c r="D71" s="18" t="s">
        <v>1836</v>
      </c>
      <c r="E71" s="19" t="s">
        <v>6261</v>
      </c>
      <c r="F71" s="18" t="str">
        <f t="shared" si="1"/>
        <v>Major Isidoro</v>
      </c>
      <c r="G71" s="19">
        <v>448.84899999999999</v>
      </c>
      <c r="I71" s="17" t="s">
        <v>92</v>
      </c>
      <c r="J71" s="17" t="s">
        <v>6042</v>
      </c>
    </row>
    <row r="72" spans="1:10" x14ac:dyDescent="0.25">
      <c r="A72" s="18">
        <f>IF(ISNUMBER(SEARCH('1_Aspectos Geográficos'!$D$6,tab_estados[],1)),MAX($A$1:A71)+1,0)</f>
        <v>71</v>
      </c>
      <c r="B72" s="18" t="s">
        <v>1787</v>
      </c>
      <c r="C72" s="18" t="s">
        <v>1788</v>
      </c>
      <c r="D72" s="18" t="s">
        <v>1837</v>
      </c>
      <c r="E72" s="19" t="s">
        <v>6262</v>
      </c>
      <c r="F72" s="18" t="str">
        <f t="shared" si="1"/>
        <v>Maragogi</v>
      </c>
      <c r="G72" s="19">
        <v>334.38499999999999</v>
      </c>
      <c r="I72" s="17" t="s">
        <v>92</v>
      </c>
      <c r="J72" s="17" t="s">
        <v>6043</v>
      </c>
    </row>
    <row r="73" spans="1:10" x14ac:dyDescent="0.25">
      <c r="A73" s="18">
        <f>IF(ISNUMBER(SEARCH('1_Aspectos Geográficos'!$D$6,tab_estados[],1)),MAX($A$1:A72)+1,0)</f>
        <v>72</v>
      </c>
      <c r="B73" s="18" t="s">
        <v>1787</v>
      </c>
      <c r="C73" s="18" t="s">
        <v>1788</v>
      </c>
      <c r="D73" s="18" t="s">
        <v>1838</v>
      </c>
      <c r="E73" s="19" t="s">
        <v>6263</v>
      </c>
      <c r="F73" s="18" t="str">
        <f t="shared" si="1"/>
        <v>Maravilha</v>
      </c>
      <c r="G73" s="19">
        <v>332.37299999999999</v>
      </c>
      <c r="I73" s="17" t="s">
        <v>92</v>
      </c>
      <c r="J73" s="17" t="s">
        <v>6044</v>
      </c>
    </row>
    <row r="74" spans="1:10" x14ac:dyDescent="0.25">
      <c r="A74" s="18">
        <f>IF(ISNUMBER(SEARCH('1_Aspectos Geográficos'!$D$6,tab_estados[],1)),MAX($A$1:A73)+1,0)</f>
        <v>73</v>
      </c>
      <c r="B74" s="18" t="s">
        <v>1787</v>
      </c>
      <c r="C74" s="18" t="s">
        <v>1788</v>
      </c>
      <c r="D74" s="18" t="s">
        <v>1839</v>
      </c>
      <c r="E74" s="19" t="s">
        <v>6264</v>
      </c>
      <c r="F74" s="18" t="str">
        <f t="shared" si="1"/>
        <v>Marechal Deodoro</v>
      </c>
      <c r="G74" s="19">
        <v>332.14</v>
      </c>
      <c r="I74" s="17" t="s">
        <v>92</v>
      </c>
      <c r="J74" s="17" t="s">
        <v>6045</v>
      </c>
    </row>
    <row r="75" spans="1:10" x14ac:dyDescent="0.25">
      <c r="A75" s="18">
        <f>IF(ISNUMBER(SEARCH('1_Aspectos Geográficos'!$D$6,tab_estados[],1)),MAX($A$1:A74)+1,0)</f>
        <v>74</v>
      </c>
      <c r="B75" s="18" t="s">
        <v>1787</v>
      </c>
      <c r="C75" s="18" t="s">
        <v>1788</v>
      </c>
      <c r="D75" s="18" t="s">
        <v>1840</v>
      </c>
      <c r="E75" s="19" t="s">
        <v>6265</v>
      </c>
      <c r="F75" s="18" t="str">
        <f t="shared" si="1"/>
        <v>Maribondo</v>
      </c>
      <c r="G75" s="19">
        <v>180.107</v>
      </c>
      <c r="I75" s="17" t="s">
        <v>92</v>
      </c>
      <c r="J75" s="17" t="s">
        <v>6046</v>
      </c>
    </row>
    <row r="76" spans="1:10" x14ac:dyDescent="0.25">
      <c r="A76" s="18">
        <f>IF(ISNUMBER(SEARCH('1_Aspectos Geográficos'!$D$6,tab_estados[],1)),MAX($A$1:A75)+1,0)</f>
        <v>75</v>
      </c>
      <c r="B76" s="18" t="s">
        <v>1787</v>
      </c>
      <c r="C76" s="18" t="s">
        <v>1788</v>
      </c>
      <c r="D76" s="18" t="s">
        <v>1841</v>
      </c>
      <c r="E76" s="19" t="s">
        <v>6266</v>
      </c>
      <c r="F76" s="18" t="str">
        <f t="shared" si="1"/>
        <v>Mar Vermelho</v>
      </c>
      <c r="G76" s="19">
        <v>91.741</v>
      </c>
      <c r="I76" s="17" t="s">
        <v>92</v>
      </c>
      <c r="J76" s="17" t="s">
        <v>6047</v>
      </c>
    </row>
    <row r="77" spans="1:10" x14ac:dyDescent="0.25">
      <c r="A77" s="18">
        <f>IF(ISNUMBER(SEARCH('1_Aspectos Geográficos'!$D$6,tab_estados[],1)),MAX($A$1:A76)+1,0)</f>
        <v>76</v>
      </c>
      <c r="B77" s="18" t="s">
        <v>1787</v>
      </c>
      <c r="C77" s="18" t="s">
        <v>1788</v>
      </c>
      <c r="D77" s="18" t="s">
        <v>1842</v>
      </c>
      <c r="E77" s="19" t="s">
        <v>6267</v>
      </c>
      <c r="F77" s="18" t="str">
        <f t="shared" si="1"/>
        <v>Mata Grande</v>
      </c>
      <c r="G77" s="19">
        <v>914.726</v>
      </c>
      <c r="I77" s="17" t="s">
        <v>92</v>
      </c>
      <c r="J77" s="17" t="s">
        <v>6048</v>
      </c>
    </row>
    <row r="78" spans="1:10" x14ac:dyDescent="0.25">
      <c r="A78" s="18">
        <f>IF(ISNUMBER(SEARCH('1_Aspectos Geográficos'!$D$6,tab_estados[],1)),MAX($A$1:A77)+1,0)</f>
        <v>77</v>
      </c>
      <c r="B78" s="18" t="s">
        <v>1787</v>
      </c>
      <c r="C78" s="18" t="s">
        <v>1788</v>
      </c>
      <c r="D78" s="18" t="s">
        <v>1843</v>
      </c>
      <c r="E78" s="19" t="s">
        <v>6268</v>
      </c>
      <c r="F78" s="18" t="str">
        <f t="shared" si="1"/>
        <v>Matriz De Camaragibe</v>
      </c>
      <c r="G78" s="19">
        <v>238.34399999999999</v>
      </c>
      <c r="I78" s="17" t="s">
        <v>92</v>
      </c>
      <c r="J78" s="17" t="s">
        <v>6049</v>
      </c>
    </row>
    <row r="79" spans="1:10" x14ac:dyDescent="0.25">
      <c r="A79" s="18">
        <f>IF(ISNUMBER(SEARCH('1_Aspectos Geográficos'!$D$6,tab_estados[],1)),MAX($A$1:A78)+1,0)</f>
        <v>78</v>
      </c>
      <c r="B79" s="18" t="s">
        <v>1787</v>
      </c>
      <c r="C79" s="18" t="s">
        <v>1788</v>
      </c>
      <c r="D79" s="18" t="s">
        <v>1844</v>
      </c>
      <c r="E79" s="19" t="s">
        <v>6269</v>
      </c>
      <c r="F79" s="18" t="str">
        <f t="shared" si="1"/>
        <v>Messias</v>
      </c>
      <c r="G79" s="19">
        <v>114.15600000000001</v>
      </c>
      <c r="I79" s="17" t="s">
        <v>92</v>
      </c>
      <c r="J79" s="17" t="s">
        <v>6050</v>
      </c>
    </row>
    <row r="80" spans="1:10" x14ac:dyDescent="0.25">
      <c r="A80" s="18">
        <f>IF(ISNUMBER(SEARCH('1_Aspectos Geográficos'!$D$6,tab_estados[],1)),MAX($A$1:A79)+1,0)</f>
        <v>79</v>
      </c>
      <c r="B80" s="18" t="s">
        <v>1787</v>
      </c>
      <c r="C80" s="18" t="s">
        <v>1788</v>
      </c>
      <c r="D80" s="18" t="s">
        <v>1845</v>
      </c>
      <c r="E80" s="19" t="s">
        <v>6270</v>
      </c>
      <c r="F80" s="18" t="str">
        <f t="shared" si="1"/>
        <v>Minador Do Negrão</v>
      </c>
      <c r="G80" s="19">
        <v>167.60400000000001</v>
      </c>
      <c r="I80" s="17" t="s">
        <v>92</v>
      </c>
      <c r="J80" s="17" t="s">
        <v>6051</v>
      </c>
    </row>
    <row r="81" spans="1:10" x14ac:dyDescent="0.25">
      <c r="A81" s="18">
        <f>IF(ISNUMBER(SEARCH('1_Aspectos Geográficos'!$D$6,tab_estados[],1)),MAX($A$1:A80)+1,0)</f>
        <v>80</v>
      </c>
      <c r="B81" s="18" t="s">
        <v>1787</v>
      </c>
      <c r="C81" s="18" t="s">
        <v>1788</v>
      </c>
      <c r="D81" s="18" t="s">
        <v>1846</v>
      </c>
      <c r="E81" s="19" t="s">
        <v>6271</v>
      </c>
      <c r="F81" s="18" t="str">
        <f t="shared" si="1"/>
        <v>Monteirópolis</v>
      </c>
      <c r="G81" s="19">
        <v>86.603999999999999</v>
      </c>
      <c r="I81" s="17" t="s">
        <v>92</v>
      </c>
      <c r="J81" s="17" t="s">
        <v>6052</v>
      </c>
    </row>
    <row r="82" spans="1:10" x14ac:dyDescent="0.25">
      <c r="A82" s="18">
        <f>IF(ISNUMBER(SEARCH('1_Aspectos Geográficos'!$D$6,tab_estados[],1)),MAX($A$1:A81)+1,0)</f>
        <v>81</v>
      </c>
      <c r="B82" s="18" t="s">
        <v>1787</v>
      </c>
      <c r="C82" s="18" t="s">
        <v>1788</v>
      </c>
      <c r="D82" s="18" t="s">
        <v>1847</v>
      </c>
      <c r="E82" s="19" t="s">
        <v>6272</v>
      </c>
      <c r="F82" s="18" t="str">
        <f t="shared" si="1"/>
        <v>Murici</v>
      </c>
      <c r="G82" s="19">
        <v>418.02800000000002</v>
      </c>
      <c r="I82" s="17" t="s">
        <v>92</v>
      </c>
      <c r="J82" s="17" t="s">
        <v>6053</v>
      </c>
    </row>
    <row r="83" spans="1:10" x14ac:dyDescent="0.25">
      <c r="A83" s="18">
        <f>IF(ISNUMBER(SEARCH('1_Aspectos Geográficos'!$D$6,tab_estados[],1)),MAX($A$1:A82)+1,0)</f>
        <v>82</v>
      </c>
      <c r="B83" s="18" t="s">
        <v>1787</v>
      </c>
      <c r="C83" s="18" t="s">
        <v>1788</v>
      </c>
      <c r="D83" s="18" t="s">
        <v>1848</v>
      </c>
      <c r="E83" s="19" t="s">
        <v>6273</v>
      </c>
      <c r="F83" s="18" t="str">
        <f t="shared" si="1"/>
        <v>Novo Lino</v>
      </c>
      <c r="G83" s="19">
        <v>215.547</v>
      </c>
      <c r="I83" s="17" t="s">
        <v>92</v>
      </c>
      <c r="J83" s="17" t="s">
        <v>6054</v>
      </c>
    </row>
    <row r="84" spans="1:10" x14ac:dyDescent="0.25">
      <c r="A84" s="18">
        <f>IF(ISNUMBER(SEARCH('1_Aspectos Geográficos'!$D$6,tab_estados[],1)),MAX($A$1:A83)+1,0)</f>
        <v>83</v>
      </c>
      <c r="B84" s="18" t="s">
        <v>1787</v>
      </c>
      <c r="C84" s="18" t="s">
        <v>1788</v>
      </c>
      <c r="D84" s="18" t="s">
        <v>1849</v>
      </c>
      <c r="E84" s="19" t="s">
        <v>6274</v>
      </c>
      <c r="F84" s="18" t="str">
        <f t="shared" si="1"/>
        <v>Olho D'Água Das Flores</v>
      </c>
      <c r="G84" s="19">
        <v>191.32300000000001</v>
      </c>
      <c r="I84" s="17" t="s">
        <v>92</v>
      </c>
      <c r="J84" s="17" t="s">
        <v>6055</v>
      </c>
    </row>
    <row r="85" spans="1:10" x14ac:dyDescent="0.25">
      <c r="A85" s="18">
        <f>IF(ISNUMBER(SEARCH('1_Aspectos Geográficos'!$D$6,tab_estados[],1)),MAX($A$1:A84)+1,0)</f>
        <v>84</v>
      </c>
      <c r="B85" s="18" t="s">
        <v>1787</v>
      </c>
      <c r="C85" s="18" t="s">
        <v>1788</v>
      </c>
      <c r="D85" s="18" t="s">
        <v>1850</v>
      </c>
      <c r="E85" s="19" t="s">
        <v>6275</v>
      </c>
      <c r="F85" s="18" t="str">
        <f t="shared" si="1"/>
        <v>Olho D'Água Do Casado</v>
      </c>
      <c r="G85" s="19">
        <v>321.43</v>
      </c>
      <c r="I85" s="17" t="s">
        <v>92</v>
      </c>
      <c r="J85" s="17" t="s">
        <v>6056</v>
      </c>
    </row>
    <row r="86" spans="1:10" x14ac:dyDescent="0.25">
      <c r="A86" s="18">
        <f>IF(ISNUMBER(SEARCH('1_Aspectos Geográficos'!$D$6,tab_estados[],1)),MAX($A$1:A85)+1,0)</f>
        <v>85</v>
      </c>
      <c r="B86" s="18" t="s">
        <v>1787</v>
      </c>
      <c r="C86" s="18" t="s">
        <v>1788</v>
      </c>
      <c r="D86" s="18" t="s">
        <v>1851</v>
      </c>
      <c r="E86" s="19" t="s">
        <v>6276</v>
      </c>
      <c r="F86" s="18" t="str">
        <f t="shared" si="1"/>
        <v>Olho D'Água Grande</v>
      </c>
      <c r="G86" s="19">
        <v>117.006</v>
      </c>
      <c r="I86" s="17" t="s">
        <v>92</v>
      </c>
      <c r="J86" s="17" t="s">
        <v>6057</v>
      </c>
    </row>
    <row r="87" spans="1:10" x14ac:dyDescent="0.25">
      <c r="A87" s="18">
        <f>IF(ISNUMBER(SEARCH('1_Aspectos Geográficos'!$D$6,tab_estados[],1)),MAX($A$1:A86)+1,0)</f>
        <v>86</v>
      </c>
      <c r="B87" s="18" t="s">
        <v>1787</v>
      </c>
      <c r="C87" s="18" t="s">
        <v>1788</v>
      </c>
      <c r="D87" s="18" t="s">
        <v>1852</v>
      </c>
      <c r="E87" s="19" t="s">
        <v>6277</v>
      </c>
      <c r="F87" s="18" t="str">
        <f t="shared" si="1"/>
        <v>Olivença</v>
      </c>
      <c r="G87" s="19">
        <v>175.708</v>
      </c>
      <c r="I87" s="17" t="s">
        <v>92</v>
      </c>
      <c r="J87" s="17" t="s">
        <v>6058</v>
      </c>
    </row>
    <row r="88" spans="1:10" x14ac:dyDescent="0.25">
      <c r="A88" s="18">
        <f>IF(ISNUMBER(SEARCH('1_Aspectos Geográficos'!$D$6,tab_estados[],1)),MAX($A$1:A87)+1,0)</f>
        <v>87</v>
      </c>
      <c r="B88" s="18" t="s">
        <v>1787</v>
      </c>
      <c r="C88" s="18" t="s">
        <v>1788</v>
      </c>
      <c r="D88" s="18" t="s">
        <v>1853</v>
      </c>
      <c r="E88" s="19" t="s">
        <v>6278</v>
      </c>
      <c r="F88" s="18" t="str">
        <f t="shared" si="1"/>
        <v>Ouro Branco</v>
      </c>
      <c r="G88" s="19">
        <v>196.56100000000001</v>
      </c>
      <c r="I88" s="17" t="s">
        <v>92</v>
      </c>
      <c r="J88" s="17" t="s">
        <v>6059</v>
      </c>
    </row>
    <row r="89" spans="1:10" x14ac:dyDescent="0.25">
      <c r="A89" s="18">
        <f>IF(ISNUMBER(SEARCH('1_Aspectos Geográficos'!$D$6,tab_estados[],1)),MAX($A$1:A88)+1,0)</f>
        <v>88</v>
      </c>
      <c r="B89" s="18" t="s">
        <v>1787</v>
      </c>
      <c r="C89" s="18" t="s">
        <v>1788</v>
      </c>
      <c r="D89" s="18" t="s">
        <v>1854</v>
      </c>
      <c r="E89" s="19" t="s">
        <v>6279</v>
      </c>
      <c r="F89" s="18" t="str">
        <f t="shared" si="1"/>
        <v>Palestina</v>
      </c>
      <c r="G89" s="19">
        <v>38.206000000000003</v>
      </c>
      <c r="I89" s="17" t="s">
        <v>92</v>
      </c>
      <c r="J89" s="17" t="s">
        <v>6060</v>
      </c>
    </row>
    <row r="90" spans="1:10" x14ac:dyDescent="0.25">
      <c r="A90" s="18">
        <f>IF(ISNUMBER(SEARCH('1_Aspectos Geográficos'!$D$6,tab_estados[],1)),MAX($A$1:A89)+1,0)</f>
        <v>89</v>
      </c>
      <c r="B90" s="18" t="s">
        <v>1787</v>
      </c>
      <c r="C90" s="18" t="s">
        <v>1788</v>
      </c>
      <c r="D90" s="18" t="s">
        <v>1855</v>
      </c>
      <c r="E90" s="19" t="s">
        <v>6280</v>
      </c>
      <c r="F90" s="18" t="str">
        <f t="shared" si="1"/>
        <v>Palmeira Dos Índios</v>
      </c>
      <c r="G90" s="19">
        <v>450.95699999999999</v>
      </c>
      <c r="I90" s="17" t="s">
        <v>92</v>
      </c>
      <c r="J90" s="17" t="s">
        <v>6061</v>
      </c>
    </row>
    <row r="91" spans="1:10" x14ac:dyDescent="0.25">
      <c r="A91" s="18">
        <f>IF(ISNUMBER(SEARCH('1_Aspectos Geográficos'!$D$6,tab_estados[],1)),MAX($A$1:A90)+1,0)</f>
        <v>90</v>
      </c>
      <c r="B91" s="18" t="s">
        <v>1787</v>
      </c>
      <c r="C91" s="18" t="s">
        <v>1788</v>
      </c>
      <c r="D91" s="18" t="s">
        <v>1856</v>
      </c>
      <c r="E91" s="19" t="s">
        <v>6281</v>
      </c>
      <c r="F91" s="18" t="str">
        <f t="shared" si="1"/>
        <v>Pão De Açúcar</v>
      </c>
      <c r="G91" s="19">
        <v>693.69200000000001</v>
      </c>
      <c r="I91" s="17" t="s">
        <v>92</v>
      </c>
      <c r="J91" s="17" t="s">
        <v>6062</v>
      </c>
    </row>
    <row r="92" spans="1:10" x14ac:dyDescent="0.25">
      <c r="A92" s="18">
        <f>IF(ISNUMBER(SEARCH('1_Aspectos Geográficos'!$D$6,tab_estados[],1)),MAX($A$1:A91)+1,0)</f>
        <v>91</v>
      </c>
      <c r="B92" s="18" t="s">
        <v>1787</v>
      </c>
      <c r="C92" s="18" t="s">
        <v>1788</v>
      </c>
      <c r="D92" s="18" t="s">
        <v>1857</v>
      </c>
      <c r="E92" s="19" t="s">
        <v>6282</v>
      </c>
      <c r="F92" s="18" t="str">
        <f t="shared" si="1"/>
        <v>Pariconha</v>
      </c>
      <c r="G92" s="19">
        <v>254.71899999999999</v>
      </c>
      <c r="I92" s="17" t="s">
        <v>92</v>
      </c>
      <c r="J92" s="17" t="s">
        <v>6063</v>
      </c>
    </row>
    <row r="93" spans="1:10" x14ac:dyDescent="0.25">
      <c r="A93" s="18">
        <f>IF(ISNUMBER(SEARCH('1_Aspectos Geográficos'!$D$6,tab_estados[],1)),MAX($A$1:A92)+1,0)</f>
        <v>92</v>
      </c>
      <c r="B93" s="18" t="s">
        <v>1787</v>
      </c>
      <c r="C93" s="18" t="s">
        <v>1788</v>
      </c>
      <c r="D93" s="18" t="s">
        <v>1858</v>
      </c>
      <c r="E93" s="19" t="s">
        <v>6283</v>
      </c>
      <c r="F93" s="18" t="str">
        <f t="shared" si="1"/>
        <v>Paripueira</v>
      </c>
      <c r="G93" s="19">
        <v>92.852000000000004</v>
      </c>
      <c r="I93" s="17" t="s">
        <v>92</v>
      </c>
      <c r="J93" s="17" t="s">
        <v>6064</v>
      </c>
    </row>
    <row r="94" spans="1:10" x14ac:dyDescent="0.25">
      <c r="A94" s="18">
        <f>IF(ISNUMBER(SEARCH('1_Aspectos Geográficos'!$D$6,tab_estados[],1)),MAX($A$1:A93)+1,0)</f>
        <v>93</v>
      </c>
      <c r="B94" s="18" t="s">
        <v>1787</v>
      </c>
      <c r="C94" s="18" t="s">
        <v>1788</v>
      </c>
      <c r="D94" s="18" t="s">
        <v>1859</v>
      </c>
      <c r="E94" s="19" t="s">
        <v>6284</v>
      </c>
      <c r="F94" s="18" t="str">
        <f t="shared" si="1"/>
        <v>Passo De Camaragibe</v>
      </c>
      <c r="G94" s="19">
        <v>251.66900000000001</v>
      </c>
      <c r="I94" s="17" t="s">
        <v>92</v>
      </c>
      <c r="J94" s="17" t="s">
        <v>6065</v>
      </c>
    </row>
    <row r="95" spans="1:10" x14ac:dyDescent="0.25">
      <c r="A95" s="18">
        <f>IF(ISNUMBER(SEARCH('1_Aspectos Geográficos'!$D$6,tab_estados[],1)),MAX($A$1:A94)+1,0)</f>
        <v>94</v>
      </c>
      <c r="B95" s="18" t="s">
        <v>1787</v>
      </c>
      <c r="C95" s="18" t="s">
        <v>1788</v>
      </c>
      <c r="D95" s="18" t="s">
        <v>1860</v>
      </c>
      <c r="E95" s="19" t="s">
        <v>6285</v>
      </c>
      <c r="F95" s="18" t="str">
        <f t="shared" si="1"/>
        <v>Paulo Jacinto</v>
      </c>
      <c r="G95" s="19">
        <v>118.45699999999999</v>
      </c>
      <c r="I95" s="17" t="s">
        <v>92</v>
      </c>
      <c r="J95" s="17" t="s">
        <v>6066</v>
      </c>
    </row>
    <row r="96" spans="1:10" x14ac:dyDescent="0.25">
      <c r="A96" s="18">
        <f>IF(ISNUMBER(SEARCH('1_Aspectos Geográficos'!$D$6,tab_estados[],1)),MAX($A$1:A95)+1,0)</f>
        <v>95</v>
      </c>
      <c r="B96" s="18" t="s">
        <v>1787</v>
      </c>
      <c r="C96" s="18" t="s">
        <v>1788</v>
      </c>
      <c r="D96" s="18" t="s">
        <v>1861</v>
      </c>
      <c r="E96" s="19" t="s">
        <v>6286</v>
      </c>
      <c r="F96" s="18" t="str">
        <f t="shared" si="1"/>
        <v>Penedo</v>
      </c>
      <c r="G96" s="19">
        <v>689.875</v>
      </c>
      <c r="I96" s="17" t="s">
        <v>92</v>
      </c>
      <c r="J96" s="17" t="s">
        <v>6067</v>
      </c>
    </row>
    <row r="97" spans="1:10" x14ac:dyDescent="0.25">
      <c r="A97" s="18">
        <f>IF(ISNUMBER(SEARCH('1_Aspectos Geográficos'!$D$6,tab_estados[],1)),MAX($A$1:A96)+1,0)</f>
        <v>96</v>
      </c>
      <c r="B97" s="18" t="s">
        <v>1787</v>
      </c>
      <c r="C97" s="18" t="s">
        <v>1788</v>
      </c>
      <c r="D97" s="18" t="s">
        <v>1862</v>
      </c>
      <c r="E97" s="19" t="s">
        <v>6287</v>
      </c>
      <c r="F97" s="18" t="str">
        <f t="shared" si="1"/>
        <v>Piaçabuçu</v>
      </c>
      <c r="G97" s="19">
        <v>240.01400000000001</v>
      </c>
      <c r="I97" s="17" t="s">
        <v>92</v>
      </c>
      <c r="J97" s="17" t="s">
        <v>6068</v>
      </c>
    </row>
    <row r="98" spans="1:10" x14ac:dyDescent="0.25">
      <c r="A98" s="18">
        <f>IF(ISNUMBER(SEARCH('1_Aspectos Geográficos'!$D$6,tab_estados[],1)),MAX($A$1:A97)+1,0)</f>
        <v>97</v>
      </c>
      <c r="B98" s="18" t="s">
        <v>1787</v>
      </c>
      <c r="C98" s="18" t="s">
        <v>1788</v>
      </c>
      <c r="D98" s="18" t="s">
        <v>1863</v>
      </c>
      <c r="E98" s="19" t="s">
        <v>6288</v>
      </c>
      <c r="F98" s="18" t="str">
        <f t="shared" si="1"/>
        <v>Pilar</v>
      </c>
      <c r="G98" s="19">
        <v>251.066</v>
      </c>
      <c r="I98" s="17" t="s">
        <v>92</v>
      </c>
      <c r="J98" s="17" t="s">
        <v>6069</v>
      </c>
    </row>
    <row r="99" spans="1:10" x14ac:dyDescent="0.25">
      <c r="A99" s="18">
        <f>IF(ISNUMBER(SEARCH('1_Aspectos Geográficos'!$D$6,tab_estados[],1)),MAX($A$1:A98)+1,0)</f>
        <v>98</v>
      </c>
      <c r="B99" s="18" t="s">
        <v>1787</v>
      </c>
      <c r="C99" s="18" t="s">
        <v>1788</v>
      </c>
      <c r="D99" s="18" t="s">
        <v>1864</v>
      </c>
      <c r="E99" s="19" t="s">
        <v>6289</v>
      </c>
      <c r="F99" s="18" t="str">
        <f t="shared" si="1"/>
        <v>Pindoba</v>
      </c>
      <c r="G99" s="19">
        <v>117.086</v>
      </c>
      <c r="I99" s="17" t="s">
        <v>92</v>
      </c>
      <c r="J99" s="17" t="s">
        <v>6070</v>
      </c>
    </row>
    <row r="100" spans="1:10" x14ac:dyDescent="0.25">
      <c r="A100" s="18">
        <f>IF(ISNUMBER(SEARCH('1_Aspectos Geográficos'!$D$6,tab_estados[],1)),MAX($A$1:A99)+1,0)</f>
        <v>99</v>
      </c>
      <c r="B100" s="18" t="s">
        <v>1787</v>
      </c>
      <c r="C100" s="18" t="s">
        <v>1788</v>
      </c>
      <c r="D100" s="18" t="s">
        <v>1865</v>
      </c>
      <c r="E100" s="19" t="s">
        <v>6290</v>
      </c>
      <c r="F100" s="18" t="str">
        <f t="shared" si="1"/>
        <v>Piranhas</v>
      </c>
      <c r="G100" s="19">
        <v>410.11200000000002</v>
      </c>
      <c r="I100" s="17" t="s">
        <v>92</v>
      </c>
      <c r="J100" s="17" t="s">
        <v>6201</v>
      </c>
    </row>
    <row r="101" spans="1:10" x14ac:dyDescent="0.25">
      <c r="A101" s="18">
        <f>IF(ISNUMBER(SEARCH('1_Aspectos Geográficos'!$D$6,tab_estados[],1)),MAX($A$1:A100)+1,0)</f>
        <v>100</v>
      </c>
      <c r="B101" s="18" t="s">
        <v>1787</v>
      </c>
      <c r="C101" s="18" t="s">
        <v>1788</v>
      </c>
      <c r="D101" s="18" t="s">
        <v>1866</v>
      </c>
      <c r="E101" s="19" t="s">
        <v>6291</v>
      </c>
      <c r="F101" s="18" t="str">
        <f t="shared" si="1"/>
        <v>Poço Das Trincheiras</v>
      </c>
      <c r="G101" s="19">
        <v>284.25599999999997</v>
      </c>
      <c r="I101" s="17" t="s">
        <v>92</v>
      </c>
      <c r="J101" s="17" t="s">
        <v>6071</v>
      </c>
    </row>
    <row r="102" spans="1:10" x14ac:dyDescent="0.25">
      <c r="A102" s="18">
        <f>IF(ISNUMBER(SEARCH('1_Aspectos Geográficos'!$D$6,tab_estados[],1)),MAX($A$1:A101)+1,0)</f>
        <v>101</v>
      </c>
      <c r="B102" s="18" t="s">
        <v>1787</v>
      </c>
      <c r="C102" s="18" t="s">
        <v>1788</v>
      </c>
      <c r="D102" s="18" t="s">
        <v>1867</v>
      </c>
      <c r="E102" s="19" t="s">
        <v>6292</v>
      </c>
      <c r="F102" s="18" t="str">
        <f t="shared" si="1"/>
        <v>Porto Calvo</v>
      </c>
      <c r="G102" s="19">
        <v>313.23</v>
      </c>
      <c r="I102" s="17" t="s">
        <v>92</v>
      </c>
      <c r="J102" s="17" t="s">
        <v>6072</v>
      </c>
    </row>
    <row r="103" spans="1:10" x14ac:dyDescent="0.25">
      <c r="A103" s="18">
        <f>IF(ISNUMBER(SEARCH('1_Aspectos Geográficos'!$D$6,tab_estados[],1)),MAX($A$1:A102)+1,0)</f>
        <v>102</v>
      </c>
      <c r="B103" s="18" t="s">
        <v>1787</v>
      </c>
      <c r="C103" s="18" t="s">
        <v>1788</v>
      </c>
      <c r="D103" s="18" t="s">
        <v>1868</v>
      </c>
      <c r="E103" s="19" t="s">
        <v>6293</v>
      </c>
      <c r="F103" s="18" t="str">
        <f t="shared" si="1"/>
        <v>Porto De Pedras</v>
      </c>
      <c r="G103" s="19">
        <v>257.39600000000002</v>
      </c>
      <c r="I103" s="17" t="s">
        <v>92</v>
      </c>
      <c r="J103" s="17" t="s">
        <v>6073</v>
      </c>
    </row>
    <row r="104" spans="1:10" x14ac:dyDescent="0.25">
      <c r="A104" s="18">
        <f>IF(ISNUMBER(SEARCH('1_Aspectos Geográficos'!$D$6,tab_estados[],1)),MAX($A$1:A103)+1,0)</f>
        <v>103</v>
      </c>
      <c r="B104" s="18" t="s">
        <v>1787</v>
      </c>
      <c r="C104" s="18" t="s">
        <v>1788</v>
      </c>
      <c r="D104" s="18" t="s">
        <v>1869</v>
      </c>
      <c r="E104" s="19" t="s">
        <v>6294</v>
      </c>
      <c r="F104" s="18" t="str">
        <f t="shared" si="1"/>
        <v>Porto Real Do Colégio</v>
      </c>
      <c r="G104" s="19">
        <v>236.67699999999999</v>
      </c>
      <c r="I104" s="17" t="s">
        <v>92</v>
      </c>
      <c r="J104" s="17" t="s">
        <v>6074</v>
      </c>
    </row>
    <row r="105" spans="1:10" x14ac:dyDescent="0.25">
      <c r="A105" s="18">
        <f>IF(ISNUMBER(SEARCH('1_Aspectos Geográficos'!$D$6,tab_estados[],1)),MAX($A$1:A104)+1,0)</f>
        <v>104</v>
      </c>
      <c r="B105" s="18" t="s">
        <v>1787</v>
      </c>
      <c r="C105" s="18" t="s">
        <v>1788</v>
      </c>
      <c r="D105" s="18" t="s">
        <v>1870</v>
      </c>
      <c r="E105" s="19" t="s">
        <v>6295</v>
      </c>
      <c r="F105" s="18" t="str">
        <f t="shared" si="1"/>
        <v>Quebrangulo</v>
      </c>
      <c r="G105" s="19">
        <v>319.82900000000001</v>
      </c>
      <c r="I105" s="17" t="s">
        <v>92</v>
      </c>
      <c r="J105" s="17" t="s">
        <v>6075</v>
      </c>
    </row>
    <row r="106" spans="1:10" x14ac:dyDescent="0.25">
      <c r="A106" s="18">
        <f>IF(ISNUMBER(SEARCH('1_Aspectos Geográficos'!$D$6,tab_estados[],1)),MAX($A$1:A105)+1,0)</f>
        <v>105</v>
      </c>
      <c r="B106" s="18" t="s">
        <v>1787</v>
      </c>
      <c r="C106" s="18" t="s">
        <v>1788</v>
      </c>
      <c r="D106" s="18" t="s">
        <v>1871</v>
      </c>
      <c r="E106" s="19" t="s">
        <v>6296</v>
      </c>
      <c r="F106" s="18" t="str">
        <f t="shared" si="1"/>
        <v>Rio Largo</v>
      </c>
      <c r="G106" s="19">
        <v>293.81599999999997</v>
      </c>
      <c r="I106" s="17" t="s">
        <v>92</v>
      </c>
      <c r="J106" s="17" t="s">
        <v>6202</v>
      </c>
    </row>
    <row r="107" spans="1:10" x14ac:dyDescent="0.25">
      <c r="A107" s="18">
        <f>IF(ISNUMBER(SEARCH('1_Aspectos Geográficos'!$D$6,tab_estados[],1)),MAX($A$1:A106)+1,0)</f>
        <v>106</v>
      </c>
      <c r="B107" s="18" t="s">
        <v>1787</v>
      </c>
      <c r="C107" s="18" t="s">
        <v>1788</v>
      </c>
      <c r="D107" s="18" t="s">
        <v>1872</v>
      </c>
      <c r="E107" s="19" t="s">
        <v>6297</v>
      </c>
      <c r="F107" s="18" t="str">
        <f t="shared" si="1"/>
        <v>Roteiro</v>
      </c>
      <c r="G107" s="19">
        <v>129.24199999999999</v>
      </c>
      <c r="I107" s="17" t="s">
        <v>92</v>
      </c>
      <c r="J107" s="17" t="s">
        <v>6203</v>
      </c>
    </row>
    <row r="108" spans="1:10" x14ac:dyDescent="0.25">
      <c r="A108" s="18">
        <f>IF(ISNUMBER(SEARCH('1_Aspectos Geográficos'!$D$6,tab_estados[],1)),MAX($A$1:A107)+1,0)</f>
        <v>107</v>
      </c>
      <c r="B108" s="18" t="s">
        <v>1787</v>
      </c>
      <c r="C108" s="18" t="s">
        <v>1788</v>
      </c>
      <c r="D108" s="18" t="s">
        <v>1873</v>
      </c>
      <c r="E108" s="19" t="s">
        <v>6298</v>
      </c>
      <c r="F108" s="18" t="str">
        <f t="shared" si="1"/>
        <v>Santa Luzia Do Norte</v>
      </c>
      <c r="G108" s="19">
        <v>28.856999999999999</v>
      </c>
      <c r="I108" s="17" t="s">
        <v>92</v>
      </c>
      <c r="J108" s="17" t="s">
        <v>6076</v>
      </c>
    </row>
    <row r="109" spans="1:10" x14ac:dyDescent="0.25">
      <c r="A109" s="18">
        <f>IF(ISNUMBER(SEARCH('1_Aspectos Geográficos'!$D$6,tab_estados[],1)),MAX($A$1:A108)+1,0)</f>
        <v>108</v>
      </c>
      <c r="B109" s="18" t="s">
        <v>1787</v>
      </c>
      <c r="C109" s="18" t="s">
        <v>1788</v>
      </c>
      <c r="D109" s="18" t="s">
        <v>1874</v>
      </c>
      <c r="E109" s="19" t="s">
        <v>6299</v>
      </c>
      <c r="F109" s="18" t="str">
        <f t="shared" si="1"/>
        <v>Santana Do Ipanema</v>
      </c>
      <c r="G109" s="19">
        <v>437.875</v>
      </c>
      <c r="I109" s="17" t="s">
        <v>92</v>
      </c>
      <c r="J109" s="17" t="s">
        <v>6077</v>
      </c>
    </row>
    <row r="110" spans="1:10" x14ac:dyDescent="0.25">
      <c r="A110" s="18">
        <f>IF(ISNUMBER(SEARCH('1_Aspectos Geográficos'!$D$6,tab_estados[],1)),MAX($A$1:A109)+1,0)</f>
        <v>109</v>
      </c>
      <c r="B110" s="18" t="s">
        <v>1787</v>
      </c>
      <c r="C110" s="18" t="s">
        <v>1788</v>
      </c>
      <c r="D110" s="18" t="s">
        <v>1875</v>
      </c>
      <c r="E110" s="19" t="s">
        <v>6300</v>
      </c>
      <c r="F110" s="18" t="str">
        <f t="shared" si="1"/>
        <v>Santana Do Mundaú</v>
      </c>
      <c r="G110" s="19">
        <v>225.405</v>
      </c>
      <c r="I110" s="17" t="s">
        <v>106</v>
      </c>
      <c r="J110" s="17" t="s">
        <v>5746</v>
      </c>
    </row>
    <row r="111" spans="1:10" x14ac:dyDescent="0.25">
      <c r="A111" s="18">
        <f>IF(ISNUMBER(SEARCH('1_Aspectos Geográficos'!$D$6,tab_estados[],1)),MAX($A$1:A110)+1,0)</f>
        <v>110</v>
      </c>
      <c r="B111" s="18" t="s">
        <v>1787</v>
      </c>
      <c r="C111" s="18" t="s">
        <v>1788</v>
      </c>
      <c r="D111" s="18" t="s">
        <v>1876</v>
      </c>
      <c r="E111" s="19" t="s">
        <v>6301</v>
      </c>
      <c r="F111" s="18" t="str">
        <f t="shared" si="1"/>
        <v>São Brás</v>
      </c>
      <c r="G111" s="19">
        <v>139.94499999999999</v>
      </c>
      <c r="I111" s="17" t="s">
        <v>106</v>
      </c>
      <c r="J111" s="17" t="s">
        <v>5757</v>
      </c>
    </row>
    <row r="112" spans="1:10" x14ac:dyDescent="0.25">
      <c r="A112" s="18">
        <f>IF(ISNUMBER(SEARCH('1_Aspectos Geográficos'!$D$6,tab_estados[],1)),MAX($A$1:A111)+1,0)</f>
        <v>111</v>
      </c>
      <c r="B112" s="18" t="s">
        <v>1787</v>
      </c>
      <c r="C112" s="18" t="s">
        <v>1788</v>
      </c>
      <c r="D112" s="18" t="s">
        <v>1877</v>
      </c>
      <c r="E112" s="19" t="s">
        <v>6302</v>
      </c>
      <c r="F112" s="18" t="str">
        <f t="shared" si="1"/>
        <v>São José Da Laje</v>
      </c>
      <c r="G112" s="19">
        <v>256.63799999999998</v>
      </c>
      <c r="I112" s="17" t="s">
        <v>106</v>
      </c>
      <c r="J112" s="17" t="s">
        <v>5760</v>
      </c>
    </row>
    <row r="113" spans="1:10" x14ac:dyDescent="0.25">
      <c r="A113" s="18">
        <f>IF(ISNUMBER(SEARCH('1_Aspectos Geográficos'!$D$6,tab_estados[],1)),MAX($A$1:A112)+1,0)</f>
        <v>112</v>
      </c>
      <c r="B113" s="18" t="s">
        <v>1787</v>
      </c>
      <c r="C113" s="18" t="s">
        <v>1788</v>
      </c>
      <c r="D113" s="18" t="s">
        <v>1878</v>
      </c>
      <c r="E113" s="19" t="s">
        <v>6303</v>
      </c>
      <c r="F113" s="18" t="str">
        <f t="shared" si="1"/>
        <v>São José Da Tapera</v>
      </c>
      <c r="G113" s="19">
        <v>494.49799999999999</v>
      </c>
      <c r="I113" s="17" t="s">
        <v>94</v>
      </c>
      <c r="J113" s="17" t="s">
        <v>6078</v>
      </c>
    </row>
    <row r="114" spans="1:10" x14ac:dyDescent="0.25">
      <c r="A114" s="18">
        <f>IF(ISNUMBER(SEARCH('1_Aspectos Geográficos'!$D$6,tab_estados[],1)),MAX($A$1:A113)+1,0)</f>
        <v>113</v>
      </c>
      <c r="B114" s="18" t="s">
        <v>1787</v>
      </c>
      <c r="C114" s="18" t="s">
        <v>1788</v>
      </c>
      <c r="D114" s="18" t="s">
        <v>1879</v>
      </c>
      <c r="E114" s="19" t="s">
        <v>6304</v>
      </c>
      <c r="F114" s="18" t="str">
        <f t="shared" si="1"/>
        <v>São Luís Do Quitunde</v>
      </c>
      <c r="G114" s="19">
        <v>397.36599999999999</v>
      </c>
      <c r="I114" s="17" t="s">
        <v>94</v>
      </c>
      <c r="J114" s="17" t="s">
        <v>6079</v>
      </c>
    </row>
    <row r="115" spans="1:10" x14ac:dyDescent="0.25">
      <c r="A115" s="18">
        <f>IF(ISNUMBER(SEARCH('1_Aspectos Geográficos'!$D$6,tab_estados[],1)),MAX($A$1:A114)+1,0)</f>
        <v>114</v>
      </c>
      <c r="B115" s="18" t="s">
        <v>1787</v>
      </c>
      <c r="C115" s="18" t="s">
        <v>1788</v>
      </c>
      <c r="D115" s="18" t="s">
        <v>1880</v>
      </c>
      <c r="E115" s="19" t="s">
        <v>6305</v>
      </c>
      <c r="F115" s="18" t="str">
        <f t="shared" si="1"/>
        <v>São Miguel Dos Campos</v>
      </c>
      <c r="G115" s="19">
        <v>360.88200000000001</v>
      </c>
      <c r="I115" s="17" t="s">
        <v>94</v>
      </c>
      <c r="J115" s="17" t="s">
        <v>6080</v>
      </c>
    </row>
    <row r="116" spans="1:10" x14ac:dyDescent="0.25">
      <c r="A116" s="18">
        <f>IF(ISNUMBER(SEARCH('1_Aspectos Geográficos'!$D$6,tab_estados[],1)),MAX($A$1:A115)+1,0)</f>
        <v>115</v>
      </c>
      <c r="B116" s="18" t="s">
        <v>1787</v>
      </c>
      <c r="C116" s="18" t="s">
        <v>1788</v>
      </c>
      <c r="D116" s="18" t="s">
        <v>1881</v>
      </c>
      <c r="E116" s="19" t="s">
        <v>6306</v>
      </c>
      <c r="F116" s="18" t="str">
        <f t="shared" si="1"/>
        <v>São Miguel Dos Milagres</v>
      </c>
      <c r="G116" s="19">
        <v>76.744</v>
      </c>
      <c r="I116" s="17" t="s">
        <v>94</v>
      </c>
      <c r="J116" s="17" t="s">
        <v>6081</v>
      </c>
    </row>
    <row r="117" spans="1:10" x14ac:dyDescent="0.25">
      <c r="A117" s="18">
        <f>IF(ISNUMBER(SEARCH('1_Aspectos Geográficos'!$D$6,tab_estados[],1)),MAX($A$1:A116)+1,0)</f>
        <v>116</v>
      </c>
      <c r="B117" s="18" t="s">
        <v>1787</v>
      </c>
      <c r="C117" s="18" t="s">
        <v>1788</v>
      </c>
      <c r="D117" s="18" t="s">
        <v>1882</v>
      </c>
      <c r="E117" s="19" t="s">
        <v>6307</v>
      </c>
      <c r="F117" s="18" t="str">
        <f t="shared" si="1"/>
        <v>São Sebastião</v>
      </c>
      <c r="G117" s="19">
        <v>315.16699999999997</v>
      </c>
      <c r="I117" s="17" t="s">
        <v>94</v>
      </c>
      <c r="J117" s="17" t="s">
        <v>6082</v>
      </c>
    </row>
    <row r="118" spans="1:10" x14ac:dyDescent="0.25">
      <c r="A118" s="18">
        <f>IF(ISNUMBER(SEARCH('1_Aspectos Geográficos'!$D$6,tab_estados[],1)),MAX($A$1:A117)+1,0)</f>
        <v>117</v>
      </c>
      <c r="B118" s="18" t="s">
        <v>1787</v>
      </c>
      <c r="C118" s="18" t="s">
        <v>1788</v>
      </c>
      <c r="D118" s="18" t="s">
        <v>1883</v>
      </c>
      <c r="E118" s="19" t="s">
        <v>6308</v>
      </c>
      <c r="F118" s="18" t="str">
        <f t="shared" si="1"/>
        <v>Satuba</v>
      </c>
      <c r="G118" s="19">
        <v>41.268000000000001</v>
      </c>
      <c r="I118" s="17" t="s">
        <v>94</v>
      </c>
      <c r="J118" s="17" t="s">
        <v>6083</v>
      </c>
    </row>
    <row r="119" spans="1:10" x14ac:dyDescent="0.25">
      <c r="A119" s="18">
        <f>IF(ISNUMBER(SEARCH('1_Aspectos Geográficos'!$D$6,tab_estados[],1)),MAX($A$1:A118)+1,0)</f>
        <v>118</v>
      </c>
      <c r="B119" s="18" t="s">
        <v>1787</v>
      </c>
      <c r="C119" s="18" t="s">
        <v>1788</v>
      </c>
      <c r="D119" s="18" t="s">
        <v>1884</v>
      </c>
      <c r="E119" s="19" t="s">
        <v>6309</v>
      </c>
      <c r="F119" s="18" t="str">
        <f t="shared" si="1"/>
        <v>Senador Rui Palmeira</v>
      </c>
      <c r="G119" s="19">
        <v>341.99200000000002</v>
      </c>
      <c r="I119" s="17" t="s">
        <v>94</v>
      </c>
      <c r="J119" s="17" t="s">
        <v>6084</v>
      </c>
    </row>
    <row r="120" spans="1:10" x14ac:dyDescent="0.25">
      <c r="A120" s="18">
        <f>IF(ISNUMBER(SEARCH('1_Aspectos Geográficos'!$D$6,tab_estados[],1)),MAX($A$1:A119)+1,0)</f>
        <v>119</v>
      </c>
      <c r="B120" s="18" t="s">
        <v>1787</v>
      </c>
      <c r="C120" s="18" t="s">
        <v>1788</v>
      </c>
      <c r="D120" s="18" t="s">
        <v>1885</v>
      </c>
      <c r="E120" s="19" t="s">
        <v>6310</v>
      </c>
      <c r="F120" s="18" t="str">
        <f t="shared" si="1"/>
        <v>Tanque D'Arca</v>
      </c>
      <c r="G120" s="19">
        <v>124.761</v>
      </c>
      <c r="I120" s="17" t="s">
        <v>94</v>
      </c>
      <c r="J120" s="17" t="s">
        <v>6085</v>
      </c>
    </row>
    <row r="121" spans="1:10" x14ac:dyDescent="0.25">
      <c r="A121" s="18">
        <f>IF(ISNUMBER(SEARCH('1_Aspectos Geográficos'!$D$6,tab_estados[],1)),MAX($A$1:A120)+1,0)</f>
        <v>120</v>
      </c>
      <c r="B121" s="18" t="s">
        <v>1787</v>
      </c>
      <c r="C121" s="18" t="s">
        <v>1788</v>
      </c>
      <c r="D121" s="18" t="s">
        <v>1886</v>
      </c>
      <c r="E121" s="19" t="s">
        <v>6311</v>
      </c>
      <c r="F121" s="18" t="str">
        <f t="shared" si="1"/>
        <v>Taquarana</v>
      </c>
      <c r="G121" s="19">
        <v>153.291</v>
      </c>
      <c r="I121" s="17" t="s">
        <v>94</v>
      </c>
      <c r="J121" s="17" t="s">
        <v>6086</v>
      </c>
    </row>
    <row r="122" spans="1:10" x14ac:dyDescent="0.25">
      <c r="A122" s="18">
        <f>IF(ISNUMBER(SEARCH('1_Aspectos Geográficos'!$D$6,tab_estados[],1)),MAX($A$1:A121)+1,0)</f>
        <v>121</v>
      </c>
      <c r="B122" s="18" t="s">
        <v>1787</v>
      </c>
      <c r="C122" s="18" t="s">
        <v>1788</v>
      </c>
      <c r="D122" s="18" t="s">
        <v>1887</v>
      </c>
      <c r="E122" s="19" t="s">
        <v>6312</v>
      </c>
      <c r="F122" s="18" t="str">
        <f t="shared" si="1"/>
        <v>Teotônio Vilela</v>
      </c>
      <c r="G122" s="19">
        <v>299.22199999999998</v>
      </c>
      <c r="I122" s="17" t="s">
        <v>94</v>
      </c>
      <c r="J122" s="17" t="s">
        <v>6087</v>
      </c>
    </row>
    <row r="123" spans="1:10" x14ac:dyDescent="0.25">
      <c r="A123" s="18">
        <f>IF(ISNUMBER(SEARCH('1_Aspectos Geográficos'!$D$6,tab_estados[],1)),MAX($A$1:A122)+1,0)</f>
        <v>122</v>
      </c>
      <c r="B123" s="18" t="s">
        <v>1787</v>
      </c>
      <c r="C123" s="18" t="s">
        <v>1788</v>
      </c>
      <c r="D123" s="18" t="s">
        <v>1888</v>
      </c>
      <c r="E123" s="19" t="s">
        <v>6313</v>
      </c>
      <c r="F123" s="18" t="str">
        <f t="shared" si="1"/>
        <v>Traipu</v>
      </c>
      <c r="G123" s="19">
        <v>685.78</v>
      </c>
      <c r="I123" s="17" t="s">
        <v>94</v>
      </c>
      <c r="J123" s="17" t="s">
        <v>6088</v>
      </c>
    </row>
    <row r="124" spans="1:10" x14ac:dyDescent="0.25">
      <c r="A124" s="18">
        <f>IF(ISNUMBER(SEARCH('1_Aspectos Geográficos'!$D$6,tab_estados[],1)),MAX($A$1:A123)+1,0)</f>
        <v>123</v>
      </c>
      <c r="B124" s="18" t="s">
        <v>1787</v>
      </c>
      <c r="C124" s="18" t="s">
        <v>1788</v>
      </c>
      <c r="D124" s="18" t="s">
        <v>1889</v>
      </c>
      <c r="E124" s="19" t="s">
        <v>6314</v>
      </c>
      <c r="F124" s="18" t="str">
        <f t="shared" si="1"/>
        <v>União Dos Palmares</v>
      </c>
      <c r="G124" s="19">
        <v>420.72</v>
      </c>
      <c r="I124" s="17" t="s">
        <v>94</v>
      </c>
      <c r="J124" s="17" t="s">
        <v>6089</v>
      </c>
    </row>
    <row r="125" spans="1:10" x14ac:dyDescent="0.25">
      <c r="A125" s="18">
        <f>IF(ISNUMBER(SEARCH('1_Aspectos Geográficos'!$D$6,tab_estados[],1)),MAX($A$1:A124)+1,0)</f>
        <v>124</v>
      </c>
      <c r="B125" s="18" t="s">
        <v>1787</v>
      </c>
      <c r="C125" s="18" t="s">
        <v>1788</v>
      </c>
      <c r="D125" s="18" t="s">
        <v>1890</v>
      </c>
      <c r="E125" s="19" t="s">
        <v>6315</v>
      </c>
      <c r="F125" s="18" t="str">
        <f t="shared" si="1"/>
        <v>Viçosa</v>
      </c>
      <c r="G125" s="19">
        <v>371.61200000000002</v>
      </c>
      <c r="I125" s="17" t="s">
        <v>94</v>
      </c>
      <c r="J125" s="17" t="s">
        <v>6090</v>
      </c>
    </row>
    <row r="126" spans="1:10" x14ac:dyDescent="0.25">
      <c r="A126" s="18">
        <f>IF(ISNUMBER(SEARCH('1_Aspectos Geográficos'!$D$6,tab_estados[],1)),MAX($A$1:A125)+1,0)</f>
        <v>125</v>
      </c>
      <c r="B126" s="18" t="s">
        <v>90</v>
      </c>
      <c r="C126" s="18" t="s">
        <v>418</v>
      </c>
      <c r="D126" s="18" t="s">
        <v>419</v>
      </c>
      <c r="E126" s="19" t="s">
        <v>6316</v>
      </c>
      <c r="F126" s="18" t="str">
        <f t="shared" si="1"/>
        <v>Serra Do Navio</v>
      </c>
      <c r="G126" s="19">
        <v>7713.0460000000003</v>
      </c>
      <c r="I126" s="17" t="s">
        <v>94</v>
      </c>
      <c r="J126" s="17" t="s">
        <v>6091</v>
      </c>
    </row>
    <row r="127" spans="1:10" x14ac:dyDescent="0.25">
      <c r="A127" s="18">
        <f>IF(ISNUMBER(SEARCH('1_Aspectos Geográficos'!$D$6,tab_estados[],1)),MAX($A$1:A126)+1,0)</f>
        <v>126</v>
      </c>
      <c r="B127" s="18" t="s">
        <v>90</v>
      </c>
      <c r="C127" s="18" t="s">
        <v>418</v>
      </c>
      <c r="D127" s="18" t="s">
        <v>420</v>
      </c>
      <c r="E127" s="19" t="s">
        <v>90</v>
      </c>
      <c r="F127" s="18" t="str">
        <f t="shared" si="1"/>
        <v>Amapá</v>
      </c>
      <c r="G127" s="19">
        <v>9167.6170000000002</v>
      </c>
      <c r="I127" s="17" t="s">
        <v>94</v>
      </c>
      <c r="J127" s="17" t="s">
        <v>6092</v>
      </c>
    </row>
    <row r="128" spans="1:10" x14ac:dyDescent="0.25">
      <c r="A128" s="18">
        <f>IF(ISNUMBER(SEARCH('1_Aspectos Geográficos'!$D$6,tab_estados[],1)),MAX($A$1:A127)+1,0)</f>
        <v>127</v>
      </c>
      <c r="B128" s="18" t="s">
        <v>90</v>
      </c>
      <c r="C128" s="18" t="s">
        <v>418</v>
      </c>
      <c r="D128" s="18" t="s">
        <v>421</v>
      </c>
      <c r="E128" s="19" t="s">
        <v>6317</v>
      </c>
      <c r="F128" s="18" t="str">
        <f t="shared" si="1"/>
        <v>Pedra Branca Do Amapari</v>
      </c>
      <c r="G128" s="19">
        <v>9622.2900000000009</v>
      </c>
      <c r="I128" s="17" t="s">
        <v>94</v>
      </c>
      <c r="J128" s="17" t="s">
        <v>6093</v>
      </c>
    </row>
    <row r="129" spans="1:10" x14ac:dyDescent="0.25">
      <c r="A129" s="18">
        <f>IF(ISNUMBER(SEARCH('1_Aspectos Geográficos'!$D$6,tab_estados[],1)),MAX($A$1:A128)+1,0)</f>
        <v>128</v>
      </c>
      <c r="B129" s="18" t="s">
        <v>90</v>
      </c>
      <c r="C129" s="18" t="s">
        <v>418</v>
      </c>
      <c r="D129" s="18" t="s">
        <v>422</v>
      </c>
      <c r="E129" s="19" t="s">
        <v>6318</v>
      </c>
      <c r="F129" s="18" t="str">
        <f t="shared" si="1"/>
        <v>Calçoene</v>
      </c>
      <c r="G129" s="19">
        <v>14231.782999999999</v>
      </c>
      <c r="I129" s="17" t="s">
        <v>94</v>
      </c>
      <c r="J129" s="17" t="s">
        <v>6094</v>
      </c>
    </row>
    <row r="130" spans="1:10" x14ac:dyDescent="0.25">
      <c r="A130" s="18">
        <f>IF(ISNUMBER(SEARCH('1_Aspectos Geográficos'!$D$6,tab_estados[],1)),MAX($A$1:A129)+1,0)</f>
        <v>129</v>
      </c>
      <c r="B130" s="18" t="s">
        <v>90</v>
      </c>
      <c r="C130" s="18" t="s">
        <v>418</v>
      </c>
      <c r="D130" s="18" t="s">
        <v>423</v>
      </c>
      <c r="E130" s="19" t="s">
        <v>6319</v>
      </c>
      <c r="F130" s="18" t="str">
        <f t="shared" ref="F130:F193" si="2">IFERROR(VLOOKUP(ROW(A129),lista,5,0),"")</f>
        <v>Cutias</v>
      </c>
      <c r="G130" s="19">
        <v>2179.114</v>
      </c>
      <c r="I130" s="17" t="s">
        <v>94</v>
      </c>
      <c r="J130" s="17" t="s">
        <v>6095</v>
      </c>
    </row>
    <row r="131" spans="1:10" x14ac:dyDescent="0.25">
      <c r="A131" s="18">
        <f>IF(ISNUMBER(SEARCH('1_Aspectos Geográficos'!$D$6,tab_estados[],1)),MAX($A$1:A130)+1,0)</f>
        <v>130</v>
      </c>
      <c r="B131" s="18" t="s">
        <v>90</v>
      </c>
      <c r="C131" s="18" t="s">
        <v>418</v>
      </c>
      <c r="D131" s="18" t="s">
        <v>424</v>
      </c>
      <c r="E131" s="19" t="s">
        <v>6320</v>
      </c>
      <c r="F131" s="18" t="str">
        <f t="shared" si="2"/>
        <v>Ferreira Gomes</v>
      </c>
      <c r="G131" s="19">
        <v>4973.8519999999999</v>
      </c>
      <c r="I131" s="17" t="s">
        <v>94</v>
      </c>
      <c r="J131" s="17" t="s">
        <v>6096</v>
      </c>
    </row>
    <row r="132" spans="1:10" x14ac:dyDescent="0.25">
      <c r="A132" s="18">
        <f>IF(ISNUMBER(SEARCH('1_Aspectos Geográficos'!$D$6,tab_estados[],1)),MAX($A$1:A131)+1,0)</f>
        <v>131</v>
      </c>
      <c r="B132" s="18" t="s">
        <v>90</v>
      </c>
      <c r="C132" s="18" t="s">
        <v>418</v>
      </c>
      <c r="D132" s="18" t="s">
        <v>425</v>
      </c>
      <c r="E132" s="19" t="s">
        <v>6321</v>
      </c>
      <c r="F132" s="18" t="str">
        <f t="shared" si="2"/>
        <v>Itaubal</v>
      </c>
      <c r="G132" s="19">
        <v>1622.867</v>
      </c>
      <c r="I132" s="17" t="s">
        <v>94</v>
      </c>
      <c r="J132" s="17" t="s">
        <v>6097</v>
      </c>
    </row>
    <row r="133" spans="1:10" x14ac:dyDescent="0.25">
      <c r="A133" s="18">
        <f>IF(ISNUMBER(SEARCH('1_Aspectos Geográficos'!$D$6,tab_estados[],1)),MAX($A$1:A132)+1,0)</f>
        <v>132</v>
      </c>
      <c r="B133" s="18" t="s">
        <v>90</v>
      </c>
      <c r="C133" s="18" t="s">
        <v>418</v>
      </c>
      <c r="D133" s="18" t="s">
        <v>426</v>
      </c>
      <c r="E133" s="19" t="s">
        <v>6322</v>
      </c>
      <c r="F133" s="18" t="str">
        <f t="shared" si="2"/>
        <v>Laranjal Do Jari</v>
      </c>
      <c r="G133" s="19">
        <v>30782.998</v>
      </c>
      <c r="I133" s="17" t="s">
        <v>94</v>
      </c>
      <c r="J133" s="17" t="s">
        <v>6098</v>
      </c>
    </row>
    <row r="134" spans="1:10" x14ac:dyDescent="0.25">
      <c r="A134" s="18">
        <f>IF(ISNUMBER(SEARCH('1_Aspectos Geográficos'!$D$6,tab_estados[],1)),MAX($A$1:A133)+1,0)</f>
        <v>133</v>
      </c>
      <c r="B134" s="18" t="s">
        <v>90</v>
      </c>
      <c r="C134" s="18" t="s">
        <v>418</v>
      </c>
      <c r="D134" s="18" t="s">
        <v>427</v>
      </c>
      <c r="E134" s="19" t="s">
        <v>6323</v>
      </c>
      <c r="F134" s="18" t="str">
        <f t="shared" si="2"/>
        <v>Macapá</v>
      </c>
      <c r="G134" s="19">
        <v>6503.4579999999996</v>
      </c>
      <c r="I134" s="17" t="s">
        <v>94</v>
      </c>
      <c r="J134" s="17" t="s">
        <v>6099</v>
      </c>
    </row>
    <row r="135" spans="1:10" x14ac:dyDescent="0.25">
      <c r="A135" s="18">
        <f>IF(ISNUMBER(SEARCH('1_Aspectos Geográficos'!$D$6,tab_estados[],1)),MAX($A$1:A134)+1,0)</f>
        <v>134</v>
      </c>
      <c r="B135" s="18" t="s">
        <v>90</v>
      </c>
      <c r="C135" s="18" t="s">
        <v>418</v>
      </c>
      <c r="D135" s="18" t="s">
        <v>428</v>
      </c>
      <c r="E135" s="19" t="s">
        <v>6324</v>
      </c>
      <c r="F135" s="18" t="str">
        <f t="shared" si="2"/>
        <v>Mazagão</v>
      </c>
      <c r="G135" s="19">
        <v>13294.778</v>
      </c>
      <c r="I135" s="17" t="s">
        <v>94</v>
      </c>
      <c r="J135" s="17" t="s">
        <v>6100</v>
      </c>
    </row>
    <row r="136" spans="1:10" x14ac:dyDescent="0.25">
      <c r="A136" s="18">
        <f>IF(ISNUMBER(SEARCH('1_Aspectos Geográficos'!$D$6,tab_estados[],1)),MAX($A$1:A135)+1,0)</f>
        <v>135</v>
      </c>
      <c r="B136" s="18" t="s">
        <v>90</v>
      </c>
      <c r="C136" s="18" t="s">
        <v>418</v>
      </c>
      <c r="D136" s="18" t="s">
        <v>429</v>
      </c>
      <c r="E136" s="19" t="s">
        <v>5755</v>
      </c>
      <c r="F136" s="18" t="str">
        <f t="shared" si="2"/>
        <v>Oiapoque</v>
      </c>
      <c r="G136" s="19">
        <v>22625.286</v>
      </c>
      <c r="I136" s="17" t="s">
        <v>94</v>
      </c>
      <c r="J136" s="17" t="s">
        <v>6101</v>
      </c>
    </row>
    <row r="137" spans="1:10" x14ac:dyDescent="0.25">
      <c r="A137" s="18">
        <f>IF(ISNUMBER(SEARCH('1_Aspectos Geográficos'!$D$6,tab_estados[],1)),MAX($A$1:A136)+1,0)</f>
        <v>136</v>
      </c>
      <c r="B137" s="18" t="s">
        <v>90</v>
      </c>
      <c r="C137" s="18" t="s">
        <v>418</v>
      </c>
      <c r="D137" s="18" t="s">
        <v>430</v>
      </c>
      <c r="E137" s="19" t="s">
        <v>6325</v>
      </c>
      <c r="F137" s="18" t="str">
        <f t="shared" si="2"/>
        <v>Porto Grande</v>
      </c>
      <c r="G137" s="19">
        <v>4428.0129999999999</v>
      </c>
      <c r="I137" s="17" t="s">
        <v>94</v>
      </c>
      <c r="J137" s="17" t="s">
        <v>6102</v>
      </c>
    </row>
    <row r="138" spans="1:10" x14ac:dyDescent="0.25">
      <c r="A138" s="18">
        <f>IF(ISNUMBER(SEARCH('1_Aspectos Geográficos'!$D$6,tab_estados[],1)),MAX($A$1:A137)+1,0)</f>
        <v>137</v>
      </c>
      <c r="B138" s="18" t="s">
        <v>90</v>
      </c>
      <c r="C138" s="18" t="s">
        <v>418</v>
      </c>
      <c r="D138" s="18" t="s">
        <v>431</v>
      </c>
      <c r="E138" s="19" t="s">
        <v>6326</v>
      </c>
      <c r="F138" s="18" t="str">
        <f t="shared" si="2"/>
        <v>Pracuúba</v>
      </c>
      <c r="G138" s="19">
        <v>4948.5110000000004</v>
      </c>
      <c r="I138" s="17" t="s">
        <v>94</v>
      </c>
      <c r="J138" s="17" t="s">
        <v>6103</v>
      </c>
    </row>
    <row r="139" spans="1:10" x14ac:dyDescent="0.25">
      <c r="A139" s="18">
        <f>IF(ISNUMBER(SEARCH('1_Aspectos Geográficos'!$D$6,tab_estados[],1)),MAX($A$1:A138)+1,0)</f>
        <v>138</v>
      </c>
      <c r="B139" s="18" t="s">
        <v>90</v>
      </c>
      <c r="C139" s="18" t="s">
        <v>418</v>
      </c>
      <c r="D139" s="18" t="s">
        <v>432</v>
      </c>
      <c r="E139" s="19" t="s">
        <v>6327</v>
      </c>
      <c r="F139" s="18" t="str">
        <f t="shared" si="2"/>
        <v>Santana</v>
      </c>
      <c r="G139" s="19">
        <v>1541.2239999999999</v>
      </c>
      <c r="I139" s="17" t="s">
        <v>94</v>
      </c>
      <c r="J139" s="17" t="s">
        <v>6104</v>
      </c>
    </row>
    <row r="140" spans="1:10" x14ac:dyDescent="0.25">
      <c r="A140" s="18">
        <f>IF(ISNUMBER(SEARCH('1_Aspectos Geográficos'!$D$6,tab_estados[],1)),MAX($A$1:A139)+1,0)</f>
        <v>139</v>
      </c>
      <c r="B140" s="18" t="s">
        <v>90</v>
      </c>
      <c r="C140" s="18" t="s">
        <v>418</v>
      </c>
      <c r="D140" s="18" t="s">
        <v>433</v>
      </c>
      <c r="E140" s="19" t="s">
        <v>6328</v>
      </c>
      <c r="F140" s="18" t="str">
        <f t="shared" si="2"/>
        <v>Tartarugalzinho</v>
      </c>
      <c r="G140" s="19">
        <v>6684.7049999999999</v>
      </c>
      <c r="I140" s="17" t="s">
        <v>94</v>
      </c>
      <c r="J140" s="17" t="s">
        <v>6105</v>
      </c>
    </row>
    <row r="141" spans="1:10" x14ac:dyDescent="0.25">
      <c r="A141" s="18">
        <f>IF(ISNUMBER(SEARCH('1_Aspectos Geográficos'!$D$6,tab_estados[],1)),MAX($A$1:A140)+1,0)</f>
        <v>140</v>
      </c>
      <c r="B141" s="18" t="s">
        <v>90</v>
      </c>
      <c r="C141" s="18" t="s">
        <v>418</v>
      </c>
      <c r="D141" s="18" t="s">
        <v>434</v>
      </c>
      <c r="E141" s="19" t="s">
        <v>6329</v>
      </c>
      <c r="F141" s="18" t="str">
        <f t="shared" si="2"/>
        <v>Vitória Do Jari</v>
      </c>
      <c r="G141" s="19">
        <v>2508.9789999999998</v>
      </c>
      <c r="I141" s="17" t="s">
        <v>94</v>
      </c>
      <c r="J141" s="17" t="s">
        <v>6106</v>
      </c>
    </row>
    <row r="142" spans="1:10" x14ac:dyDescent="0.25">
      <c r="A142" s="18">
        <f>IF(ISNUMBER(SEARCH('1_Aspectos Geográficos'!$D$6,tab_estados[],1)),MAX($A$1:A141)+1,0)</f>
        <v>141</v>
      </c>
      <c r="B142" s="18" t="s">
        <v>92</v>
      </c>
      <c r="C142" s="18" t="s">
        <v>194</v>
      </c>
      <c r="D142" s="18" t="s">
        <v>195</v>
      </c>
      <c r="E142" s="19" t="s">
        <v>5988</v>
      </c>
      <c r="F142" s="18" t="str">
        <f t="shared" si="2"/>
        <v>Alvarães</v>
      </c>
      <c r="G142" s="19">
        <v>5923.4610000000002</v>
      </c>
      <c r="I142" s="17" t="s">
        <v>94</v>
      </c>
      <c r="J142" s="17" t="s">
        <v>6107</v>
      </c>
    </row>
    <row r="143" spans="1:10" x14ac:dyDescent="0.25">
      <c r="A143" s="18">
        <f>IF(ISNUMBER(SEARCH('1_Aspectos Geográficos'!$D$6,tab_estados[],1)),MAX($A$1:A142)+1,0)</f>
        <v>142</v>
      </c>
      <c r="B143" s="18" t="s">
        <v>92</v>
      </c>
      <c r="C143" s="18" t="s">
        <v>194</v>
      </c>
      <c r="D143" s="18" t="s">
        <v>196</v>
      </c>
      <c r="E143" s="19" t="s">
        <v>5989</v>
      </c>
      <c r="F143" s="18" t="str">
        <f t="shared" si="2"/>
        <v>Amaturá</v>
      </c>
      <c r="G143" s="19">
        <v>4754.1090000000004</v>
      </c>
      <c r="I143" s="17" t="s">
        <v>94</v>
      </c>
      <c r="J143" s="17" t="s">
        <v>6108</v>
      </c>
    </row>
    <row r="144" spans="1:10" x14ac:dyDescent="0.25">
      <c r="A144" s="18">
        <f>IF(ISNUMBER(SEARCH('1_Aspectos Geográficos'!$D$6,tab_estados[],1)),MAX($A$1:A143)+1,0)</f>
        <v>143</v>
      </c>
      <c r="B144" s="18" t="s">
        <v>92</v>
      </c>
      <c r="C144" s="18" t="s">
        <v>194</v>
      </c>
      <c r="D144" s="18" t="s">
        <v>197</v>
      </c>
      <c r="E144" s="19" t="s">
        <v>5990</v>
      </c>
      <c r="F144" s="18" t="str">
        <f t="shared" si="2"/>
        <v>Anamã</v>
      </c>
      <c r="G144" s="19">
        <v>2446.1210000000001</v>
      </c>
      <c r="I144" s="17" t="s">
        <v>103</v>
      </c>
      <c r="J144" s="17" t="s">
        <v>6109</v>
      </c>
    </row>
    <row r="145" spans="1:10" x14ac:dyDescent="0.25">
      <c r="A145" s="18">
        <f>IF(ISNUMBER(SEARCH('1_Aspectos Geográficos'!$D$6,tab_estados[],1)),MAX($A$1:A144)+1,0)</f>
        <v>144</v>
      </c>
      <c r="B145" s="18" t="s">
        <v>92</v>
      </c>
      <c r="C145" s="18" t="s">
        <v>194</v>
      </c>
      <c r="D145" s="18" t="s">
        <v>198</v>
      </c>
      <c r="E145" s="19" t="s">
        <v>5991</v>
      </c>
      <c r="F145" s="18" t="str">
        <f t="shared" si="2"/>
        <v>Anori</v>
      </c>
      <c r="G145" s="19">
        <v>6036.38</v>
      </c>
      <c r="I145" s="17" t="s">
        <v>97</v>
      </c>
      <c r="J145" s="17" t="s">
        <v>6110</v>
      </c>
    </row>
    <row r="146" spans="1:10" x14ac:dyDescent="0.25">
      <c r="A146" s="18">
        <f>IF(ISNUMBER(SEARCH('1_Aspectos Geográficos'!$D$6,tab_estados[],1)),MAX($A$1:A145)+1,0)</f>
        <v>145</v>
      </c>
      <c r="B146" s="18" t="s">
        <v>92</v>
      </c>
      <c r="C146" s="18" t="s">
        <v>194</v>
      </c>
      <c r="D146" s="18" t="s">
        <v>199</v>
      </c>
      <c r="E146" s="19" t="s">
        <v>5992</v>
      </c>
      <c r="F146" s="18" t="str">
        <f t="shared" si="2"/>
        <v>Apuí</v>
      </c>
      <c r="G146" s="19">
        <v>54245.152999999998</v>
      </c>
      <c r="I146" s="17" t="s">
        <v>97</v>
      </c>
      <c r="J146" s="17" t="s">
        <v>5739</v>
      </c>
    </row>
    <row r="147" spans="1:10" x14ac:dyDescent="0.25">
      <c r="A147" s="18">
        <f>IF(ISNUMBER(SEARCH('1_Aspectos Geográficos'!$D$6,tab_estados[],1)),MAX($A$1:A146)+1,0)</f>
        <v>146</v>
      </c>
      <c r="B147" s="18" t="s">
        <v>92</v>
      </c>
      <c r="C147" s="18" t="s">
        <v>194</v>
      </c>
      <c r="D147" s="18" t="s">
        <v>200</v>
      </c>
      <c r="E147" s="19" t="s">
        <v>5994</v>
      </c>
      <c r="F147" s="18" t="str">
        <f t="shared" si="2"/>
        <v>Atalaia Do Norte</v>
      </c>
      <c r="G147" s="19">
        <v>76435.092999999993</v>
      </c>
      <c r="I147" s="17" t="s">
        <v>97</v>
      </c>
      <c r="J147" s="17" t="s">
        <v>5740</v>
      </c>
    </row>
    <row r="148" spans="1:10" x14ac:dyDescent="0.25">
      <c r="A148" s="18">
        <f>IF(ISNUMBER(SEARCH('1_Aspectos Geográficos'!$D$6,tab_estados[],1)),MAX($A$1:A147)+1,0)</f>
        <v>147</v>
      </c>
      <c r="B148" s="18" t="s">
        <v>92</v>
      </c>
      <c r="C148" s="18" t="s">
        <v>194</v>
      </c>
      <c r="D148" s="18" t="s">
        <v>201</v>
      </c>
      <c r="E148" s="19" t="s">
        <v>5996</v>
      </c>
      <c r="F148" s="18" t="str">
        <f t="shared" si="2"/>
        <v>Autazes</v>
      </c>
      <c r="G148" s="19">
        <v>7652.8509999999997</v>
      </c>
      <c r="I148" s="17" t="s">
        <v>97</v>
      </c>
      <c r="J148" s="17" t="s">
        <v>6111</v>
      </c>
    </row>
    <row r="149" spans="1:10" x14ac:dyDescent="0.25">
      <c r="A149" s="18">
        <f>IF(ISNUMBER(SEARCH('1_Aspectos Geográficos'!$D$6,tab_estados[],1)),MAX($A$1:A148)+1,0)</f>
        <v>148</v>
      </c>
      <c r="B149" s="18" t="s">
        <v>92</v>
      </c>
      <c r="C149" s="18" t="s">
        <v>194</v>
      </c>
      <c r="D149" s="18" t="s">
        <v>202</v>
      </c>
      <c r="E149" s="19" t="s">
        <v>5999</v>
      </c>
      <c r="F149" s="18" t="str">
        <f t="shared" si="2"/>
        <v>Barcelos</v>
      </c>
      <c r="G149" s="19">
        <v>122450.769</v>
      </c>
      <c r="I149" s="17" t="s">
        <v>97</v>
      </c>
      <c r="J149" s="17" t="s">
        <v>5741</v>
      </c>
    </row>
    <row r="150" spans="1:10" x14ac:dyDescent="0.25">
      <c r="A150" s="18">
        <f>IF(ISNUMBER(SEARCH('1_Aspectos Geográficos'!$D$6,tab_estados[],1)),MAX($A$1:A149)+1,0)</f>
        <v>149</v>
      </c>
      <c r="B150" s="18" t="s">
        <v>92</v>
      </c>
      <c r="C150" s="18" t="s">
        <v>194</v>
      </c>
      <c r="D150" s="18" t="s">
        <v>203</v>
      </c>
      <c r="E150" s="19" t="s">
        <v>6000</v>
      </c>
      <c r="F150" s="18" t="str">
        <f t="shared" si="2"/>
        <v>Barreirinha</v>
      </c>
      <c r="G150" s="19">
        <v>5751.7650000000003</v>
      </c>
      <c r="I150" s="17" t="s">
        <v>97</v>
      </c>
      <c r="J150" s="17" t="s">
        <v>5742</v>
      </c>
    </row>
    <row r="151" spans="1:10" x14ac:dyDescent="0.25">
      <c r="A151" s="18">
        <f>IF(ISNUMBER(SEARCH('1_Aspectos Geográficos'!$D$6,tab_estados[],1)),MAX($A$1:A150)+1,0)</f>
        <v>150</v>
      </c>
      <c r="B151" s="18" t="s">
        <v>92</v>
      </c>
      <c r="C151" s="18" t="s">
        <v>194</v>
      </c>
      <c r="D151" s="18" t="s">
        <v>204</v>
      </c>
      <c r="E151" s="19" t="s">
        <v>6003</v>
      </c>
      <c r="F151" s="18" t="str">
        <f t="shared" si="2"/>
        <v>Benjamin Constant</v>
      </c>
      <c r="G151" s="19">
        <v>8695.3919999999998</v>
      </c>
      <c r="I151" s="17" t="s">
        <v>97</v>
      </c>
      <c r="J151" s="17" t="s">
        <v>5743</v>
      </c>
    </row>
    <row r="152" spans="1:10" x14ac:dyDescent="0.25">
      <c r="A152" s="18">
        <f>IF(ISNUMBER(SEARCH('1_Aspectos Geográficos'!$D$6,tab_estados[],1)),MAX($A$1:A151)+1,0)</f>
        <v>151</v>
      </c>
      <c r="B152" s="18" t="s">
        <v>92</v>
      </c>
      <c r="C152" s="18" t="s">
        <v>194</v>
      </c>
      <c r="D152" s="18" t="s">
        <v>205</v>
      </c>
      <c r="E152" s="19" t="s">
        <v>6004</v>
      </c>
      <c r="F152" s="18" t="str">
        <f t="shared" si="2"/>
        <v>Beruri</v>
      </c>
      <c r="G152" s="19">
        <v>17472.785</v>
      </c>
      <c r="I152" s="17" t="s">
        <v>97</v>
      </c>
      <c r="J152" s="17" t="s">
        <v>5744</v>
      </c>
    </row>
    <row r="153" spans="1:10" x14ac:dyDescent="0.25">
      <c r="A153" s="18">
        <f>IF(ISNUMBER(SEARCH('1_Aspectos Geográficos'!$D$6,tab_estados[],1)),MAX($A$1:A152)+1,0)</f>
        <v>152</v>
      </c>
      <c r="B153" s="18" t="s">
        <v>92</v>
      </c>
      <c r="C153" s="18" t="s">
        <v>194</v>
      </c>
      <c r="D153" s="18" t="s">
        <v>206</v>
      </c>
      <c r="E153" s="19" t="s">
        <v>6330</v>
      </c>
      <c r="F153" s="18" t="str">
        <f t="shared" si="2"/>
        <v>Boa Vista Do Ramos</v>
      </c>
      <c r="G153" s="19">
        <v>2589.4070000000002</v>
      </c>
      <c r="I153" s="17" t="s">
        <v>97</v>
      </c>
      <c r="J153" s="17" t="s">
        <v>5747</v>
      </c>
    </row>
    <row r="154" spans="1:10" x14ac:dyDescent="0.25">
      <c r="A154" s="18">
        <f>IF(ISNUMBER(SEARCH('1_Aspectos Geográficos'!$D$6,tab_estados[],1)),MAX($A$1:A153)+1,0)</f>
        <v>153</v>
      </c>
      <c r="B154" s="18" t="s">
        <v>92</v>
      </c>
      <c r="C154" s="18" t="s">
        <v>194</v>
      </c>
      <c r="D154" s="18" t="s">
        <v>207</v>
      </c>
      <c r="E154" s="19" t="s">
        <v>6006</v>
      </c>
      <c r="F154" s="18" t="str">
        <f t="shared" si="2"/>
        <v>Boca Do Acre</v>
      </c>
      <c r="G154" s="19">
        <v>21938.592000000001</v>
      </c>
      <c r="I154" s="17" t="s">
        <v>97</v>
      </c>
      <c r="J154" s="17" t="s">
        <v>6112</v>
      </c>
    </row>
    <row r="155" spans="1:10" x14ac:dyDescent="0.25">
      <c r="A155" s="18">
        <f>IF(ISNUMBER(SEARCH('1_Aspectos Geográficos'!$D$6,tab_estados[],1)),MAX($A$1:A154)+1,0)</f>
        <v>154</v>
      </c>
      <c r="B155" s="18" t="s">
        <v>92</v>
      </c>
      <c r="C155" s="18" t="s">
        <v>194</v>
      </c>
      <c r="D155" s="18" t="s">
        <v>208</v>
      </c>
      <c r="E155" s="19" t="s">
        <v>6007</v>
      </c>
      <c r="F155" s="18" t="str">
        <f t="shared" si="2"/>
        <v>Borba</v>
      </c>
      <c r="G155" s="19">
        <v>44236.184000000001</v>
      </c>
      <c r="I155" s="17" t="s">
        <v>97</v>
      </c>
      <c r="J155" s="17" t="s">
        <v>5750</v>
      </c>
    </row>
    <row r="156" spans="1:10" x14ac:dyDescent="0.25">
      <c r="A156" s="18">
        <f>IF(ISNUMBER(SEARCH('1_Aspectos Geográficos'!$D$6,tab_estados[],1)),MAX($A$1:A155)+1,0)</f>
        <v>155</v>
      </c>
      <c r="B156" s="18" t="s">
        <v>92</v>
      </c>
      <c r="C156" s="18" t="s">
        <v>194</v>
      </c>
      <c r="D156" s="18" t="s">
        <v>209</v>
      </c>
      <c r="E156" s="19" t="s">
        <v>6008</v>
      </c>
      <c r="F156" s="18" t="str">
        <f t="shared" si="2"/>
        <v>Caapiranga</v>
      </c>
      <c r="G156" s="19">
        <v>9455.5390000000007</v>
      </c>
      <c r="I156" s="17" t="s">
        <v>97</v>
      </c>
      <c r="J156" s="17" t="s">
        <v>5753</v>
      </c>
    </row>
    <row r="157" spans="1:10" x14ac:dyDescent="0.25">
      <c r="A157" s="18">
        <f>IF(ISNUMBER(SEARCH('1_Aspectos Geográficos'!$D$6,tab_estados[],1)),MAX($A$1:A156)+1,0)</f>
        <v>156</v>
      </c>
      <c r="B157" s="18" t="s">
        <v>92</v>
      </c>
      <c r="C157" s="18" t="s">
        <v>194</v>
      </c>
      <c r="D157" s="18" t="s">
        <v>210</v>
      </c>
      <c r="E157" s="19" t="s">
        <v>6013</v>
      </c>
      <c r="F157" s="18" t="str">
        <f t="shared" si="2"/>
        <v>Canutama</v>
      </c>
      <c r="G157" s="19">
        <v>33642.567999999999</v>
      </c>
      <c r="I157" s="17" t="s">
        <v>97</v>
      </c>
      <c r="J157" s="17" t="s">
        <v>5754</v>
      </c>
    </row>
    <row r="158" spans="1:10" x14ac:dyDescent="0.25">
      <c r="A158" s="18">
        <f>IF(ISNUMBER(SEARCH('1_Aspectos Geográficos'!$D$6,tab_estados[],1)),MAX($A$1:A157)+1,0)</f>
        <v>157</v>
      </c>
      <c r="B158" s="18" t="s">
        <v>92</v>
      </c>
      <c r="C158" s="18" t="s">
        <v>194</v>
      </c>
      <c r="D158" s="18" t="s">
        <v>211</v>
      </c>
      <c r="E158" s="19" t="s">
        <v>6014</v>
      </c>
      <c r="F158" s="18" t="str">
        <f t="shared" si="2"/>
        <v>Carauari</v>
      </c>
      <c r="G158" s="19">
        <v>25778.657999999999</v>
      </c>
      <c r="I158" s="17" t="s">
        <v>97</v>
      </c>
      <c r="J158" s="17" t="s">
        <v>5756</v>
      </c>
    </row>
    <row r="159" spans="1:10" x14ac:dyDescent="0.25">
      <c r="A159" s="18">
        <f>IF(ISNUMBER(SEARCH('1_Aspectos Geográficos'!$D$6,tab_estados[],1)),MAX($A$1:A158)+1,0)</f>
        <v>158</v>
      </c>
      <c r="B159" s="18" t="s">
        <v>92</v>
      </c>
      <c r="C159" s="18" t="s">
        <v>194</v>
      </c>
      <c r="D159" s="18" t="s">
        <v>212</v>
      </c>
      <c r="E159" s="19" t="s">
        <v>6015</v>
      </c>
      <c r="F159" s="18" t="str">
        <f t="shared" si="2"/>
        <v>Careiro</v>
      </c>
      <c r="G159" s="19">
        <v>6096.21</v>
      </c>
      <c r="I159" s="17" t="s">
        <v>97</v>
      </c>
      <c r="J159" s="17" t="s">
        <v>5758</v>
      </c>
    </row>
    <row r="160" spans="1:10" x14ac:dyDescent="0.25">
      <c r="A160" s="18">
        <f>IF(ISNUMBER(SEARCH('1_Aspectos Geográficos'!$D$6,tab_estados[],1)),MAX($A$1:A159)+1,0)</f>
        <v>159</v>
      </c>
      <c r="B160" s="18" t="s">
        <v>92</v>
      </c>
      <c r="C160" s="18" t="s">
        <v>194</v>
      </c>
      <c r="D160" s="18" t="s">
        <v>213</v>
      </c>
      <c r="E160" s="19" t="s">
        <v>6331</v>
      </c>
      <c r="F160" s="18" t="str">
        <f t="shared" si="2"/>
        <v>Careiro Da Várzea</v>
      </c>
      <c r="G160" s="19">
        <v>2627.4740000000002</v>
      </c>
      <c r="I160" s="17" t="s">
        <v>97</v>
      </c>
      <c r="J160" s="17" t="s">
        <v>6113</v>
      </c>
    </row>
    <row r="161" spans="1:10" x14ac:dyDescent="0.25">
      <c r="A161" s="18">
        <f>IF(ISNUMBER(SEARCH('1_Aspectos Geográficos'!$D$6,tab_estados[],1)),MAX($A$1:A160)+1,0)</f>
        <v>160</v>
      </c>
      <c r="B161" s="18" t="s">
        <v>92</v>
      </c>
      <c r="C161" s="18" t="s">
        <v>194</v>
      </c>
      <c r="D161" s="18" t="s">
        <v>214</v>
      </c>
      <c r="E161" s="19" t="s">
        <v>6019</v>
      </c>
      <c r="F161" s="18" t="str">
        <f t="shared" si="2"/>
        <v>Coari</v>
      </c>
      <c r="G161" s="19">
        <v>57970.767999999996</v>
      </c>
      <c r="I161" s="17" t="s">
        <v>97</v>
      </c>
      <c r="J161" s="17" t="s">
        <v>4464</v>
      </c>
    </row>
    <row r="162" spans="1:10" x14ac:dyDescent="0.25">
      <c r="A162" s="18">
        <f>IF(ISNUMBER(SEARCH('1_Aspectos Geográficos'!$D$6,tab_estados[],1)),MAX($A$1:A161)+1,0)</f>
        <v>161</v>
      </c>
      <c r="B162" s="18" t="s">
        <v>92</v>
      </c>
      <c r="C162" s="18" t="s">
        <v>194</v>
      </c>
      <c r="D162" s="18" t="s">
        <v>215</v>
      </c>
      <c r="E162" s="19" t="s">
        <v>6332</v>
      </c>
      <c r="F162" s="18" t="str">
        <f t="shared" si="2"/>
        <v>Codajás</v>
      </c>
      <c r="G162" s="19">
        <v>18700.713</v>
      </c>
      <c r="I162" s="17" t="s">
        <v>97</v>
      </c>
      <c r="J162" s="17" t="s">
        <v>5761</v>
      </c>
    </row>
    <row r="163" spans="1:10" x14ac:dyDescent="0.25">
      <c r="A163" s="18">
        <f>IF(ISNUMBER(SEARCH('1_Aspectos Geográficos'!$D$6,tab_estados[],1)),MAX($A$1:A162)+1,0)</f>
        <v>162</v>
      </c>
      <c r="B163" s="18" t="s">
        <v>92</v>
      </c>
      <c r="C163" s="18" t="s">
        <v>194</v>
      </c>
      <c r="D163" s="18" t="s">
        <v>216</v>
      </c>
      <c r="E163" s="19" t="s">
        <v>6333</v>
      </c>
      <c r="F163" s="18" t="str">
        <f t="shared" si="2"/>
        <v>Eirunepé</v>
      </c>
      <c r="G163" s="19">
        <v>14966.244000000001</v>
      </c>
      <c r="I163" s="17" t="s">
        <v>97</v>
      </c>
      <c r="J163" s="17" t="s">
        <v>5762</v>
      </c>
    </row>
    <row r="164" spans="1:10" x14ac:dyDescent="0.25">
      <c r="A164" s="18">
        <f>IF(ISNUMBER(SEARCH('1_Aspectos Geográficos'!$D$6,tab_estados[],1)),MAX($A$1:A163)+1,0)</f>
        <v>163</v>
      </c>
      <c r="B164" s="18" t="s">
        <v>92</v>
      </c>
      <c r="C164" s="18" t="s">
        <v>194</v>
      </c>
      <c r="D164" s="18" t="s">
        <v>217</v>
      </c>
      <c r="E164" s="19" t="s">
        <v>6023</v>
      </c>
      <c r="F164" s="18" t="str">
        <f t="shared" si="2"/>
        <v>Envira</v>
      </c>
      <c r="G164" s="19">
        <v>7505.808</v>
      </c>
      <c r="I164" s="17" t="s">
        <v>97</v>
      </c>
      <c r="J164" s="17" t="s">
        <v>5763</v>
      </c>
    </row>
    <row r="165" spans="1:10" x14ac:dyDescent="0.25">
      <c r="A165" s="18">
        <f>IF(ISNUMBER(SEARCH('1_Aspectos Geográficos'!$D$6,tab_estados[],1)),MAX($A$1:A164)+1,0)</f>
        <v>164</v>
      </c>
      <c r="B165" s="18" t="s">
        <v>92</v>
      </c>
      <c r="C165" s="18" t="s">
        <v>194</v>
      </c>
      <c r="D165" s="18" t="s">
        <v>218</v>
      </c>
      <c r="E165" s="19" t="s">
        <v>6334</v>
      </c>
      <c r="F165" s="18" t="str">
        <f t="shared" si="2"/>
        <v>Fonte Boa</v>
      </c>
      <c r="G165" s="19">
        <v>12155.427</v>
      </c>
      <c r="I165" s="17" t="s">
        <v>97</v>
      </c>
      <c r="J165" s="17" t="s">
        <v>5765</v>
      </c>
    </row>
    <row r="166" spans="1:10" x14ac:dyDescent="0.25">
      <c r="A166" s="18">
        <f>IF(ISNUMBER(SEARCH('1_Aspectos Geográficos'!$D$6,tab_estados[],1)),MAX($A$1:A165)+1,0)</f>
        <v>165</v>
      </c>
      <c r="B166" s="18" t="s">
        <v>92</v>
      </c>
      <c r="C166" s="18" t="s">
        <v>194</v>
      </c>
      <c r="D166" s="18" t="s">
        <v>219</v>
      </c>
      <c r="E166" s="19" t="s">
        <v>6335</v>
      </c>
      <c r="F166" s="18" t="str">
        <f t="shared" si="2"/>
        <v>Guajará</v>
      </c>
      <c r="G166" s="19">
        <v>7583.72</v>
      </c>
      <c r="I166" s="17" t="s">
        <v>97</v>
      </c>
      <c r="J166" s="17" t="s">
        <v>5766</v>
      </c>
    </row>
    <row r="167" spans="1:10" x14ac:dyDescent="0.25">
      <c r="A167" s="18">
        <f>IF(ISNUMBER(SEARCH('1_Aspectos Geográficos'!$D$6,tab_estados[],1)),MAX($A$1:A166)+1,0)</f>
        <v>166</v>
      </c>
      <c r="B167" s="18" t="s">
        <v>92</v>
      </c>
      <c r="C167" s="18" t="s">
        <v>194</v>
      </c>
      <c r="D167" s="18" t="s">
        <v>220</v>
      </c>
      <c r="E167" s="19" t="s">
        <v>6336</v>
      </c>
      <c r="F167" s="18" t="str">
        <f t="shared" si="2"/>
        <v>Humaitá</v>
      </c>
      <c r="G167" s="19">
        <v>33111.163999999997</v>
      </c>
      <c r="I167" s="17" t="s">
        <v>97</v>
      </c>
      <c r="J167" s="17" t="s">
        <v>5767</v>
      </c>
    </row>
    <row r="168" spans="1:10" x14ac:dyDescent="0.25">
      <c r="A168" s="18">
        <f>IF(ISNUMBER(SEARCH('1_Aspectos Geográficos'!$D$6,tab_estados[],1)),MAX($A$1:A167)+1,0)</f>
        <v>167</v>
      </c>
      <c r="B168" s="18" t="s">
        <v>92</v>
      </c>
      <c r="C168" s="18" t="s">
        <v>194</v>
      </c>
      <c r="D168" s="18" t="s">
        <v>221</v>
      </c>
      <c r="E168" s="19" t="s">
        <v>6030</v>
      </c>
      <c r="F168" s="18" t="str">
        <f t="shared" si="2"/>
        <v>Ipixuna</v>
      </c>
      <c r="G168" s="19">
        <v>12109.777</v>
      </c>
      <c r="I168" s="17" t="s">
        <v>97</v>
      </c>
      <c r="J168" s="17" t="s">
        <v>6114</v>
      </c>
    </row>
    <row r="169" spans="1:10" x14ac:dyDescent="0.25">
      <c r="A169" s="18">
        <f>IF(ISNUMBER(SEARCH('1_Aspectos Geográficos'!$D$6,tab_estados[],1)),MAX($A$1:A168)+1,0)</f>
        <v>168</v>
      </c>
      <c r="B169" s="18" t="s">
        <v>92</v>
      </c>
      <c r="C169" s="18" t="s">
        <v>194</v>
      </c>
      <c r="D169" s="18" t="s">
        <v>222</v>
      </c>
      <c r="E169" s="19" t="s">
        <v>6337</v>
      </c>
      <c r="F169" s="18" t="str">
        <f t="shared" si="2"/>
        <v>Iranduba</v>
      </c>
      <c r="G169" s="19">
        <v>2216.817</v>
      </c>
      <c r="I169" s="17" t="s">
        <v>97</v>
      </c>
      <c r="J169" s="17" t="s">
        <v>5768</v>
      </c>
    </row>
    <row r="170" spans="1:10" x14ac:dyDescent="0.25">
      <c r="A170" s="18">
        <f>IF(ISNUMBER(SEARCH('1_Aspectos Geográficos'!$D$6,tab_estados[],1)),MAX($A$1:A169)+1,0)</f>
        <v>169</v>
      </c>
      <c r="B170" s="18" t="s">
        <v>92</v>
      </c>
      <c r="C170" s="18" t="s">
        <v>194</v>
      </c>
      <c r="D170" s="18" t="s">
        <v>223</v>
      </c>
      <c r="E170" s="19" t="s">
        <v>6031</v>
      </c>
      <c r="F170" s="18" t="str">
        <f t="shared" si="2"/>
        <v>Itacoatiara</v>
      </c>
      <c r="G170" s="19">
        <v>8891.9060000000009</v>
      </c>
      <c r="I170" s="17" t="s">
        <v>97</v>
      </c>
      <c r="J170" s="17" t="s">
        <v>5769</v>
      </c>
    </row>
    <row r="171" spans="1:10" x14ac:dyDescent="0.25">
      <c r="A171" s="18">
        <f>IF(ISNUMBER(SEARCH('1_Aspectos Geográficos'!$D$6,tab_estados[],1)),MAX($A$1:A170)+1,0)</f>
        <v>170</v>
      </c>
      <c r="B171" s="18" t="s">
        <v>92</v>
      </c>
      <c r="C171" s="18" t="s">
        <v>194</v>
      </c>
      <c r="D171" s="18" t="s">
        <v>224</v>
      </c>
      <c r="E171" s="19" t="s">
        <v>6032</v>
      </c>
      <c r="F171" s="18" t="str">
        <f t="shared" si="2"/>
        <v>Itamarati</v>
      </c>
      <c r="G171" s="19">
        <v>25260.429</v>
      </c>
      <c r="I171" s="17" t="s">
        <v>99</v>
      </c>
      <c r="J171" s="17" t="s">
        <v>6115</v>
      </c>
    </row>
    <row r="172" spans="1:10" x14ac:dyDescent="0.25">
      <c r="A172" s="18">
        <f>IF(ISNUMBER(SEARCH('1_Aspectos Geográficos'!$D$6,tab_estados[],1)),MAX($A$1:A171)+1,0)</f>
        <v>171</v>
      </c>
      <c r="B172" s="18" t="s">
        <v>92</v>
      </c>
      <c r="C172" s="18" t="s">
        <v>194</v>
      </c>
      <c r="D172" s="18" t="s">
        <v>225</v>
      </c>
      <c r="E172" s="19" t="s">
        <v>6033</v>
      </c>
      <c r="F172" s="18" t="str">
        <f t="shared" si="2"/>
        <v>Itapiranga</v>
      </c>
      <c r="G172" s="19">
        <v>4335.0749999999998</v>
      </c>
      <c r="I172" s="17" t="s">
        <v>99</v>
      </c>
      <c r="J172" s="17" t="s">
        <v>6116</v>
      </c>
    </row>
    <row r="173" spans="1:10" x14ac:dyDescent="0.25">
      <c r="A173" s="18">
        <f>IF(ISNUMBER(SEARCH('1_Aspectos Geográficos'!$D$6,tab_estados[],1)),MAX($A$1:A172)+1,0)</f>
        <v>172</v>
      </c>
      <c r="B173" s="18" t="s">
        <v>92</v>
      </c>
      <c r="C173" s="18" t="s">
        <v>194</v>
      </c>
      <c r="D173" s="18" t="s">
        <v>226</v>
      </c>
      <c r="E173" s="19" t="s">
        <v>6338</v>
      </c>
      <c r="F173" s="18" t="str">
        <f t="shared" si="2"/>
        <v>Japurá</v>
      </c>
      <c r="G173" s="19">
        <v>55827.207000000002</v>
      </c>
      <c r="I173" s="17" t="s">
        <v>99</v>
      </c>
      <c r="J173" s="17" t="s">
        <v>6117</v>
      </c>
    </row>
    <row r="174" spans="1:10" x14ac:dyDescent="0.25">
      <c r="A174" s="18">
        <f>IF(ISNUMBER(SEARCH('1_Aspectos Geográficos'!$D$6,tab_estados[],1)),MAX($A$1:A173)+1,0)</f>
        <v>173</v>
      </c>
      <c r="B174" s="18" t="s">
        <v>92</v>
      </c>
      <c r="C174" s="18" t="s">
        <v>194</v>
      </c>
      <c r="D174" s="18" t="s">
        <v>227</v>
      </c>
      <c r="E174" s="19" t="s">
        <v>6339</v>
      </c>
      <c r="F174" s="18" t="str">
        <f t="shared" si="2"/>
        <v>Juruá</v>
      </c>
      <c r="G174" s="19">
        <v>19442.547999999999</v>
      </c>
      <c r="I174" s="17" t="s">
        <v>99</v>
      </c>
      <c r="J174" s="17" t="s">
        <v>5738</v>
      </c>
    </row>
    <row r="175" spans="1:10" x14ac:dyDescent="0.25">
      <c r="A175" s="18">
        <f>IF(ISNUMBER(SEARCH('1_Aspectos Geográficos'!$D$6,tab_estados[],1)),MAX($A$1:A174)+1,0)</f>
        <v>174</v>
      </c>
      <c r="B175" s="18" t="s">
        <v>92</v>
      </c>
      <c r="C175" s="18" t="s">
        <v>194</v>
      </c>
      <c r="D175" s="18" t="s">
        <v>228</v>
      </c>
      <c r="E175" s="19" t="s">
        <v>6340</v>
      </c>
      <c r="F175" s="18" t="str">
        <f t="shared" si="2"/>
        <v>Jutaí</v>
      </c>
      <c r="G175" s="19">
        <v>69457.415999999997</v>
      </c>
      <c r="I175" s="17" t="s">
        <v>99</v>
      </c>
      <c r="J175" s="17" t="s">
        <v>6118</v>
      </c>
    </row>
    <row r="176" spans="1:10" x14ac:dyDescent="0.25">
      <c r="A176" s="18">
        <f>IF(ISNUMBER(SEARCH('1_Aspectos Geográficos'!$D$6,tab_estados[],1)),MAX($A$1:A175)+1,0)</f>
        <v>175</v>
      </c>
      <c r="B176" s="18" t="s">
        <v>92</v>
      </c>
      <c r="C176" s="18" t="s">
        <v>194</v>
      </c>
      <c r="D176" s="18" t="s">
        <v>229</v>
      </c>
      <c r="E176" s="19" t="s">
        <v>6341</v>
      </c>
      <c r="F176" s="18" t="str">
        <f t="shared" si="2"/>
        <v>Lábrea</v>
      </c>
      <c r="G176" s="19">
        <v>68262.695999999996</v>
      </c>
      <c r="I176" s="17" t="s">
        <v>99</v>
      </c>
      <c r="J176" s="17" t="s">
        <v>5980</v>
      </c>
    </row>
    <row r="177" spans="1:10" x14ac:dyDescent="0.25">
      <c r="A177" s="18">
        <f>IF(ISNUMBER(SEARCH('1_Aspectos Geográficos'!$D$6,tab_estados[],1)),MAX($A$1:A176)+1,0)</f>
        <v>176</v>
      </c>
      <c r="B177" s="18" t="s">
        <v>92</v>
      </c>
      <c r="C177" s="18" t="s">
        <v>194</v>
      </c>
      <c r="D177" s="18" t="s">
        <v>230</v>
      </c>
      <c r="E177" s="19" t="s">
        <v>6342</v>
      </c>
      <c r="F177" s="18" t="str">
        <f t="shared" si="2"/>
        <v>Manacapuru</v>
      </c>
      <c r="G177" s="19">
        <v>7336.5789999999997</v>
      </c>
      <c r="I177" s="17" t="s">
        <v>99</v>
      </c>
      <c r="J177" s="17" t="s">
        <v>5981</v>
      </c>
    </row>
    <row r="178" spans="1:10" x14ac:dyDescent="0.25">
      <c r="A178" s="18">
        <f>IF(ISNUMBER(SEARCH('1_Aspectos Geográficos'!$D$6,tab_estados[],1)),MAX($A$1:A177)+1,0)</f>
        <v>177</v>
      </c>
      <c r="B178" s="18" t="s">
        <v>92</v>
      </c>
      <c r="C178" s="18" t="s">
        <v>194</v>
      </c>
      <c r="D178" s="18" t="s">
        <v>231</v>
      </c>
      <c r="E178" s="19" t="s">
        <v>6041</v>
      </c>
      <c r="F178" s="18" t="str">
        <f t="shared" si="2"/>
        <v>Manaquiri</v>
      </c>
      <c r="G178" s="19">
        <v>3973.259</v>
      </c>
      <c r="I178" s="17" t="s">
        <v>99</v>
      </c>
      <c r="J178" s="17" t="s">
        <v>6119</v>
      </c>
    </row>
    <row r="179" spans="1:10" x14ac:dyDescent="0.25">
      <c r="A179" s="18">
        <f>IF(ISNUMBER(SEARCH('1_Aspectos Geográficos'!$D$6,tab_estados[],1)),MAX($A$1:A178)+1,0)</f>
        <v>178</v>
      </c>
      <c r="B179" s="18" t="s">
        <v>92</v>
      </c>
      <c r="C179" s="18" t="s">
        <v>194</v>
      </c>
      <c r="D179" s="18" t="s">
        <v>232</v>
      </c>
      <c r="E179" s="19" t="s">
        <v>6343</v>
      </c>
      <c r="F179" s="18" t="str">
        <f t="shared" si="2"/>
        <v>Manaus</v>
      </c>
      <c r="G179" s="19">
        <v>11401.092000000001</v>
      </c>
      <c r="I179" s="17" t="s">
        <v>99</v>
      </c>
      <c r="J179" s="17" t="s">
        <v>5982</v>
      </c>
    </row>
    <row r="180" spans="1:10" x14ac:dyDescent="0.25">
      <c r="A180" s="18">
        <f>IF(ISNUMBER(SEARCH('1_Aspectos Geográficos'!$D$6,tab_estados[],1)),MAX($A$1:A179)+1,0)</f>
        <v>179</v>
      </c>
      <c r="B180" s="18" t="s">
        <v>92</v>
      </c>
      <c r="C180" s="18" t="s">
        <v>194</v>
      </c>
      <c r="D180" s="18" t="s">
        <v>233</v>
      </c>
      <c r="E180" s="19" t="s">
        <v>6344</v>
      </c>
      <c r="F180" s="18" t="str">
        <f t="shared" si="2"/>
        <v>Manicoré</v>
      </c>
      <c r="G180" s="19">
        <v>48315.021999999997</v>
      </c>
      <c r="I180" s="17" t="s">
        <v>99</v>
      </c>
      <c r="J180" s="17" t="s">
        <v>6120</v>
      </c>
    </row>
    <row r="181" spans="1:10" x14ac:dyDescent="0.25">
      <c r="A181" s="18">
        <f>IF(ISNUMBER(SEARCH('1_Aspectos Geográficos'!$D$6,tab_estados[],1)),MAX($A$1:A180)+1,0)</f>
        <v>180</v>
      </c>
      <c r="B181" s="18" t="s">
        <v>92</v>
      </c>
      <c r="C181" s="18" t="s">
        <v>194</v>
      </c>
      <c r="D181" s="18" t="s">
        <v>234</v>
      </c>
      <c r="E181" s="19" t="s">
        <v>6345</v>
      </c>
      <c r="F181" s="18" t="str">
        <f t="shared" si="2"/>
        <v>Maraã</v>
      </c>
      <c r="G181" s="19">
        <v>16830.827000000001</v>
      </c>
      <c r="I181" s="17" t="s">
        <v>99</v>
      </c>
      <c r="J181" s="17" t="s">
        <v>6121</v>
      </c>
    </row>
    <row r="182" spans="1:10" x14ac:dyDescent="0.25">
      <c r="A182" s="18">
        <f>IF(ISNUMBER(SEARCH('1_Aspectos Geográficos'!$D$6,tab_estados[],1)),MAX($A$1:A181)+1,0)</f>
        <v>181</v>
      </c>
      <c r="B182" s="18" t="s">
        <v>92</v>
      </c>
      <c r="C182" s="18" t="s">
        <v>194</v>
      </c>
      <c r="D182" s="18" t="s">
        <v>235</v>
      </c>
      <c r="E182" s="19" t="s">
        <v>6346</v>
      </c>
      <c r="F182" s="18" t="str">
        <f t="shared" si="2"/>
        <v>Maués</v>
      </c>
      <c r="G182" s="19">
        <v>39991.067000000003</v>
      </c>
      <c r="I182" s="17" t="s">
        <v>99</v>
      </c>
      <c r="J182" s="17" t="s">
        <v>6122</v>
      </c>
    </row>
    <row r="183" spans="1:10" x14ac:dyDescent="0.25">
      <c r="A183" s="18">
        <f>IF(ISNUMBER(SEARCH('1_Aspectos Geográficos'!$D$6,tab_estados[],1)),MAX($A$1:A182)+1,0)</f>
        <v>182</v>
      </c>
      <c r="B183" s="18" t="s">
        <v>92</v>
      </c>
      <c r="C183" s="18" t="s">
        <v>194</v>
      </c>
      <c r="D183" s="18" t="s">
        <v>236</v>
      </c>
      <c r="E183" s="19" t="s">
        <v>6347</v>
      </c>
      <c r="F183" s="18" t="str">
        <f t="shared" si="2"/>
        <v>Nhamundá</v>
      </c>
      <c r="G183" s="19">
        <v>14107.972</v>
      </c>
      <c r="I183" s="17" t="s">
        <v>99</v>
      </c>
      <c r="J183" s="17" t="s">
        <v>6123</v>
      </c>
    </row>
    <row r="184" spans="1:10" x14ac:dyDescent="0.25">
      <c r="A184" s="18">
        <f>IF(ISNUMBER(SEARCH('1_Aspectos Geográficos'!$D$6,tab_estados[],1)),MAX($A$1:A183)+1,0)</f>
        <v>183</v>
      </c>
      <c r="B184" s="18" t="s">
        <v>92</v>
      </c>
      <c r="C184" s="18" t="s">
        <v>194</v>
      </c>
      <c r="D184" s="18" t="s">
        <v>237</v>
      </c>
      <c r="E184" s="19" t="s">
        <v>6049</v>
      </c>
      <c r="F184" s="18" t="str">
        <f t="shared" si="2"/>
        <v>Nova Olinda Do Norte</v>
      </c>
      <c r="G184" s="19">
        <v>5578.1319999999996</v>
      </c>
      <c r="I184" s="17" t="s">
        <v>99</v>
      </c>
      <c r="J184" s="17" t="s">
        <v>6124</v>
      </c>
    </row>
    <row r="185" spans="1:10" x14ac:dyDescent="0.25">
      <c r="A185" s="18">
        <f>IF(ISNUMBER(SEARCH('1_Aspectos Geográficos'!$D$6,tab_estados[],1)),MAX($A$1:A184)+1,0)</f>
        <v>184</v>
      </c>
      <c r="B185" s="18" t="s">
        <v>92</v>
      </c>
      <c r="C185" s="18" t="s">
        <v>194</v>
      </c>
      <c r="D185" s="18" t="s">
        <v>238</v>
      </c>
      <c r="E185" s="19" t="s">
        <v>6050</v>
      </c>
      <c r="F185" s="18" t="str">
        <f t="shared" si="2"/>
        <v>Novo Airão</v>
      </c>
      <c r="G185" s="19">
        <v>37805.256999999998</v>
      </c>
      <c r="I185" s="17" t="s">
        <v>99</v>
      </c>
      <c r="J185" s="17" t="s">
        <v>6125</v>
      </c>
    </row>
    <row r="186" spans="1:10" x14ac:dyDescent="0.25">
      <c r="A186" s="18">
        <f>IF(ISNUMBER(SEARCH('1_Aspectos Geográficos'!$D$6,tab_estados[],1)),MAX($A$1:A185)+1,0)</f>
        <v>185</v>
      </c>
      <c r="B186" s="18" t="s">
        <v>92</v>
      </c>
      <c r="C186" s="18" t="s">
        <v>194</v>
      </c>
      <c r="D186" s="18" t="s">
        <v>239</v>
      </c>
      <c r="E186" s="19" t="s">
        <v>6051</v>
      </c>
      <c r="F186" s="18" t="str">
        <f t="shared" si="2"/>
        <v>Novo Aripuanã</v>
      </c>
      <c r="G186" s="19">
        <v>41179.656000000003</v>
      </c>
      <c r="I186" s="17" t="s">
        <v>99</v>
      </c>
      <c r="J186" s="17" t="s">
        <v>6126</v>
      </c>
    </row>
    <row r="187" spans="1:10" x14ac:dyDescent="0.25">
      <c r="A187" s="18">
        <f>IF(ISNUMBER(SEARCH('1_Aspectos Geográficos'!$D$6,tab_estados[],1)),MAX($A$1:A186)+1,0)</f>
        <v>186</v>
      </c>
      <c r="B187" s="18" t="s">
        <v>92</v>
      </c>
      <c r="C187" s="18" t="s">
        <v>194</v>
      </c>
      <c r="D187" s="18" t="s">
        <v>240</v>
      </c>
      <c r="E187" s="19" t="s">
        <v>6056</v>
      </c>
      <c r="F187" s="18" t="str">
        <f t="shared" si="2"/>
        <v>Parintins</v>
      </c>
      <c r="G187" s="19">
        <v>5956.3729999999996</v>
      </c>
      <c r="I187" s="17" t="s">
        <v>99</v>
      </c>
      <c r="J187" s="17" t="s">
        <v>6127</v>
      </c>
    </row>
    <row r="188" spans="1:10" x14ac:dyDescent="0.25">
      <c r="A188" s="18">
        <f>IF(ISNUMBER(SEARCH('1_Aspectos Geográficos'!$D$6,tab_estados[],1)),MAX($A$1:A187)+1,0)</f>
        <v>187</v>
      </c>
      <c r="B188" s="18" t="s">
        <v>92</v>
      </c>
      <c r="C188" s="18" t="s">
        <v>194</v>
      </c>
      <c r="D188" s="18" t="s">
        <v>241</v>
      </c>
      <c r="E188" s="19" t="s">
        <v>6057</v>
      </c>
      <c r="F188" s="18" t="str">
        <f t="shared" si="2"/>
        <v>Pauini</v>
      </c>
      <c r="G188" s="19">
        <v>41624.667999999998</v>
      </c>
      <c r="I188" s="17" t="s">
        <v>99</v>
      </c>
      <c r="J188" s="17" t="s">
        <v>6128</v>
      </c>
    </row>
    <row r="189" spans="1:10" x14ac:dyDescent="0.25">
      <c r="A189" s="18">
        <f>IF(ISNUMBER(SEARCH('1_Aspectos Geográficos'!$D$6,tab_estados[],1)),MAX($A$1:A188)+1,0)</f>
        <v>188</v>
      </c>
      <c r="B189" s="18" t="s">
        <v>92</v>
      </c>
      <c r="C189" s="18" t="s">
        <v>194</v>
      </c>
      <c r="D189" s="18" t="s">
        <v>242</v>
      </c>
      <c r="E189" s="19" t="s">
        <v>6348</v>
      </c>
      <c r="F189" s="18" t="str">
        <f t="shared" si="2"/>
        <v>Presidente Figueiredo</v>
      </c>
      <c r="G189" s="19">
        <v>25412.264999999999</v>
      </c>
      <c r="I189" s="17" t="s">
        <v>99</v>
      </c>
      <c r="J189" s="17" t="s">
        <v>6129</v>
      </c>
    </row>
    <row r="190" spans="1:10" x14ac:dyDescent="0.25">
      <c r="A190" s="18">
        <f>IF(ISNUMBER(SEARCH('1_Aspectos Geográficos'!$D$6,tab_estados[],1)),MAX($A$1:A189)+1,0)</f>
        <v>189</v>
      </c>
      <c r="B190" s="18" t="s">
        <v>92</v>
      </c>
      <c r="C190" s="18" t="s">
        <v>194</v>
      </c>
      <c r="D190" s="18" t="s">
        <v>243</v>
      </c>
      <c r="E190" s="19" t="s">
        <v>6059</v>
      </c>
      <c r="F190" s="18" t="str">
        <f t="shared" si="2"/>
        <v>Rio Preto Da Eva</v>
      </c>
      <c r="G190" s="19">
        <v>5815.6220000000003</v>
      </c>
      <c r="I190" s="17" t="s">
        <v>99</v>
      </c>
      <c r="J190" s="17" t="s">
        <v>6130</v>
      </c>
    </row>
    <row r="191" spans="1:10" x14ac:dyDescent="0.25">
      <c r="A191" s="18">
        <f>IF(ISNUMBER(SEARCH('1_Aspectos Geográficos'!$D$6,tab_estados[],1)),MAX($A$1:A190)+1,0)</f>
        <v>190</v>
      </c>
      <c r="B191" s="18" t="s">
        <v>92</v>
      </c>
      <c r="C191" s="18" t="s">
        <v>194</v>
      </c>
      <c r="D191" s="18" t="s">
        <v>244</v>
      </c>
      <c r="E191" s="19" t="s">
        <v>6061</v>
      </c>
      <c r="F191" s="18" t="str">
        <f t="shared" si="2"/>
        <v>Santa Isabel Do Rio Negro</v>
      </c>
      <c r="G191" s="19">
        <v>62800.078999999998</v>
      </c>
      <c r="I191" s="17" t="s">
        <v>99</v>
      </c>
      <c r="J191" s="17" t="s">
        <v>6131</v>
      </c>
    </row>
    <row r="192" spans="1:10" x14ac:dyDescent="0.25">
      <c r="A192" s="18">
        <f>IF(ISNUMBER(SEARCH('1_Aspectos Geográficos'!$D$6,tab_estados[],1)),MAX($A$1:A191)+1,0)</f>
        <v>191</v>
      </c>
      <c r="B192" s="18" t="s">
        <v>92</v>
      </c>
      <c r="C192" s="18" t="s">
        <v>194</v>
      </c>
      <c r="D192" s="18" t="s">
        <v>245</v>
      </c>
      <c r="E192" s="19" t="s">
        <v>6064</v>
      </c>
      <c r="F192" s="18" t="str">
        <f t="shared" si="2"/>
        <v>Santo Antônio Do Içá</v>
      </c>
      <c r="G192" s="19">
        <v>12366.143</v>
      </c>
      <c r="I192" s="17" t="s">
        <v>99</v>
      </c>
      <c r="J192" s="17" t="s">
        <v>6132</v>
      </c>
    </row>
    <row r="193" spans="1:10" x14ac:dyDescent="0.25">
      <c r="A193" s="18">
        <f>IF(ISNUMBER(SEARCH('1_Aspectos Geográficos'!$D$6,tab_estados[],1)),MAX($A$1:A192)+1,0)</f>
        <v>192</v>
      </c>
      <c r="B193" s="18" t="s">
        <v>92</v>
      </c>
      <c r="C193" s="18" t="s">
        <v>194</v>
      </c>
      <c r="D193" s="18" t="s">
        <v>246</v>
      </c>
      <c r="E193" s="19" t="s">
        <v>6065</v>
      </c>
      <c r="F193" s="18" t="str">
        <f t="shared" si="2"/>
        <v>São Gabriel Da Cachoeira</v>
      </c>
      <c r="G193" s="19">
        <v>109181.24</v>
      </c>
      <c r="I193" s="17" t="s">
        <v>99</v>
      </c>
      <c r="J193" s="17" t="s">
        <v>6133</v>
      </c>
    </row>
    <row r="194" spans="1:10" x14ac:dyDescent="0.25">
      <c r="A194" s="18">
        <f>IF(ISNUMBER(SEARCH('1_Aspectos Geográficos'!$D$6,tab_estados[],1)),MAX($A$1:A193)+1,0)</f>
        <v>193</v>
      </c>
      <c r="B194" s="18" t="s">
        <v>92</v>
      </c>
      <c r="C194" s="18" t="s">
        <v>194</v>
      </c>
      <c r="D194" s="18" t="s">
        <v>247</v>
      </c>
      <c r="E194" s="19" t="s">
        <v>6066</v>
      </c>
      <c r="F194" s="18" t="str">
        <f t="shared" ref="F194:F257" si="3">IFERROR(VLOOKUP(ROW(A193),lista,5,0),"")</f>
        <v>São Paulo De Olivença</v>
      </c>
      <c r="G194" s="19">
        <v>19658.502</v>
      </c>
      <c r="I194" s="17" t="s">
        <v>99</v>
      </c>
      <c r="J194" s="17" t="s">
        <v>6134</v>
      </c>
    </row>
    <row r="195" spans="1:10" x14ac:dyDescent="0.25">
      <c r="A195" s="18">
        <f>IF(ISNUMBER(SEARCH('1_Aspectos Geográficos'!$D$6,tab_estados[],1)),MAX($A$1:A194)+1,0)</f>
        <v>194</v>
      </c>
      <c r="B195" s="18" t="s">
        <v>92</v>
      </c>
      <c r="C195" s="18" t="s">
        <v>194</v>
      </c>
      <c r="D195" s="18" t="s">
        <v>248</v>
      </c>
      <c r="E195" s="19" t="s">
        <v>6067</v>
      </c>
      <c r="F195" s="18" t="str">
        <f t="shared" si="3"/>
        <v>São Sebastião Do Uatumã</v>
      </c>
      <c r="G195" s="19">
        <v>10647.463</v>
      </c>
      <c r="I195" s="17" t="s">
        <v>99</v>
      </c>
      <c r="J195" s="17" t="s">
        <v>6135</v>
      </c>
    </row>
    <row r="196" spans="1:10" x14ac:dyDescent="0.25">
      <c r="A196" s="18">
        <f>IF(ISNUMBER(SEARCH('1_Aspectos Geográficos'!$D$6,tab_estados[],1)),MAX($A$1:A195)+1,0)</f>
        <v>195</v>
      </c>
      <c r="B196" s="18" t="s">
        <v>92</v>
      </c>
      <c r="C196" s="18" t="s">
        <v>194</v>
      </c>
      <c r="D196" s="18" t="s">
        <v>249</v>
      </c>
      <c r="E196" s="19" t="s">
        <v>6068</v>
      </c>
      <c r="F196" s="18" t="str">
        <f t="shared" si="3"/>
        <v>Silves</v>
      </c>
      <c r="G196" s="19">
        <v>3723.3820000000001</v>
      </c>
      <c r="I196" s="17" t="s">
        <v>99</v>
      </c>
      <c r="J196" s="17" t="s">
        <v>6136</v>
      </c>
    </row>
    <row r="197" spans="1:10" x14ac:dyDescent="0.25">
      <c r="A197" s="18">
        <f>IF(ISNUMBER(SEARCH('1_Aspectos Geográficos'!$D$6,tab_estados[],1)),MAX($A$1:A196)+1,0)</f>
        <v>196</v>
      </c>
      <c r="B197" s="18" t="s">
        <v>92</v>
      </c>
      <c r="C197" s="18" t="s">
        <v>194</v>
      </c>
      <c r="D197" s="18" t="s">
        <v>250</v>
      </c>
      <c r="E197" s="19" t="s">
        <v>6070</v>
      </c>
      <c r="F197" s="18" t="str">
        <f t="shared" si="3"/>
        <v>Tabatinga</v>
      </c>
      <c r="G197" s="19">
        <v>3266.0619999999999</v>
      </c>
      <c r="I197" s="17" t="s">
        <v>99</v>
      </c>
      <c r="J197" s="17" t="s">
        <v>6137</v>
      </c>
    </row>
    <row r="198" spans="1:10" x14ac:dyDescent="0.25">
      <c r="A198" s="18">
        <f>IF(ISNUMBER(SEARCH('1_Aspectos Geográficos'!$D$6,tab_estados[],1)),MAX($A$1:A197)+1,0)</f>
        <v>197</v>
      </c>
      <c r="B198" s="18" t="s">
        <v>92</v>
      </c>
      <c r="C198" s="18" t="s">
        <v>194</v>
      </c>
      <c r="D198" s="18" t="s">
        <v>251</v>
      </c>
      <c r="E198" s="19" t="s">
        <v>6349</v>
      </c>
      <c r="F198" s="18" t="str">
        <f t="shared" si="3"/>
        <v>Tapauá</v>
      </c>
      <c r="G198" s="19">
        <v>84946.165999999997</v>
      </c>
      <c r="I198" s="17" t="s">
        <v>99</v>
      </c>
      <c r="J198" s="17" t="s">
        <v>6138</v>
      </c>
    </row>
    <row r="199" spans="1:10" x14ac:dyDescent="0.25">
      <c r="A199" s="18">
        <f>IF(ISNUMBER(SEARCH('1_Aspectos Geográficos'!$D$6,tab_estados[],1)),MAX($A$1:A198)+1,0)</f>
        <v>198</v>
      </c>
      <c r="B199" s="18" t="s">
        <v>92</v>
      </c>
      <c r="C199" s="18" t="s">
        <v>194</v>
      </c>
      <c r="D199" s="18" t="s">
        <v>252</v>
      </c>
      <c r="E199" s="19" t="s">
        <v>6071</v>
      </c>
      <c r="F199" s="18" t="str">
        <f t="shared" si="3"/>
        <v>Tefé</v>
      </c>
      <c r="G199" s="19">
        <v>23692.223000000002</v>
      </c>
      <c r="I199" s="17" t="s">
        <v>99</v>
      </c>
      <c r="J199" s="17" t="s">
        <v>6139</v>
      </c>
    </row>
    <row r="200" spans="1:10" x14ac:dyDescent="0.25">
      <c r="A200" s="18">
        <f>IF(ISNUMBER(SEARCH('1_Aspectos Geográficos'!$D$6,tab_estados[],1)),MAX($A$1:A199)+1,0)</f>
        <v>199</v>
      </c>
      <c r="B200" s="18" t="s">
        <v>92</v>
      </c>
      <c r="C200" s="18" t="s">
        <v>194</v>
      </c>
      <c r="D200" s="18" t="s">
        <v>253</v>
      </c>
      <c r="E200" s="19" t="s">
        <v>6072</v>
      </c>
      <c r="F200" s="18" t="str">
        <f t="shared" si="3"/>
        <v>Tonantins</v>
      </c>
      <c r="G200" s="19">
        <v>6446.8940000000002</v>
      </c>
      <c r="I200" s="17" t="s">
        <v>99</v>
      </c>
      <c r="J200" s="17" t="s">
        <v>6140</v>
      </c>
    </row>
    <row r="201" spans="1:10" x14ac:dyDescent="0.25">
      <c r="A201" s="18">
        <f>IF(ISNUMBER(SEARCH('1_Aspectos Geográficos'!$D$6,tab_estados[],1)),MAX($A$1:A200)+1,0)</f>
        <v>200</v>
      </c>
      <c r="B201" s="18" t="s">
        <v>92</v>
      </c>
      <c r="C201" s="18" t="s">
        <v>194</v>
      </c>
      <c r="D201" s="18" t="s">
        <v>254</v>
      </c>
      <c r="E201" s="19" t="s">
        <v>6074</v>
      </c>
      <c r="F201" s="18" t="str">
        <f t="shared" si="3"/>
        <v>Uarini</v>
      </c>
      <c r="G201" s="19">
        <v>10274.677</v>
      </c>
      <c r="I201" s="17" t="s">
        <v>99</v>
      </c>
      <c r="J201" s="17" t="s">
        <v>6141</v>
      </c>
    </row>
    <row r="202" spans="1:10" x14ac:dyDescent="0.25">
      <c r="A202" s="18">
        <f>IF(ISNUMBER(SEARCH('1_Aspectos Geográficos'!$D$6,tab_estados[],1)),MAX($A$1:A201)+1,0)</f>
        <v>201</v>
      </c>
      <c r="B202" s="18" t="s">
        <v>92</v>
      </c>
      <c r="C202" s="18" t="s">
        <v>194</v>
      </c>
      <c r="D202" s="18" t="s">
        <v>255</v>
      </c>
      <c r="E202" s="19" t="s">
        <v>6075</v>
      </c>
      <c r="F202" s="18" t="str">
        <f t="shared" si="3"/>
        <v>Urucará</v>
      </c>
      <c r="G202" s="19">
        <v>27903.534</v>
      </c>
      <c r="I202" s="17" t="s">
        <v>99</v>
      </c>
      <c r="J202" s="17" t="s">
        <v>6142</v>
      </c>
    </row>
    <row r="203" spans="1:10" x14ac:dyDescent="0.25">
      <c r="A203" s="18">
        <f>IF(ISNUMBER(SEARCH('1_Aspectos Geográficos'!$D$6,tab_estados[],1)),MAX($A$1:A202)+1,0)</f>
        <v>202</v>
      </c>
      <c r="B203" s="18" t="s">
        <v>92</v>
      </c>
      <c r="C203" s="18" t="s">
        <v>194</v>
      </c>
      <c r="D203" s="18" t="s">
        <v>256</v>
      </c>
      <c r="E203" s="19" t="s">
        <v>6350</v>
      </c>
      <c r="F203" s="18" t="str">
        <f t="shared" si="3"/>
        <v>Urucurituba</v>
      </c>
      <c r="G203" s="19">
        <v>2886.4940000000001</v>
      </c>
      <c r="I203" s="17" t="s">
        <v>99</v>
      </c>
      <c r="J203" s="17" t="s">
        <v>6143</v>
      </c>
    </row>
    <row r="204" spans="1:10" x14ac:dyDescent="0.25">
      <c r="A204" s="18">
        <f>IF(ISNUMBER(SEARCH('1_Aspectos Geográficos'!$D$6,tab_estados[],1)),MAX($A$1:A203)+1,0)</f>
        <v>203</v>
      </c>
      <c r="B204" s="18" t="s">
        <v>1968</v>
      </c>
      <c r="C204" s="18" t="s">
        <v>1969</v>
      </c>
      <c r="D204" s="18" t="s">
        <v>1970</v>
      </c>
      <c r="E204" s="19" t="s">
        <v>6351</v>
      </c>
      <c r="F204" s="18" t="str">
        <f t="shared" si="3"/>
        <v>Abaíra</v>
      </c>
      <c r="G204" s="19">
        <v>538.67700000000002</v>
      </c>
      <c r="I204" s="17" t="s">
        <v>99</v>
      </c>
      <c r="J204" s="17" t="s">
        <v>6144</v>
      </c>
    </row>
    <row r="205" spans="1:10" x14ac:dyDescent="0.25">
      <c r="A205" s="18">
        <f>IF(ISNUMBER(SEARCH('1_Aspectos Geográficos'!$D$6,tab_estados[],1)),MAX($A$1:A204)+1,0)</f>
        <v>204</v>
      </c>
      <c r="B205" s="18" t="s">
        <v>1968</v>
      </c>
      <c r="C205" s="18" t="s">
        <v>1969</v>
      </c>
      <c r="D205" s="18" t="s">
        <v>1971</v>
      </c>
      <c r="E205" s="19" t="s">
        <v>6352</v>
      </c>
      <c r="F205" s="18" t="str">
        <f t="shared" si="3"/>
        <v>Abaré</v>
      </c>
      <c r="G205" s="19">
        <v>1604.923</v>
      </c>
      <c r="I205" s="17" t="s">
        <v>99</v>
      </c>
      <c r="J205" s="17" t="s">
        <v>6145</v>
      </c>
    </row>
    <row r="206" spans="1:10" x14ac:dyDescent="0.25">
      <c r="A206" s="18">
        <f>IF(ISNUMBER(SEARCH('1_Aspectos Geográficos'!$D$6,tab_estados[],1)),MAX($A$1:A205)+1,0)</f>
        <v>205</v>
      </c>
      <c r="B206" s="18" t="s">
        <v>1968</v>
      </c>
      <c r="C206" s="18" t="s">
        <v>1969</v>
      </c>
      <c r="D206" s="18" t="s">
        <v>1972</v>
      </c>
      <c r="E206" s="19" t="s">
        <v>6353</v>
      </c>
      <c r="F206" s="18" t="str">
        <f t="shared" si="3"/>
        <v>Acajutiba</v>
      </c>
      <c r="G206" s="19">
        <v>180.154</v>
      </c>
      <c r="I206" s="17" t="s">
        <v>99</v>
      </c>
      <c r="J206" s="17" t="s">
        <v>6146</v>
      </c>
    </row>
    <row r="207" spans="1:10" x14ac:dyDescent="0.25">
      <c r="A207" s="18">
        <f>IF(ISNUMBER(SEARCH('1_Aspectos Geográficos'!$D$6,tab_estados[],1)),MAX($A$1:A206)+1,0)</f>
        <v>206</v>
      </c>
      <c r="B207" s="18" t="s">
        <v>1968</v>
      </c>
      <c r="C207" s="18" t="s">
        <v>1969</v>
      </c>
      <c r="D207" s="18" t="s">
        <v>1973</v>
      </c>
      <c r="E207" s="19" t="s">
        <v>6354</v>
      </c>
      <c r="F207" s="18" t="str">
        <f t="shared" si="3"/>
        <v>Adustina</v>
      </c>
      <c r="G207" s="19">
        <v>632.13900000000001</v>
      </c>
      <c r="I207" s="17" t="s">
        <v>99</v>
      </c>
      <c r="J207" s="17" t="s">
        <v>6147</v>
      </c>
    </row>
    <row r="208" spans="1:10" x14ac:dyDescent="0.25">
      <c r="A208" s="18">
        <f>IF(ISNUMBER(SEARCH('1_Aspectos Geográficos'!$D$6,tab_estados[],1)),MAX($A$1:A207)+1,0)</f>
        <v>207</v>
      </c>
      <c r="B208" s="18" t="s">
        <v>1968</v>
      </c>
      <c r="C208" s="18" t="s">
        <v>1969</v>
      </c>
      <c r="D208" s="18" t="s">
        <v>1974</v>
      </c>
      <c r="E208" s="19" t="s">
        <v>6115</v>
      </c>
      <c r="F208" s="18" t="str">
        <f t="shared" si="3"/>
        <v>Água Fria</v>
      </c>
      <c r="G208" s="19">
        <v>743.01400000000001</v>
      </c>
      <c r="I208" s="17" t="s">
        <v>99</v>
      </c>
      <c r="J208" s="17" t="s">
        <v>6148</v>
      </c>
    </row>
    <row r="209" spans="1:10" x14ac:dyDescent="0.25">
      <c r="A209" s="18">
        <f>IF(ISNUMBER(SEARCH('1_Aspectos Geográficos'!$D$6,tab_estados[],1)),MAX($A$1:A208)+1,0)</f>
        <v>208</v>
      </c>
      <c r="B209" s="18" t="s">
        <v>1968</v>
      </c>
      <c r="C209" s="18" t="s">
        <v>1969</v>
      </c>
      <c r="D209" s="18" t="s">
        <v>1975</v>
      </c>
      <c r="E209" s="19" t="s">
        <v>6355</v>
      </c>
      <c r="F209" s="18" t="str">
        <f t="shared" si="3"/>
        <v>Érico Cardoso</v>
      </c>
      <c r="G209" s="19">
        <v>768.36500000000001</v>
      </c>
      <c r="I209" s="17" t="s">
        <v>99</v>
      </c>
      <c r="J209" s="17" t="s">
        <v>6149</v>
      </c>
    </row>
    <row r="210" spans="1:10" x14ac:dyDescent="0.25">
      <c r="A210" s="18">
        <f>IF(ISNUMBER(SEARCH('1_Aspectos Geográficos'!$D$6,tab_estados[],1)),MAX($A$1:A209)+1,0)</f>
        <v>209</v>
      </c>
      <c r="B210" s="18" t="s">
        <v>1968</v>
      </c>
      <c r="C210" s="18" t="s">
        <v>1969</v>
      </c>
      <c r="D210" s="18" t="s">
        <v>1976</v>
      </c>
      <c r="E210" s="19" t="s">
        <v>6356</v>
      </c>
      <c r="F210" s="18" t="str">
        <f t="shared" si="3"/>
        <v>Aiquara</v>
      </c>
      <c r="G210" s="19">
        <v>167.87700000000001</v>
      </c>
      <c r="I210" s="17" t="s">
        <v>99</v>
      </c>
      <c r="J210" s="17" t="s">
        <v>6150</v>
      </c>
    </row>
    <row r="211" spans="1:10" x14ac:dyDescent="0.25">
      <c r="A211" s="18">
        <f>IF(ISNUMBER(SEARCH('1_Aspectos Geográficos'!$D$6,tab_estados[],1)),MAX($A$1:A210)+1,0)</f>
        <v>210</v>
      </c>
      <c r="B211" s="18" t="s">
        <v>1968</v>
      </c>
      <c r="C211" s="18" t="s">
        <v>1969</v>
      </c>
      <c r="D211" s="18" t="s">
        <v>1977</v>
      </c>
      <c r="E211" s="19" t="s">
        <v>6357</v>
      </c>
      <c r="F211" s="18" t="str">
        <f t="shared" si="3"/>
        <v>Alagoinhas</v>
      </c>
      <c r="G211" s="19">
        <v>707.38</v>
      </c>
      <c r="I211" s="17" t="s">
        <v>99</v>
      </c>
      <c r="J211" s="17" t="s">
        <v>6151</v>
      </c>
    </row>
    <row r="212" spans="1:10" x14ac:dyDescent="0.25">
      <c r="A212" s="18">
        <f>IF(ISNUMBER(SEARCH('1_Aspectos Geográficos'!$D$6,tab_estados[],1)),MAX($A$1:A211)+1,0)</f>
        <v>211</v>
      </c>
      <c r="B212" s="18" t="s">
        <v>1968</v>
      </c>
      <c r="C212" s="18" t="s">
        <v>1969</v>
      </c>
      <c r="D212" s="18" t="s">
        <v>1978</v>
      </c>
      <c r="E212" s="19" t="s">
        <v>6358</v>
      </c>
      <c r="F212" s="18" t="str">
        <f t="shared" si="3"/>
        <v>Alcobaça</v>
      </c>
      <c r="G212" s="19">
        <v>1480.6859999999999</v>
      </c>
      <c r="I212" s="17" t="s">
        <v>99</v>
      </c>
      <c r="J212" s="17" t="s">
        <v>6152</v>
      </c>
    </row>
    <row r="213" spans="1:10" x14ac:dyDescent="0.25">
      <c r="A213" s="18">
        <f>IF(ISNUMBER(SEARCH('1_Aspectos Geográficos'!$D$6,tab_estados[],1)),MAX($A$1:A212)+1,0)</f>
        <v>212</v>
      </c>
      <c r="B213" s="18" t="s">
        <v>1968</v>
      </c>
      <c r="C213" s="18" t="s">
        <v>1969</v>
      </c>
      <c r="D213" s="18" t="s">
        <v>1979</v>
      </c>
      <c r="E213" s="19" t="s">
        <v>6359</v>
      </c>
      <c r="F213" s="18" t="str">
        <f t="shared" si="3"/>
        <v>Almadina</v>
      </c>
      <c r="G213" s="19">
        <v>245.23599999999999</v>
      </c>
      <c r="I213" s="17" t="s">
        <v>99</v>
      </c>
      <c r="J213" s="17" t="s">
        <v>6153</v>
      </c>
    </row>
    <row r="214" spans="1:10" x14ac:dyDescent="0.25">
      <c r="A214" s="18">
        <f>IF(ISNUMBER(SEARCH('1_Aspectos Geográficos'!$D$6,tab_estados[],1)),MAX($A$1:A213)+1,0)</f>
        <v>213</v>
      </c>
      <c r="B214" s="18" t="s">
        <v>1968</v>
      </c>
      <c r="C214" s="18" t="s">
        <v>1969</v>
      </c>
      <c r="D214" s="18" t="s">
        <v>1980</v>
      </c>
      <c r="E214" s="19" t="s">
        <v>6360</v>
      </c>
      <c r="F214" s="18" t="str">
        <f t="shared" si="3"/>
        <v>Amargosa</v>
      </c>
      <c r="G214" s="19">
        <v>431.673</v>
      </c>
      <c r="I214" s="17" t="s">
        <v>99</v>
      </c>
      <c r="J214" s="17" t="s">
        <v>6154</v>
      </c>
    </row>
    <row r="215" spans="1:10" x14ac:dyDescent="0.25">
      <c r="A215" s="18">
        <f>IF(ISNUMBER(SEARCH('1_Aspectos Geográficos'!$D$6,tab_estados[],1)),MAX($A$1:A214)+1,0)</f>
        <v>214</v>
      </c>
      <c r="B215" s="18" t="s">
        <v>1968</v>
      </c>
      <c r="C215" s="18" t="s">
        <v>1969</v>
      </c>
      <c r="D215" s="18" t="s">
        <v>1981</v>
      </c>
      <c r="E215" s="19" t="s">
        <v>6361</v>
      </c>
      <c r="F215" s="18" t="str">
        <f t="shared" si="3"/>
        <v>Amélia Rodrigues</v>
      </c>
      <c r="G215" s="19">
        <v>173.48400000000001</v>
      </c>
      <c r="I215" s="17" t="s">
        <v>99</v>
      </c>
      <c r="J215" s="17" t="s">
        <v>6155</v>
      </c>
    </row>
    <row r="216" spans="1:10" x14ac:dyDescent="0.25">
      <c r="A216" s="18">
        <f>IF(ISNUMBER(SEARCH('1_Aspectos Geográficos'!$D$6,tab_estados[],1)),MAX($A$1:A215)+1,0)</f>
        <v>215</v>
      </c>
      <c r="B216" s="18" t="s">
        <v>1968</v>
      </c>
      <c r="C216" s="18" t="s">
        <v>1969</v>
      </c>
      <c r="D216" s="18" t="s">
        <v>1982</v>
      </c>
      <c r="E216" s="19" t="s">
        <v>6362</v>
      </c>
      <c r="F216" s="18" t="str">
        <f t="shared" si="3"/>
        <v>América Dourada</v>
      </c>
      <c r="G216" s="19">
        <v>822.37199999999996</v>
      </c>
      <c r="I216" s="17" t="s">
        <v>99</v>
      </c>
      <c r="J216" s="17" t="s">
        <v>6156</v>
      </c>
    </row>
    <row r="217" spans="1:10" x14ac:dyDescent="0.25">
      <c r="A217" s="18">
        <f>IF(ISNUMBER(SEARCH('1_Aspectos Geográficos'!$D$6,tab_estados[],1)),MAX($A$1:A216)+1,0)</f>
        <v>216</v>
      </c>
      <c r="B217" s="18" t="s">
        <v>1968</v>
      </c>
      <c r="C217" s="18" t="s">
        <v>1969</v>
      </c>
      <c r="D217" s="18" t="s">
        <v>1983</v>
      </c>
      <c r="E217" s="19" t="s">
        <v>6363</v>
      </c>
      <c r="F217" s="18" t="str">
        <f t="shared" si="3"/>
        <v>Anagé</v>
      </c>
      <c r="G217" s="19">
        <v>1336.3610000000001</v>
      </c>
      <c r="I217" s="17" t="s">
        <v>99</v>
      </c>
      <c r="J217" s="17" t="s">
        <v>6157</v>
      </c>
    </row>
    <row r="218" spans="1:10" x14ac:dyDescent="0.25">
      <c r="A218" s="18">
        <f>IF(ISNUMBER(SEARCH('1_Aspectos Geográficos'!$D$6,tab_estados[],1)),MAX($A$1:A217)+1,0)</f>
        <v>217</v>
      </c>
      <c r="B218" s="18" t="s">
        <v>1968</v>
      </c>
      <c r="C218" s="18" t="s">
        <v>1969</v>
      </c>
      <c r="D218" s="18" t="s">
        <v>1984</v>
      </c>
      <c r="E218" s="19" t="s">
        <v>6364</v>
      </c>
      <c r="F218" s="18" t="str">
        <f t="shared" si="3"/>
        <v>Andaraí</v>
      </c>
      <c r="G218" s="19">
        <v>1590.316</v>
      </c>
      <c r="I218" s="17" t="s">
        <v>99</v>
      </c>
      <c r="J218" s="17" t="s">
        <v>6158</v>
      </c>
    </row>
    <row r="219" spans="1:10" x14ac:dyDescent="0.25">
      <c r="A219" s="18">
        <f>IF(ISNUMBER(SEARCH('1_Aspectos Geográficos'!$D$6,tab_estados[],1)),MAX($A$1:A218)+1,0)</f>
        <v>218</v>
      </c>
      <c r="B219" s="18" t="s">
        <v>1968</v>
      </c>
      <c r="C219" s="18" t="s">
        <v>1969</v>
      </c>
      <c r="D219" s="18" t="s">
        <v>1985</v>
      </c>
      <c r="E219" s="19" t="s">
        <v>6365</v>
      </c>
      <c r="F219" s="18" t="str">
        <f t="shared" si="3"/>
        <v>Andorinha</v>
      </c>
      <c r="G219" s="19">
        <v>1362.386</v>
      </c>
      <c r="I219" s="17" t="s">
        <v>99</v>
      </c>
      <c r="J219" s="17" t="s">
        <v>6159</v>
      </c>
    </row>
    <row r="220" spans="1:10" x14ac:dyDescent="0.25">
      <c r="A220" s="18">
        <f>IF(ISNUMBER(SEARCH('1_Aspectos Geográficos'!$D$6,tab_estados[],1)),MAX($A$1:A219)+1,0)</f>
        <v>219</v>
      </c>
      <c r="B220" s="18" t="s">
        <v>1968</v>
      </c>
      <c r="C220" s="18" t="s">
        <v>1969</v>
      </c>
      <c r="D220" s="18" t="s">
        <v>1986</v>
      </c>
      <c r="E220" s="19" t="s">
        <v>6366</v>
      </c>
      <c r="F220" s="18" t="str">
        <f t="shared" si="3"/>
        <v>Angical</v>
      </c>
      <c r="G220" s="19">
        <v>1530.05</v>
      </c>
      <c r="I220" s="17" t="s">
        <v>99</v>
      </c>
      <c r="J220" s="17" t="s">
        <v>6160</v>
      </c>
    </row>
    <row r="221" spans="1:10" x14ac:dyDescent="0.25">
      <c r="A221" s="18">
        <f>IF(ISNUMBER(SEARCH('1_Aspectos Geográficos'!$D$6,tab_estados[],1)),MAX($A$1:A220)+1,0)</f>
        <v>220</v>
      </c>
      <c r="B221" s="18" t="s">
        <v>1968</v>
      </c>
      <c r="C221" s="18" t="s">
        <v>1969</v>
      </c>
      <c r="D221" s="18" t="s">
        <v>1987</v>
      </c>
      <c r="E221" s="19" t="s">
        <v>6367</v>
      </c>
      <c r="F221" s="18" t="str">
        <f t="shared" si="3"/>
        <v>Anguera</v>
      </c>
      <c r="G221" s="19">
        <v>187.84</v>
      </c>
      <c r="I221" s="17" t="s">
        <v>99</v>
      </c>
      <c r="J221" s="17" t="s">
        <v>6161</v>
      </c>
    </row>
    <row r="222" spans="1:10" x14ac:dyDescent="0.25">
      <c r="A222" s="18">
        <f>IF(ISNUMBER(SEARCH('1_Aspectos Geográficos'!$D$6,tab_estados[],1)),MAX($A$1:A221)+1,0)</f>
        <v>221</v>
      </c>
      <c r="B222" s="18" t="s">
        <v>1968</v>
      </c>
      <c r="C222" s="18" t="s">
        <v>1969</v>
      </c>
      <c r="D222" s="18" t="s">
        <v>1988</v>
      </c>
      <c r="E222" s="19" t="s">
        <v>6368</v>
      </c>
      <c r="F222" s="18" t="str">
        <f t="shared" si="3"/>
        <v>Antas</v>
      </c>
      <c r="G222" s="19">
        <v>321.60599999999999</v>
      </c>
      <c r="I222" s="17" t="s">
        <v>99</v>
      </c>
      <c r="J222" s="17" t="s">
        <v>6162</v>
      </c>
    </row>
    <row r="223" spans="1:10" x14ac:dyDescent="0.25">
      <c r="A223" s="18">
        <f>IF(ISNUMBER(SEARCH('1_Aspectos Geográficos'!$D$6,tab_estados[],1)),MAX($A$1:A222)+1,0)</f>
        <v>222</v>
      </c>
      <c r="B223" s="18" t="s">
        <v>1968</v>
      </c>
      <c r="C223" s="18" t="s">
        <v>1969</v>
      </c>
      <c r="D223" s="18" t="s">
        <v>1989</v>
      </c>
      <c r="E223" s="19" t="s">
        <v>6369</v>
      </c>
      <c r="F223" s="18" t="str">
        <f t="shared" si="3"/>
        <v>Antônio Cardoso</v>
      </c>
      <c r="G223" s="19">
        <v>293.52999999999997</v>
      </c>
      <c r="I223" s="17" t="s">
        <v>99</v>
      </c>
      <c r="J223" s="17" t="s">
        <v>6163</v>
      </c>
    </row>
    <row r="224" spans="1:10" x14ac:dyDescent="0.25">
      <c r="A224" s="18">
        <f>IF(ISNUMBER(SEARCH('1_Aspectos Geográficos'!$D$6,tab_estados[],1)),MAX($A$1:A223)+1,0)</f>
        <v>223</v>
      </c>
      <c r="B224" s="18" t="s">
        <v>1968</v>
      </c>
      <c r="C224" s="18" t="s">
        <v>1969</v>
      </c>
      <c r="D224" s="18" t="s">
        <v>1990</v>
      </c>
      <c r="E224" s="19" t="s">
        <v>6370</v>
      </c>
      <c r="F224" s="18" t="str">
        <f t="shared" si="3"/>
        <v>Antônio Gonçalves</v>
      </c>
      <c r="G224" s="19">
        <v>345.28300000000002</v>
      </c>
      <c r="I224" s="17" t="s">
        <v>99</v>
      </c>
      <c r="J224" s="17" t="s">
        <v>6164</v>
      </c>
    </row>
    <row r="225" spans="1:10" x14ac:dyDescent="0.25">
      <c r="A225" s="18">
        <f>IF(ISNUMBER(SEARCH('1_Aspectos Geográficos'!$D$6,tab_estados[],1)),MAX($A$1:A224)+1,0)</f>
        <v>224</v>
      </c>
      <c r="B225" s="18" t="s">
        <v>1968</v>
      </c>
      <c r="C225" s="18" t="s">
        <v>1969</v>
      </c>
      <c r="D225" s="18" t="s">
        <v>1991</v>
      </c>
      <c r="E225" s="19" t="s">
        <v>6371</v>
      </c>
      <c r="F225" s="18" t="str">
        <f t="shared" si="3"/>
        <v>Aporá</v>
      </c>
      <c r="G225" s="19">
        <v>561.827</v>
      </c>
      <c r="I225" s="17" t="s">
        <v>99</v>
      </c>
      <c r="J225" s="17" t="s">
        <v>6165</v>
      </c>
    </row>
    <row r="226" spans="1:10" x14ac:dyDescent="0.25">
      <c r="A226" s="18">
        <f>IF(ISNUMBER(SEARCH('1_Aspectos Geográficos'!$D$6,tab_estados[],1)),MAX($A$1:A225)+1,0)</f>
        <v>225</v>
      </c>
      <c r="B226" s="18" t="s">
        <v>1968</v>
      </c>
      <c r="C226" s="18" t="s">
        <v>1969</v>
      </c>
      <c r="D226" s="18" t="s">
        <v>1992</v>
      </c>
      <c r="E226" s="19" t="s">
        <v>6372</v>
      </c>
      <c r="F226" s="18" t="str">
        <f t="shared" si="3"/>
        <v>Apuarema</v>
      </c>
      <c r="G226" s="19">
        <v>150.83000000000001</v>
      </c>
      <c r="I226" s="17" t="s">
        <v>99</v>
      </c>
      <c r="J226" s="17" t="s">
        <v>5983</v>
      </c>
    </row>
    <row r="227" spans="1:10" x14ac:dyDescent="0.25">
      <c r="A227" s="18">
        <f>IF(ISNUMBER(SEARCH('1_Aspectos Geográficos'!$D$6,tab_estados[],1)),MAX($A$1:A226)+1,0)</f>
        <v>226</v>
      </c>
      <c r="B227" s="18" t="s">
        <v>1968</v>
      </c>
      <c r="C227" s="18" t="s">
        <v>1969</v>
      </c>
      <c r="D227" s="18" t="s">
        <v>1993</v>
      </c>
      <c r="E227" s="19" t="s">
        <v>6373</v>
      </c>
      <c r="F227" s="18" t="str">
        <f t="shared" si="3"/>
        <v>Aracatu</v>
      </c>
      <c r="G227" s="19">
        <v>1489.8040000000001</v>
      </c>
      <c r="I227" s="17" t="s">
        <v>99</v>
      </c>
      <c r="J227" s="17" t="s">
        <v>6166</v>
      </c>
    </row>
    <row r="228" spans="1:10" x14ac:dyDescent="0.25">
      <c r="A228" s="18">
        <f>IF(ISNUMBER(SEARCH('1_Aspectos Geográficos'!$D$6,tab_estados[],1)),MAX($A$1:A227)+1,0)</f>
        <v>227</v>
      </c>
      <c r="B228" s="18" t="s">
        <v>1968</v>
      </c>
      <c r="C228" s="18" t="s">
        <v>1969</v>
      </c>
      <c r="D228" s="18" t="s">
        <v>1994</v>
      </c>
      <c r="E228" s="19" t="s">
        <v>6374</v>
      </c>
      <c r="F228" s="18" t="str">
        <f t="shared" si="3"/>
        <v>Araças</v>
      </c>
      <c r="G228" s="19">
        <v>487.11500000000001</v>
      </c>
      <c r="I228" s="17" t="s">
        <v>99</v>
      </c>
      <c r="J228" s="17" t="s">
        <v>6167</v>
      </c>
    </row>
    <row r="229" spans="1:10" x14ac:dyDescent="0.25">
      <c r="A229" s="18">
        <f>IF(ISNUMBER(SEARCH('1_Aspectos Geográficos'!$D$6,tab_estados[],1)),MAX($A$1:A228)+1,0)</f>
        <v>228</v>
      </c>
      <c r="B229" s="18" t="s">
        <v>1968</v>
      </c>
      <c r="C229" s="18" t="s">
        <v>1969</v>
      </c>
      <c r="D229" s="18" t="s">
        <v>1995</v>
      </c>
      <c r="E229" s="19" t="s">
        <v>6375</v>
      </c>
      <c r="F229" s="18" t="str">
        <f t="shared" si="3"/>
        <v>Araci</v>
      </c>
      <c r="G229" s="19">
        <v>1495.5540000000001</v>
      </c>
      <c r="I229" s="17" t="s">
        <v>99</v>
      </c>
      <c r="J229" s="17" t="s">
        <v>6168</v>
      </c>
    </row>
    <row r="230" spans="1:10" x14ac:dyDescent="0.25">
      <c r="A230" s="18">
        <f>IF(ISNUMBER(SEARCH('1_Aspectos Geográficos'!$D$6,tab_estados[],1)),MAX($A$1:A229)+1,0)</f>
        <v>229</v>
      </c>
      <c r="B230" s="18" t="s">
        <v>1968</v>
      </c>
      <c r="C230" s="18" t="s">
        <v>1969</v>
      </c>
      <c r="D230" s="18" t="s">
        <v>1996</v>
      </c>
      <c r="E230" s="19" t="s">
        <v>6376</v>
      </c>
      <c r="F230" s="18" t="str">
        <f t="shared" si="3"/>
        <v>Aramari</v>
      </c>
      <c r="G230" s="19">
        <v>363.94400000000002</v>
      </c>
      <c r="I230" s="17" t="s">
        <v>99</v>
      </c>
      <c r="J230" s="17" t="s">
        <v>6169</v>
      </c>
    </row>
    <row r="231" spans="1:10" x14ac:dyDescent="0.25">
      <c r="A231" s="18">
        <f>IF(ISNUMBER(SEARCH('1_Aspectos Geográficos'!$D$6,tab_estados[],1)),MAX($A$1:A230)+1,0)</f>
        <v>230</v>
      </c>
      <c r="B231" s="18" t="s">
        <v>1968</v>
      </c>
      <c r="C231" s="18" t="s">
        <v>1969</v>
      </c>
      <c r="D231" s="18" t="s">
        <v>1997</v>
      </c>
      <c r="E231" s="19" t="s">
        <v>6377</v>
      </c>
      <c r="F231" s="18" t="str">
        <f t="shared" si="3"/>
        <v>Arataca</v>
      </c>
      <c r="G231" s="19">
        <v>435.96199999999999</v>
      </c>
      <c r="I231" s="17" t="s">
        <v>99</v>
      </c>
      <c r="J231" s="17" t="s">
        <v>6170</v>
      </c>
    </row>
    <row r="232" spans="1:10" x14ac:dyDescent="0.25">
      <c r="A232" s="18">
        <f>IF(ISNUMBER(SEARCH('1_Aspectos Geográficos'!$D$6,tab_estados[],1)),MAX($A$1:A231)+1,0)</f>
        <v>231</v>
      </c>
      <c r="B232" s="18" t="s">
        <v>1968</v>
      </c>
      <c r="C232" s="18" t="s">
        <v>1969</v>
      </c>
      <c r="D232" s="18" t="s">
        <v>1998</v>
      </c>
      <c r="E232" s="19" t="s">
        <v>6378</v>
      </c>
      <c r="F232" s="18" t="str">
        <f t="shared" si="3"/>
        <v>Aratuípe</v>
      </c>
      <c r="G232" s="19">
        <v>174.012</v>
      </c>
      <c r="I232" s="17" t="s">
        <v>99</v>
      </c>
      <c r="J232" s="17" t="s">
        <v>6171</v>
      </c>
    </row>
    <row r="233" spans="1:10" x14ac:dyDescent="0.25">
      <c r="A233" s="18">
        <f>IF(ISNUMBER(SEARCH('1_Aspectos Geográficos'!$D$6,tab_estados[],1)),MAX($A$1:A232)+1,0)</f>
        <v>232</v>
      </c>
      <c r="B233" s="18" t="s">
        <v>1968</v>
      </c>
      <c r="C233" s="18" t="s">
        <v>1969</v>
      </c>
      <c r="D233" s="18" t="s">
        <v>1999</v>
      </c>
      <c r="E233" s="19" t="s">
        <v>6379</v>
      </c>
      <c r="F233" s="18" t="str">
        <f t="shared" si="3"/>
        <v>Aurelino Leal</v>
      </c>
      <c r="G233" s="19">
        <v>445.39400000000001</v>
      </c>
      <c r="I233" s="17" t="s">
        <v>99</v>
      </c>
      <c r="J233" s="17" t="s">
        <v>6172</v>
      </c>
    </row>
    <row r="234" spans="1:10" x14ac:dyDescent="0.25">
      <c r="A234" s="18">
        <f>IF(ISNUMBER(SEARCH('1_Aspectos Geográficos'!$D$6,tab_estados[],1)),MAX($A$1:A233)+1,0)</f>
        <v>233</v>
      </c>
      <c r="B234" s="18" t="s">
        <v>1968</v>
      </c>
      <c r="C234" s="18" t="s">
        <v>1969</v>
      </c>
      <c r="D234" s="18" t="s">
        <v>2000</v>
      </c>
      <c r="E234" s="19" t="s">
        <v>6380</v>
      </c>
      <c r="F234" s="18" t="str">
        <f t="shared" si="3"/>
        <v>Baianópolis</v>
      </c>
      <c r="G234" s="19">
        <v>3320.723</v>
      </c>
      <c r="I234" s="17" t="s">
        <v>99</v>
      </c>
      <c r="J234" s="17" t="s">
        <v>6173</v>
      </c>
    </row>
    <row r="235" spans="1:10" x14ac:dyDescent="0.25">
      <c r="A235" s="18">
        <f>IF(ISNUMBER(SEARCH('1_Aspectos Geográficos'!$D$6,tab_estados[],1)),MAX($A$1:A234)+1,0)</f>
        <v>234</v>
      </c>
      <c r="B235" s="18" t="s">
        <v>1968</v>
      </c>
      <c r="C235" s="18" t="s">
        <v>1969</v>
      </c>
      <c r="D235" s="18" t="s">
        <v>2001</v>
      </c>
      <c r="E235" s="19" t="s">
        <v>6381</v>
      </c>
      <c r="F235" s="18" t="str">
        <f t="shared" si="3"/>
        <v>Baixa Grande</v>
      </c>
      <c r="G235" s="19">
        <v>967.51400000000001</v>
      </c>
      <c r="I235" s="17" t="s">
        <v>99</v>
      </c>
      <c r="J235" s="17" t="s">
        <v>6174</v>
      </c>
    </row>
    <row r="236" spans="1:10" x14ac:dyDescent="0.25">
      <c r="A236" s="18">
        <f>IF(ISNUMBER(SEARCH('1_Aspectos Geográficos'!$D$6,tab_estados[],1)),MAX($A$1:A235)+1,0)</f>
        <v>235</v>
      </c>
      <c r="B236" s="18" t="s">
        <v>1968</v>
      </c>
      <c r="C236" s="18" t="s">
        <v>1969</v>
      </c>
      <c r="D236" s="18" t="s">
        <v>2002</v>
      </c>
      <c r="E236" s="19" t="s">
        <v>6382</v>
      </c>
      <c r="F236" s="18" t="str">
        <f t="shared" si="3"/>
        <v>Banzaê</v>
      </c>
      <c r="G236" s="19">
        <v>409.50700000000001</v>
      </c>
      <c r="I236" s="17" t="s">
        <v>99</v>
      </c>
      <c r="J236" s="17" t="s">
        <v>6175</v>
      </c>
    </row>
    <row r="237" spans="1:10" x14ac:dyDescent="0.25">
      <c r="A237" s="18">
        <f>IF(ISNUMBER(SEARCH('1_Aspectos Geográficos'!$D$6,tab_estados[],1)),MAX($A$1:A236)+1,0)</f>
        <v>236</v>
      </c>
      <c r="B237" s="18" t="s">
        <v>1968</v>
      </c>
      <c r="C237" s="18" t="s">
        <v>1969</v>
      </c>
      <c r="D237" s="18" t="s">
        <v>2003</v>
      </c>
      <c r="E237" s="19" t="s">
        <v>6383</v>
      </c>
      <c r="F237" s="18" t="str">
        <f t="shared" si="3"/>
        <v>Barra</v>
      </c>
      <c r="G237" s="19">
        <v>11422.537</v>
      </c>
      <c r="I237" s="17" t="s">
        <v>99</v>
      </c>
      <c r="J237" s="17" t="s">
        <v>6176</v>
      </c>
    </row>
    <row r="238" spans="1:10" x14ac:dyDescent="0.25">
      <c r="A238" s="18">
        <f>IF(ISNUMBER(SEARCH('1_Aspectos Geográficos'!$D$6,tab_estados[],1)),MAX($A$1:A237)+1,0)</f>
        <v>237</v>
      </c>
      <c r="B238" s="18" t="s">
        <v>1968</v>
      </c>
      <c r="C238" s="18" t="s">
        <v>1969</v>
      </c>
      <c r="D238" s="18" t="s">
        <v>2004</v>
      </c>
      <c r="E238" s="19" t="s">
        <v>6384</v>
      </c>
      <c r="F238" s="18" t="str">
        <f t="shared" si="3"/>
        <v>Barra Da Estiva</v>
      </c>
      <c r="G238" s="19">
        <v>1657.413</v>
      </c>
      <c r="I238" s="17" t="s">
        <v>99</v>
      </c>
      <c r="J238" s="17" t="s">
        <v>6177</v>
      </c>
    </row>
    <row r="239" spans="1:10" x14ac:dyDescent="0.25">
      <c r="A239" s="18">
        <f>IF(ISNUMBER(SEARCH('1_Aspectos Geográficos'!$D$6,tab_estados[],1)),MAX($A$1:A238)+1,0)</f>
        <v>238</v>
      </c>
      <c r="B239" s="18" t="s">
        <v>1968</v>
      </c>
      <c r="C239" s="18" t="s">
        <v>1969</v>
      </c>
      <c r="D239" s="18" t="s">
        <v>2005</v>
      </c>
      <c r="E239" s="19" t="s">
        <v>6385</v>
      </c>
      <c r="F239" s="18" t="str">
        <f t="shared" si="3"/>
        <v>Barra Do Choça</v>
      </c>
      <c r="G239" s="19">
        <v>765.15700000000004</v>
      </c>
      <c r="I239" s="17" t="s">
        <v>99</v>
      </c>
      <c r="J239" s="17" t="s">
        <v>6178</v>
      </c>
    </row>
    <row r="240" spans="1:10" x14ac:dyDescent="0.25">
      <c r="A240" s="18">
        <f>IF(ISNUMBER(SEARCH('1_Aspectos Geográficos'!$D$6,tab_estados[],1)),MAX($A$1:A239)+1,0)</f>
        <v>239</v>
      </c>
      <c r="B240" s="18" t="s">
        <v>1968</v>
      </c>
      <c r="C240" s="18" t="s">
        <v>1969</v>
      </c>
      <c r="D240" s="18" t="s">
        <v>2006</v>
      </c>
      <c r="E240" s="19" t="s">
        <v>6386</v>
      </c>
      <c r="F240" s="18" t="str">
        <f t="shared" si="3"/>
        <v>Barra Do Mendes</v>
      </c>
      <c r="G240" s="19">
        <v>1586.6289999999999</v>
      </c>
      <c r="I240" s="17" t="s">
        <v>99</v>
      </c>
      <c r="J240" s="17" t="s">
        <v>6179</v>
      </c>
    </row>
    <row r="241" spans="1:10" x14ac:dyDescent="0.25">
      <c r="A241" s="18">
        <f>IF(ISNUMBER(SEARCH('1_Aspectos Geográficos'!$D$6,tab_estados[],1)),MAX($A$1:A240)+1,0)</f>
        <v>240</v>
      </c>
      <c r="B241" s="18" t="s">
        <v>1968</v>
      </c>
      <c r="C241" s="18" t="s">
        <v>1969</v>
      </c>
      <c r="D241" s="18" t="s">
        <v>2007</v>
      </c>
      <c r="E241" s="19" t="s">
        <v>6387</v>
      </c>
      <c r="F241" s="18" t="str">
        <f t="shared" si="3"/>
        <v>Barra Do Rocha</v>
      </c>
      <c r="G241" s="19">
        <v>214.411</v>
      </c>
      <c r="I241" s="17" t="s">
        <v>99</v>
      </c>
      <c r="J241" s="17" t="s">
        <v>6180</v>
      </c>
    </row>
    <row r="242" spans="1:10" x14ac:dyDescent="0.25">
      <c r="A242" s="18">
        <f>IF(ISNUMBER(SEARCH('1_Aspectos Geográficos'!$D$6,tab_estados[],1)),MAX($A$1:A241)+1,0)</f>
        <v>241</v>
      </c>
      <c r="B242" s="18" t="s">
        <v>1968</v>
      </c>
      <c r="C242" s="18" t="s">
        <v>1969</v>
      </c>
      <c r="D242" s="18" t="s">
        <v>2008</v>
      </c>
      <c r="E242" s="19" t="s">
        <v>6388</v>
      </c>
      <c r="F242" s="18" t="str">
        <f t="shared" si="3"/>
        <v>Barreiras</v>
      </c>
      <c r="G242" s="19">
        <v>7538.152</v>
      </c>
      <c r="I242" s="17" t="s">
        <v>99</v>
      </c>
      <c r="J242" s="17" t="s">
        <v>5984</v>
      </c>
    </row>
    <row r="243" spans="1:10" x14ac:dyDescent="0.25">
      <c r="A243" s="18">
        <f>IF(ISNUMBER(SEARCH('1_Aspectos Geográficos'!$D$6,tab_estados[],1)),MAX($A$1:A242)+1,0)</f>
        <v>242</v>
      </c>
      <c r="B243" s="18" t="s">
        <v>1968</v>
      </c>
      <c r="C243" s="18" t="s">
        <v>1969</v>
      </c>
      <c r="D243" s="18" t="s">
        <v>2009</v>
      </c>
      <c r="E243" s="19" t="s">
        <v>6389</v>
      </c>
      <c r="F243" s="18" t="str">
        <f t="shared" si="3"/>
        <v>Barro Alto</v>
      </c>
      <c r="G243" s="19">
        <v>414.51</v>
      </c>
      <c r="I243" s="17" t="s">
        <v>99</v>
      </c>
      <c r="J243" s="17" t="s">
        <v>6181</v>
      </c>
    </row>
    <row r="244" spans="1:10" x14ac:dyDescent="0.25">
      <c r="A244" s="18">
        <f>IF(ISNUMBER(SEARCH('1_Aspectos Geográficos'!$D$6,tab_estados[],1)),MAX($A$1:A243)+1,0)</f>
        <v>243</v>
      </c>
      <c r="B244" s="18" t="s">
        <v>1968</v>
      </c>
      <c r="C244" s="18" t="s">
        <v>1969</v>
      </c>
      <c r="D244" s="18" t="s">
        <v>2010</v>
      </c>
      <c r="E244" s="19" t="s">
        <v>6390</v>
      </c>
      <c r="F244" s="18" t="str">
        <f t="shared" si="3"/>
        <v>Barrocas</v>
      </c>
      <c r="G244" s="19">
        <v>207.297</v>
      </c>
      <c r="I244" s="17" t="s">
        <v>99</v>
      </c>
      <c r="J244" s="17" t="s">
        <v>6182</v>
      </c>
    </row>
    <row r="245" spans="1:10" x14ac:dyDescent="0.25">
      <c r="A245" s="18">
        <f>IF(ISNUMBER(SEARCH('1_Aspectos Geográficos'!$D$6,tab_estados[],1)),MAX($A$1:A244)+1,0)</f>
        <v>244</v>
      </c>
      <c r="B245" s="18" t="s">
        <v>1968</v>
      </c>
      <c r="C245" s="18" t="s">
        <v>1969</v>
      </c>
      <c r="D245" s="18" t="s">
        <v>2011</v>
      </c>
      <c r="E245" s="19" t="s">
        <v>6391</v>
      </c>
      <c r="F245" s="18" t="str">
        <f t="shared" si="3"/>
        <v>Barro Preto</v>
      </c>
      <c r="G245" s="19">
        <v>201.58500000000001</v>
      </c>
      <c r="I245" s="17" t="s">
        <v>99</v>
      </c>
      <c r="J245" s="17" t="s">
        <v>6183</v>
      </c>
    </row>
    <row r="246" spans="1:10" x14ac:dyDescent="0.25">
      <c r="A246" s="18">
        <f>IF(ISNUMBER(SEARCH('1_Aspectos Geográficos'!$D$6,tab_estados[],1)),MAX($A$1:A245)+1,0)</f>
        <v>245</v>
      </c>
      <c r="B246" s="18" t="s">
        <v>1968</v>
      </c>
      <c r="C246" s="18" t="s">
        <v>1969</v>
      </c>
      <c r="D246" s="18" t="s">
        <v>2012</v>
      </c>
      <c r="E246" s="19" t="s">
        <v>6392</v>
      </c>
      <c r="F246" s="18" t="str">
        <f t="shared" si="3"/>
        <v>Belmonte</v>
      </c>
      <c r="G246" s="19">
        <v>1931.9849999999999</v>
      </c>
      <c r="I246" s="17" t="s">
        <v>99</v>
      </c>
      <c r="J246" s="17" t="s">
        <v>6184</v>
      </c>
    </row>
    <row r="247" spans="1:10" x14ac:dyDescent="0.25">
      <c r="A247" s="18">
        <f>IF(ISNUMBER(SEARCH('1_Aspectos Geográficos'!$D$6,tab_estados[],1)),MAX($A$1:A246)+1,0)</f>
        <v>246</v>
      </c>
      <c r="B247" s="18" t="s">
        <v>1968</v>
      </c>
      <c r="C247" s="18" t="s">
        <v>1969</v>
      </c>
      <c r="D247" s="18" t="s">
        <v>2013</v>
      </c>
      <c r="E247" s="19" t="s">
        <v>6393</v>
      </c>
      <c r="F247" s="18" t="str">
        <f t="shared" si="3"/>
        <v>Belo Campo</v>
      </c>
      <c r="G247" s="19">
        <v>772.75699999999995</v>
      </c>
      <c r="I247" s="17" t="s">
        <v>99</v>
      </c>
      <c r="J247" s="17" t="s">
        <v>6185</v>
      </c>
    </row>
    <row r="248" spans="1:10" x14ac:dyDescent="0.25">
      <c r="A248" s="18">
        <f>IF(ISNUMBER(SEARCH('1_Aspectos Geográficos'!$D$6,tab_estados[],1)),MAX($A$1:A247)+1,0)</f>
        <v>247</v>
      </c>
      <c r="B248" s="18" t="s">
        <v>1968</v>
      </c>
      <c r="C248" s="18" t="s">
        <v>1969</v>
      </c>
      <c r="D248" s="18" t="s">
        <v>2014</v>
      </c>
      <c r="E248" s="19" t="s">
        <v>6394</v>
      </c>
      <c r="F248" s="18" t="str">
        <f t="shared" si="3"/>
        <v>Biritinga</v>
      </c>
      <c r="G248" s="19">
        <v>553.76199999999994</v>
      </c>
      <c r="I248" s="17" t="s">
        <v>99</v>
      </c>
      <c r="J248" s="17" t="s">
        <v>6186</v>
      </c>
    </row>
    <row r="249" spans="1:10" x14ac:dyDescent="0.25">
      <c r="A249" s="18">
        <f>IF(ISNUMBER(SEARCH('1_Aspectos Geográficos'!$D$6,tab_estados[],1)),MAX($A$1:A248)+1,0)</f>
        <v>248</v>
      </c>
      <c r="B249" s="18" t="s">
        <v>1968</v>
      </c>
      <c r="C249" s="18" t="s">
        <v>1969</v>
      </c>
      <c r="D249" s="18" t="s">
        <v>2015</v>
      </c>
      <c r="E249" s="19" t="s">
        <v>6395</v>
      </c>
      <c r="F249" s="18" t="str">
        <f t="shared" si="3"/>
        <v>Boa Nova</v>
      </c>
      <c r="G249" s="19">
        <v>849.53800000000001</v>
      </c>
      <c r="I249" s="17" t="s">
        <v>99</v>
      </c>
      <c r="J249" s="17" t="s">
        <v>6187</v>
      </c>
    </row>
    <row r="250" spans="1:10" x14ac:dyDescent="0.25">
      <c r="A250" s="18">
        <f>IF(ISNUMBER(SEARCH('1_Aspectos Geográficos'!$D$6,tab_estados[],1)),MAX($A$1:A249)+1,0)</f>
        <v>249</v>
      </c>
      <c r="B250" s="18" t="s">
        <v>1968</v>
      </c>
      <c r="C250" s="18" t="s">
        <v>1969</v>
      </c>
      <c r="D250" s="18" t="s">
        <v>2016</v>
      </c>
      <c r="E250" s="19" t="s">
        <v>6396</v>
      </c>
      <c r="F250" s="18" t="str">
        <f t="shared" si="3"/>
        <v>Boa Vista Do Tupim</v>
      </c>
      <c r="G250" s="19">
        <v>2972.1089999999999</v>
      </c>
      <c r="I250" s="17" t="s">
        <v>99</v>
      </c>
      <c r="J250" s="17" t="s">
        <v>6188</v>
      </c>
    </row>
    <row r="251" spans="1:10" x14ac:dyDescent="0.25">
      <c r="A251" s="18">
        <f>IF(ISNUMBER(SEARCH('1_Aspectos Geográficos'!$D$6,tab_estados[],1)),MAX($A$1:A250)+1,0)</f>
        <v>250</v>
      </c>
      <c r="B251" s="18" t="s">
        <v>1968</v>
      </c>
      <c r="C251" s="18" t="s">
        <v>1969</v>
      </c>
      <c r="D251" s="18" t="s">
        <v>2017</v>
      </c>
      <c r="E251" s="19" t="s">
        <v>6397</v>
      </c>
      <c r="F251" s="18" t="str">
        <f t="shared" si="3"/>
        <v>Bom Jesus Da Lapa</v>
      </c>
      <c r="G251" s="19">
        <v>4115.5110000000004</v>
      </c>
      <c r="I251" s="17" t="s">
        <v>99</v>
      </c>
      <c r="J251" s="17" t="s">
        <v>6189</v>
      </c>
    </row>
    <row r="252" spans="1:10" x14ac:dyDescent="0.25">
      <c r="A252" s="18">
        <f>IF(ISNUMBER(SEARCH('1_Aspectos Geográficos'!$D$6,tab_estados[],1)),MAX($A$1:A251)+1,0)</f>
        <v>251</v>
      </c>
      <c r="B252" s="18" t="s">
        <v>1968</v>
      </c>
      <c r="C252" s="18" t="s">
        <v>1969</v>
      </c>
      <c r="D252" s="18" t="s">
        <v>2018</v>
      </c>
      <c r="E252" s="19" t="s">
        <v>6398</v>
      </c>
      <c r="F252" s="18" t="str">
        <f t="shared" si="3"/>
        <v>Bom Jesus Da Serra</v>
      </c>
      <c r="G252" s="19">
        <v>467.81299999999999</v>
      </c>
      <c r="I252" s="17" t="s">
        <v>99</v>
      </c>
      <c r="J252" s="17" t="s">
        <v>6190</v>
      </c>
    </row>
    <row r="253" spans="1:10" x14ac:dyDescent="0.25">
      <c r="A253" s="18">
        <f>IF(ISNUMBER(SEARCH('1_Aspectos Geográficos'!$D$6,tab_estados[],1)),MAX($A$1:A252)+1,0)</f>
        <v>252</v>
      </c>
      <c r="B253" s="18" t="s">
        <v>1968</v>
      </c>
      <c r="C253" s="18" t="s">
        <v>1969</v>
      </c>
      <c r="D253" s="18" t="s">
        <v>2019</v>
      </c>
      <c r="E253" s="19" t="s">
        <v>6399</v>
      </c>
      <c r="F253" s="18" t="str">
        <f t="shared" si="3"/>
        <v>Boninal</v>
      </c>
      <c r="G253" s="19">
        <v>896.84900000000005</v>
      </c>
      <c r="I253" s="17" t="s">
        <v>99</v>
      </c>
      <c r="J253" s="17" t="s">
        <v>6191</v>
      </c>
    </row>
    <row r="254" spans="1:10" x14ac:dyDescent="0.25">
      <c r="A254" s="18">
        <f>IF(ISNUMBER(SEARCH('1_Aspectos Geográficos'!$D$6,tab_estados[],1)),MAX($A$1:A253)+1,0)</f>
        <v>253</v>
      </c>
      <c r="B254" s="18" t="s">
        <v>1968</v>
      </c>
      <c r="C254" s="18" t="s">
        <v>1969</v>
      </c>
      <c r="D254" s="18" t="s">
        <v>2020</v>
      </c>
      <c r="E254" s="19" t="s">
        <v>6400</v>
      </c>
      <c r="F254" s="18" t="str">
        <f t="shared" si="3"/>
        <v>Bonito</v>
      </c>
      <c r="G254" s="19">
        <v>791.27599999999995</v>
      </c>
      <c r="I254" s="17" t="s">
        <v>99</v>
      </c>
      <c r="J254" s="17" t="s">
        <v>6192</v>
      </c>
    </row>
    <row r="255" spans="1:10" x14ac:dyDescent="0.25">
      <c r="A255" s="18">
        <f>IF(ISNUMBER(SEARCH('1_Aspectos Geográficos'!$D$6,tab_estados[],1)),MAX($A$1:A254)+1,0)</f>
        <v>254</v>
      </c>
      <c r="B255" s="18" t="s">
        <v>1968</v>
      </c>
      <c r="C255" s="18" t="s">
        <v>1969</v>
      </c>
      <c r="D255" s="18" t="s">
        <v>2021</v>
      </c>
      <c r="E255" s="19" t="s">
        <v>6401</v>
      </c>
      <c r="F255" s="18" t="str">
        <f t="shared" si="3"/>
        <v>Boquira</v>
      </c>
      <c r="G255" s="19">
        <v>1426.2329999999999</v>
      </c>
      <c r="I255" s="17" t="s">
        <v>99</v>
      </c>
      <c r="J255" s="17" t="s">
        <v>6193</v>
      </c>
    </row>
    <row r="256" spans="1:10" x14ac:dyDescent="0.25">
      <c r="A256" s="18">
        <f>IF(ISNUMBER(SEARCH('1_Aspectos Geográficos'!$D$6,tab_estados[],1)),MAX($A$1:A255)+1,0)</f>
        <v>255</v>
      </c>
      <c r="B256" s="18" t="s">
        <v>1968</v>
      </c>
      <c r="C256" s="18" t="s">
        <v>1969</v>
      </c>
      <c r="D256" s="18" t="s">
        <v>2022</v>
      </c>
      <c r="E256" s="19" t="s">
        <v>6402</v>
      </c>
      <c r="F256" s="18" t="str">
        <f t="shared" si="3"/>
        <v>Botuporã</v>
      </c>
      <c r="G256" s="19">
        <v>627.61199999999997</v>
      </c>
      <c r="I256" s="17" t="s">
        <v>99</v>
      </c>
      <c r="J256" s="17" t="s">
        <v>6194</v>
      </c>
    </row>
    <row r="257" spans="1:10" x14ac:dyDescent="0.25">
      <c r="A257" s="18">
        <f>IF(ISNUMBER(SEARCH('1_Aspectos Geográficos'!$D$6,tab_estados[],1)),MAX($A$1:A256)+1,0)</f>
        <v>256</v>
      </c>
      <c r="B257" s="18" t="s">
        <v>1968</v>
      </c>
      <c r="C257" s="18" t="s">
        <v>1969</v>
      </c>
      <c r="D257" s="18" t="s">
        <v>2023</v>
      </c>
      <c r="E257" s="19" t="s">
        <v>6403</v>
      </c>
      <c r="F257" s="18" t="str">
        <f t="shared" si="3"/>
        <v>Brejões</v>
      </c>
      <c r="G257" s="19">
        <v>518.56600000000003</v>
      </c>
      <c r="I257" s="17" t="s">
        <v>99</v>
      </c>
      <c r="J257" s="17" t="s">
        <v>6195</v>
      </c>
    </row>
    <row r="258" spans="1:10" x14ac:dyDescent="0.25">
      <c r="A258" s="18">
        <f>IF(ISNUMBER(SEARCH('1_Aspectos Geográficos'!$D$6,tab_estados[],1)),MAX($A$1:A257)+1,0)</f>
        <v>257</v>
      </c>
      <c r="B258" s="18" t="s">
        <v>1968</v>
      </c>
      <c r="C258" s="18" t="s">
        <v>1969</v>
      </c>
      <c r="D258" s="18" t="s">
        <v>2024</v>
      </c>
      <c r="E258" s="19" t="s">
        <v>6404</v>
      </c>
      <c r="F258" s="18" t="str">
        <f t="shared" ref="F258:F321" si="4">IFERROR(VLOOKUP(ROW(A257),lista,5,0),"")</f>
        <v>Brejolândia</v>
      </c>
      <c r="G258" s="19">
        <v>2247.2080000000001</v>
      </c>
      <c r="I258" s="17" t="s">
        <v>99</v>
      </c>
      <c r="J258" s="17" t="s">
        <v>6196</v>
      </c>
    </row>
    <row r="259" spans="1:10" x14ac:dyDescent="0.25">
      <c r="A259" s="18">
        <f>IF(ISNUMBER(SEARCH('1_Aspectos Geográficos'!$D$6,tab_estados[],1)),MAX($A$1:A258)+1,0)</f>
        <v>258</v>
      </c>
      <c r="B259" s="18" t="s">
        <v>1968</v>
      </c>
      <c r="C259" s="18" t="s">
        <v>1969</v>
      </c>
      <c r="D259" s="18" t="s">
        <v>2025</v>
      </c>
      <c r="E259" s="19" t="s">
        <v>6405</v>
      </c>
      <c r="F259" s="18" t="str">
        <f t="shared" si="4"/>
        <v>Brotas De Macaúbas</v>
      </c>
      <c r="G259" s="19">
        <v>2370.4949999999999</v>
      </c>
      <c r="I259" s="17" t="s">
        <v>99</v>
      </c>
      <c r="J259" s="17" t="s">
        <v>6197</v>
      </c>
    </row>
    <row r="260" spans="1:10" x14ac:dyDescent="0.25">
      <c r="A260" s="18">
        <f>IF(ISNUMBER(SEARCH('1_Aspectos Geográficos'!$D$6,tab_estados[],1)),MAX($A$1:A259)+1,0)</f>
        <v>259</v>
      </c>
      <c r="B260" s="18" t="s">
        <v>1968</v>
      </c>
      <c r="C260" s="18" t="s">
        <v>1969</v>
      </c>
      <c r="D260" s="18" t="s">
        <v>2026</v>
      </c>
      <c r="E260" s="19" t="s">
        <v>6406</v>
      </c>
      <c r="F260" s="18" t="str">
        <f t="shared" si="4"/>
        <v>Brumado</v>
      </c>
      <c r="G260" s="19">
        <v>2207.6120000000001</v>
      </c>
      <c r="I260" s="17" t="s">
        <v>90</v>
      </c>
      <c r="J260" s="560" t="s">
        <v>5955</v>
      </c>
    </row>
    <row r="261" spans="1:10" x14ac:dyDescent="0.25">
      <c r="A261" s="18">
        <f>IF(ISNUMBER(SEARCH('1_Aspectos Geográficos'!$D$6,tab_estados[],1)),MAX($A$1:A260)+1,0)</f>
        <v>260</v>
      </c>
      <c r="B261" s="18" t="s">
        <v>1968</v>
      </c>
      <c r="C261" s="18" t="s">
        <v>1969</v>
      </c>
      <c r="D261" s="18" t="s">
        <v>2027</v>
      </c>
      <c r="E261" s="19" t="s">
        <v>6407</v>
      </c>
      <c r="F261" s="18" t="str">
        <f t="shared" si="4"/>
        <v>Buerarema</v>
      </c>
      <c r="G261" s="19">
        <v>219.48699999999999</v>
      </c>
      <c r="I261" s="17" t="s">
        <v>90</v>
      </c>
      <c r="J261" s="560" t="s">
        <v>5956</v>
      </c>
    </row>
    <row r="262" spans="1:10" x14ac:dyDescent="0.25">
      <c r="A262" s="18">
        <f>IF(ISNUMBER(SEARCH('1_Aspectos Geográficos'!$D$6,tab_estados[],1)),MAX($A$1:A261)+1,0)</f>
        <v>261</v>
      </c>
      <c r="B262" s="18" t="s">
        <v>1968</v>
      </c>
      <c r="C262" s="18" t="s">
        <v>1969</v>
      </c>
      <c r="D262" s="18" t="s">
        <v>2028</v>
      </c>
      <c r="E262" s="19" t="s">
        <v>6408</v>
      </c>
      <c r="F262" s="18" t="str">
        <f t="shared" si="4"/>
        <v>Buritirama</v>
      </c>
      <c r="G262" s="19">
        <v>4046.7359999999999</v>
      </c>
      <c r="I262" s="17" t="s">
        <v>90</v>
      </c>
      <c r="J262" s="560" t="s">
        <v>5957</v>
      </c>
    </row>
    <row r="263" spans="1:10" x14ac:dyDescent="0.25">
      <c r="A263" s="18">
        <f>IF(ISNUMBER(SEARCH('1_Aspectos Geográficos'!$D$6,tab_estados[],1)),MAX($A$1:A262)+1,0)</f>
        <v>262</v>
      </c>
      <c r="B263" s="18" t="s">
        <v>1968</v>
      </c>
      <c r="C263" s="18" t="s">
        <v>1969</v>
      </c>
      <c r="D263" s="18" t="s">
        <v>2029</v>
      </c>
      <c r="E263" s="19" t="s">
        <v>6409</v>
      </c>
      <c r="F263" s="18" t="str">
        <f t="shared" si="4"/>
        <v>Caatiba</v>
      </c>
      <c r="G263" s="19">
        <v>579.13699999999994</v>
      </c>
      <c r="I263" s="17" t="s">
        <v>90</v>
      </c>
      <c r="J263" s="560" t="s">
        <v>5958</v>
      </c>
    </row>
    <row r="264" spans="1:10" x14ac:dyDescent="0.25">
      <c r="A264" s="18">
        <f>IF(ISNUMBER(SEARCH('1_Aspectos Geográficos'!$D$6,tab_estados[],1)),MAX($A$1:A263)+1,0)</f>
        <v>263</v>
      </c>
      <c r="B264" s="18" t="s">
        <v>1968</v>
      </c>
      <c r="C264" s="18" t="s">
        <v>1969</v>
      </c>
      <c r="D264" s="18" t="s">
        <v>2030</v>
      </c>
      <c r="E264" s="19" t="s">
        <v>6410</v>
      </c>
      <c r="F264" s="18" t="str">
        <f t="shared" si="4"/>
        <v>Cabaceiras Do Paraguaçu</v>
      </c>
      <c r="G264" s="19">
        <v>222.02699999999999</v>
      </c>
      <c r="I264" s="17" t="s">
        <v>90</v>
      </c>
      <c r="J264" s="560" t="s">
        <v>3242</v>
      </c>
    </row>
    <row r="265" spans="1:10" x14ac:dyDescent="0.25">
      <c r="A265" s="18">
        <f>IF(ISNUMBER(SEARCH('1_Aspectos Geográficos'!$D$6,tab_estados[],1)),MAX($A$1:A264)+1,0)</f>
        <v>264</v>
      </c>
      <c r="B265" s="18" t="s">
        <v>1968</v>
      </c>
      <c r="C265" s="18" t="s">
        <v>1969</v>
      </c>
      <c r="D265" s="18" t="s">
        <v>2031</v>
      </c>
      <c r="E265" s="19" t="s">
        <v>6411</v>
      </c>
      <c r="F265" s="18" t="str">
        <f t="shared" si="4"/>
        <v>Cachoeira</v>
      </c>
      <c r="G265" s="19">
        <v>399.93</v>
      </c>
      <c r="I265" s="17" t="s">
        <v>90</v>
      </c>
      <c r="J265" s="560" t="s">
        <v>5959</v>
      </c>
    </row>
    <row r="266" spans="1:10" x14ac:dyDescent="0.25">
      <c r="A266" s="18">
        <f>IF(ISNUMBER(SEARCH('1_Aspectos Geográficos'!$D$6,tab_estados[],1)),MAX($A$1:A265)+1,0)</f>
        <v>265</v>
      </c>
      <c r="B266" s="18" t="s">
        <v>1968</v>
      </c>
      <c r="C266" s="18" t="s">
        <v>1969</v>
      </c>
      <c r="D266" s="18" t="s">
        <v>2032</v>
      </c>
      <c r="E266" s="19" t="s">
        <v>6412</v>
      </c>
      <c r="F266" s="18" t="str">
        <f t="shared" si="4"/>
        <v>Caculé</v>
      </c>
      <c r="G266" s="19">
        <v>610.98299999999995</v>
      </c>
      <c r="I266" s="17" t="s">
        <v>90</v>
      </c>
      <c r="J266" s="560" t="s">
        <v>5960</v>
      </c>
    </row>
    <row r="267" spans="1:10" x14ac:dyDescent="0.25">
      <c r="A267" s="18">
        <f>IF(ISNUMBER(SEARCH('1_Aspectos Geográficos'!$D$6,tab_estados[],1)),MAX($A$1:A266)+1,0)</f>
        <v>266</v>
      </c>
      <c r="B267" s="18" t="s">
        <v>1968</v>
      </c>
      <c r="C267" s="18" t="s">
        <v>1969</v>
      </c>
      <c r="D267" s="18" t="s">
        <v>2033</v>
      </c>
      <c r="E267" s="19" t="s">
        <v>6413</v>
      </c>
      <c r="F267" s="18" t="str">
        <f t="shared" si="4"/>
        <v>Caém</v>
      </c>
      <c r="G267" s="19">
        <v>540.90800000000002</v>
      </c>
      <c r="I267" s="17" t="s">
        <v>90</v>
      </c>
      <c r="J267" s="560" t="s">
        <v>5961</v>
      </c>
    </row>
    <row r="268" spans="1:10" x14ac:dyDescent="0.25">
      <c r="A268" s="18">
        <f>IF(ISNUMBER(SEARCH('1_Aspectos Geográficos'!$D$6,tab_estados[],1)),MAX($A$1:A267)+1,0)</f>
        <v>267</v>
      </c>
      <c r="B268" s="18" t="s">
        <v>1968</v>
      </c>
      <c r="C268" s="18" t="s">
        <v>1969</v>
      </c>
      <c r="D268" s="18" t="s">
        <v>2034</v>
      </c>
      <c r="E268" s="19" t="s">
        <v>6414</v>
      </c>
      <c r="F268" s="18" t="str">
        <f t="shared" si="4"/>
        <v>Caetanos</v>
      </c>
      <c r="G268" s="19">
        <v>877.65</v>
      </c>
      <c r="I268" s="17" t="s">
        <v>90</v>
      </c>
      <c r="J268" s="560" t="s">
        <v>5962</v>
      </c>
    </row>
    <row r="269" spans="1:10" x14ac:dyDescent="0.25">
      <c r="A269" s="18">
        <f>IF(ISNUMBER(SEARCH('1_Aspectos Geográficos'!$D$6,tab_estados[],1)),MAX($A$1:A268)+1,0)</f>
        <v>268</v>
      </c>
      <c r="B269" s="18" t="s">
        <v>1968</v>
      </c>
      <c r="C269" s="18" t="s">
        <v>1969</v>
      </c>
      <c r="D269" s="18" t="s">
        <v>2035</v>
      </c>
      <c r="E269" s="19" t="s">
        <v>6415</v>
      </c>
      <c r="F269" s="18" t="str">
        <f t="shared" si="4"/>
        <v>Caetité</v>
      </c>
      <c r="G269" s="19">
        <v>2651.5360000000001</v>
      </c>
      <c r="I269" s="17" t="s">
        <v>90</v>
      </c>
      <c r="J269" s="560" t="s">
        <v>5963</v>
      </c>
    </row>
    <row r="270" spans="1:10" x14ac:dyDescent="0.25">
      <c r="A270" s="18">
        <f>IF(ISNUMBER(SEARCH('1_Aspectos Geográficos'!$D$6,tab_estados[],1)),MAX($A$1:A269)+1,0)</f>
        <v>269</v>
      </c>
      <c r="B270" s="18" t="s">
        <v>1968</v>
      </c>
      <c r="C270" s="18" t="s">
        <v>1969</v>
      </c>
      <c r="D270" s="18" t="s">
        <v>2036</v>
      </c>
      <c r="E270" s="19" t="s">
        <v>6416</v>
      </c>
      <c r="F270" s="18" t="str">
        <f t="shared" si="4"/>
        <v>Cafarnaum</v>
      </c>
      <c r="G270" s="19">
        <v>643.66099999999994</v>
      </c>
      <c r="I270" s="17" t="s">
        <v>90</v>
      </c>
      <c r="J270" s="560" t="s">
        <v>5964</v>
      </c>
    </row>
    <row r="271" spans="1:10" x14ac:dyDescent="0.25">
      <c r="A271" s="18">
        <f>IF(ISNUMBER(SEARCH('1_Aspectos Geográficos'!$D$6,tab_estados[],1)),MAX($A$1:A270)+1,0)</f>
        <v>270</v>
      </c>
      <c r="B271" s="18" t="s">
        <v>1968</v>
      </c>
      <c r="C271" s="18" t="s">
        <v>1969</v>
      </c>
      <c r="D271" s="18" t="s">
        <v>2037</v>
      </c>
      <c r="E271" s="19" t="s">
        <v>6417</v>
      </c>
      <c r="F271" s="18" t="str">
        <f t="shared" si="4"/>
        <v>Cairu</v>
      </c>
      <c r="G271" s="19">
        <v>463.34399999999999</v>
      </c>
      <c r="I271" s="17" t="s">
        <v>90</v>
      </c>
      <c r="J271" s="560" t="s">
        <v>5965</v>
      </c>
    </row>
    <row r="272" spans="1:10" x14ac:dyDescent="0.25">
      <c r="A272" s="18">
        <f>IF(ISNUMBER(SEARCH('1_Aspectos Geográficos'!$D$6,tab_estados[],1)),MAX($A$1:A271)+1,0)</f>
        <v>271</v>
      </c>
      <c r="B272" s="18" t="s">
        <v>1968</v>
      </c>
      <c r="C272" s="18" t="s">
        <v>1969</v>
      </c>
      <c r="D272" s="18" t="s">
        <v>2038</v>
      </c>
      <c r="E272" s="19" t="s">
        <v>6418</v>
      </c>
      <c r="F272" s="18" t="str">
        <f t="shared" si="4"/>
        <v>Caldeirão Grande</v>
      </c>
      <c r="G272" s="19">
        <v>458.31099999999998</v>
      </c>
      <c r="I272" s="17" t="s">
        <v>90</v>
      </c>
      <c r="J272" s="560" t="s">
        <v>5966</v>
      </c>
    </row>
    <row r="273" spans="1:10" x14ac:dyDescent="0.25">
      <c r="A273" s="18">
        <f>IF(ISNUMBER(SEARCH('1_Aspectos Geográficos'!$D$6,tab_estados[],1)),MAX($A$1:A272)+1,0)</f>
        <v>272</v>
      </c>
      <c r="B273" s="18" t="s">
        <v>1968</v>
      </c>
      <c r="C273" s="18" t="s">
        <v>1969</v>
      </c>
      <c r="D273" s="18" t="s">
        <v>2039</v>
      </c>
      <c r="E273" s="19" t="s">
        <v>6419</v>
      </c>
      <c r="F273" s="18" t="str">
        <f t="shared" si="4"/>
        <v>Camacan</v>
      </c>
      <c r="G273" s="19">
        <v>584.84799999999996</v>
      </c>
      <c r="I273" s="17" t="s">
        <v>90</v>
      </c>
      <c r="J273" s="560" t="s">
        <v>5967</v>
      </c>
    </row>
    <row r="274" spans="1:10" x14ac:dyDescent="0.25">
      <c r="A274" s="18">
        <f>IF(ISNUMBER(SEARCH('1_Aspectos Geográficos'!$D$6,tab_estados[],1)),MAX($A$1:A273)+1,0)</f>
        <v>273</v>
      </c>
      <c r="B274" s="18" t="s">
        <v>1968</v>
      </c>
      <c r="C274" s="18" t="s">
        <v>1969</v>
      </c>
      <c r="D274" s="18" t="s">
        <v>2040</v>
      </c>
      <c r="E274" s="19" t="s">
        <v>6420</v>
      </c>
      <c r="F274" s="18" t="str">
        <f t="shared" si="4"/>
        <v>Camaçari</v>
      </c>
      <c r="G274" s="19">
        <v>784.65800000000002</v>
      </c>
      <c r="I274" s="17" t="s">
        <v>90</v>
      </c>
      <c r="J274" s="560" t="s">
        <v>5749</v>
      </c>
    </row>
    <row r="275" spans="1:10" x14ac:dyDescent="0.25">
      <c r="A275" s="18">
        <f>IF(ISNUMBER(SEARCH('1_Aspectos Geográficos'!$D$6,tab_estados[],1)),MAX($A$1:A274)+1,0)</f>
        <v>274</v>
      </c>
      <c r="B275" s="18" t="s">
        <v>1968</v>
      </c>
      <c r="C275" s="18" t="s">
        <v>1969</v>
      </c>
      <c r="D275" s="18" t="s">
        <v>2041</v>
      </c>
      <c r="E275" s="19" t="s">
        <v>6421</v>
      </c>
      <c r="F275" s="18" t="str">
        <f t="shared" si="4"/>
        <v>Camamu</v>
      </c>
      <c r="G275" s="19">
        <v>839.99</v>
      </c>
      <c r="I275" s="17" t="s">
        <v>90</v>
      </c>
      <c r="J275" s="560" t="s">
        <v>5968</v>
      </c>
    </row>
    <row r="276" spans="1:10" x14ac:dyDescent="0.25">
      <c r="A276" s="18">
        <f>IF(ISNUMBER(SEARCH('1_Aspectos Geográficos'!$D$6,tab_estados[],1)),MAX($A$1:A275)+1,0)</f>
        <v>275</v>
      </c>
      <c r="B276" s="18" t="s">
        <v>1968</v>
      </c>
      <c r="C276" s="18" t="s">
        <v>1969</v>
      </c>
      <c r="D276" s="18" t="s">
        <v>2042</v>
      </c>
      <c r="E276" s="19" t="s">
        <v>6422</v>
      </c>
      <c r="F276" s="18" t="str">
        <f t="shared" si="4"/>
        <v>Campo Alegre De Lourdes</v>
      </c>
      <c r="G276" s="19">
        <v>2781.17</v>
      </c>
      <c r="I276" s="17" t="s">
        <v>90</v>
      </c>
      <c r="J276" s="560" t="s">
        <v>5755</v>
      </c>
    </row>
    <row r="277" spans="1:10" x14ac:dyDescent="0.25">
      <c r="A277" s="18">
        <f>IF(ISNUMBER(SEARCH('1_Aspectos Geográficos'!$D$6,tab_estados[],1)),MAX($A$1:A276)+1,0)</f>
        <v>276</v>
      </c>
      <c r="B277" s="18" t="s">
        <v>1968</v>
      </c>
      <c r="C277" s="18" t="s">
        <v>1969</v>
      </c>
      <c r="D277" s="18" t="s">
        <v>2043</v>
      </c>
      <c r="E277" s="19" t="s">
        <v>6423</v>
      </c>
      <c r="F277" s="18" t="str">
        <f t="shared" si="4"/>
        <v>Campo Formoso</v>
      </c>
      <c r="G277" s="19">
        <v>7161.8270000000002</v>
      </c>
      <c r="I277" s="17" t="s">
        <v>90</v>
      </c>
      <c r="J277" s="560" t="s">
        <v>5969</v>
      </c>
    </row>
    <row r="278" spans="1:10" x14ac:dyDescent="0.25">
      <c r="A278" s="18">
        <f>IF(ISNUMBER(SEARCH('1_Aspectos Geográficos'!$D$6,tab_estados[],1)),MAX($A$1:A277)+1,0)</f>
        <v>277</v>
      </c>
      <c r="B278" s="18" t="s">
        <v>1968</v>
      </c>
      <c r="C278" s="18" t="s">
        <v>1969</v>
      </c>
      <c r="D278" s="18" t="s">
        <v>2044</v>
      </c>
      <c r="E278" s="19" t="s">
        <v>6424</v>
      </c>
      <c r="F278" s="18" t="str">
        <f t="shared" si="4"/>
        <v>Canápolis</v>
      </c>
      <c r="G278" s="19">
        <v>460.38900000000001</v>
      </c>
      <c r="I278" s="17" t="s">
        <v>90</v>
      </c>
      <c r="J278" s="560" t="s">
        <v>5970</v>
      </c>
    </row>
    <row r="279" spans="1:10" x14ac:dyDescent="0.25">
      <c r="A279" s="18">
        <f>IF(ISNUMBER(SEARCH('1_Aspectos Geográficos'!$D$6,tab_estados[],1)),MAX($A$1:A278)+1,0)</f>
        <v>278</v>
      </c>
      <c r="B279" s="18" t="s">
        <v>1968</v>
      </c>
      <c r="C279" s="18" t="s">
        <v>1969</v>
      </c>
      <c r="D279" s="18" t="s">
        <v>2045</v>
      </c>
      <c r="E279" s="19" t="s">
        <v>6425</v>
      </c>
      <c r="F279" s="18" t="str">
        <f t="shared" si="4"/>
        <v>Canarana</v>
      </c>
      <c r="G279" s="19">
        <v>579.72699999999998</v>
      </c>
      <c r="I279" s="17" t="s">
        <v>90</v>
      </c>
      <c r="J279" s="560" t="s">
        <v>5971</v>
      </c>
    </row>
    <row r="280" spans="1:10" x14ac:dyDescent="0.25">
      <c r="A280" s="18">
        <f>IF(ISNUMBER(SEARCH('1_Aspectos Geográficos'!$D$6,tab_estados[],1)),MAX($A$1:A279)+1,0)</f>
        <v>279</v>
      </c>
      <c r="B280" s="18" t="s">
        <v>1968</v>
      </c>
      <c r="C280" s="18" t="s">
        <v>1969</v>
      </c>
      <c r="D280" s="18" t="s">
        <v>2046</v>
      </c>
      <c r="E280" s="19" t="s">
        <v>6426</v>
      </c>
      <c r="F280" s="18" t="str">
        <f t="shared" si="4"/>
        <v>Canavieiras</v>
      </c>
      <c r="G280" s="19">
        <v>1332.759</v>
      </c>
      <c r="I280" s="17" t="s">
        <v>90</v>
      </c>
      <c r="J280" s="560" t="s">
        <v>5972</v>
      </c>
    </row>
    <row r="281" spans="1:10" x14ac:dyDescent="0.25">
      <c r="A281" s="18">
        <f>IF(ISNUMBER(SEARCH('1_Aspectos Geográficos'!$D$6,tab_estados[],1)),MAX($A$1:A280)+1,0)</f>
        <v>280</v>
      </c>
      <c r="B281" s="18" t="s">
        <v>1968</v>
      </c>
      <c r="C281" s="18" t="s">
        <v>1969</v>
      </c>
      <c r="D281" s="18" t="s">
        <v>2047</v>
      </c>
      <c r="E281" s="19" t="s">
        <v>6427</v>
      </c>
      <c r="F281" s="18" t="str">
        <f t="shared" si="4"/>
        <v>Candeal</v>
      </c>
      <c r="G281" s="19">
        <v>447.577</v>
      </c>
      <c r="I281" s="17" t="s">
        <v>90</v>
      </c>
      <c r="J281" s="560" t="s">
        <v>5973</v>
      </c>
    </row>
    <row r="282" spans="1:10" x14ac:dyDescent="0.25">
      <c r="A282" s="18">
        <f>IF(ISNUMBER(SEARCH('1_Aspectos Geográficos'!$D$6,tab_estados[],1)),MAX($A$1:A281)+1,0)</f>
        <v>281</v>
      </c>
      <c r="B282" s="18" t="s">
        <v>1968</v>
      </c>
      <c r="C282" s="18" t="s">
        <v>1969</v>
      </c>
      <c r="D282" s="18" t="s">
        <v>2048</v>
      </c>
      <c r="E282" s="19" t="s">
        <v>6428</v>
      </c>
      <c r="F282" s="18" t="str">
        <f t="shared" si="4"/>
        <v>Candeias</v>
      </c>
      <c r="G282" s="19">
        <v>251.62799999999999</v>
      </c>
      <c r="I282" s="17" t="s">
        <v>90</v>
      </c>
      <c r="J282" s="560" t="s">
        <v>5974</v>
      </c>
    </row>
    <row r="283" spans="1:10" x14ac:dyDescent="0.25">
      <c r="A283" s="18">
        <f>IF(ISNUMBER(SEARCH('1_Aspectos Geográficos'!$D$6,tab_estados[],1)),MAX($A$1:A282)+1,0)</f>
        <v>282</v>
      </c>
      <c r="B283" s="18" t="s">
        <v>1968</v>
      </c>
      <c r="C283" s="18" t="s">
        <v>1969</v>
      </c>
      <c r="D283" s="18" t="s">
        <v>2049</v>
      </c>
      <c r="E283" s="19" t="s">
        <v>6429</v>
      </c>
      <c r="F283" s="18" t="str">
        <f t="shared" si="4"/>
        <v>Candiba</v>
      </c>
      <c r="G283" s="19">
        <v>433.642</v>
      </c>
      <c r="I283" s="17" t="s">
        <v>90</v>
      </c>
      <c r="J283" s="560" t="s">
        <v>5975</v>
      </c>
    </row>
    <row r="284" spans="1:10" x14ac:dyDescent="0.25">
      <c r="A284" s="18">
        <f>IF(ISNUMBER(SEARCH('1_Aspectos Geográficos'!$D$6,tab_estados[],1)),MAX($A$1:A283)+1,0)</f>
        <v>283</v>
      </c>
      <c r="B284" s="18" t="s">
        <v>1968</v>
      </c>
      <c r="C284" s="18" t="s">
        <v>1969</v>
      </c>
      <c r="D284" s="18" t="s">
        <v>2050</v>
      </c>
      <c r="E284" s="19" t="s">
        <v>6430</v>
      </c>
      <c r="F284" s="18" t="str">
        <f t="shared" si="4"/>
        <v>Cândido Sales</v>
      </c>
      <c r="G284" s="19">
        <v>1169.7909999999999</v>
      </c>
      <c r="I284" s="17" t="s">
        <v>90</v>
      </c>
      <c r="J284" s="560" t="s">
        <v>5976</v>
      </c>
    </row>
    <row r="285" spans="1:10" x14ac:dyDescent="0.25">
      <c r="A285" s="18">
        <f>IF(ISNUMBER(SEARCH('1_Aspectos Geográficos'!$D$6,tab_estados[],1)),MAX($A$1:A284)+1,0)</f>
        <v>284</v>
      </c>
      <c r="B285" s="18" t="s">
        <v>1968</v>
      </c>
      <c r="C285" s="18" t="s">
        <v>1969</v>
      </c>
      <c r="D285" s="18" t="s">
        <v>2051</v>
      </c>
      <c r="E285" s="19" t="s">
        <v>6431</v>
      </c>
      <c r="F285" s="18" t="str">
        <f t="shared" si="4"/>
        <v>Cansanção</v>
      </c>
      <c r="G285" s="19">
        <v>1351.8910000000001</v>
      </c>
      <c r="I285" s="17" t="s">
        <v>90</v>
      </c>
      <c r="J285" s="560" t="s">
        <v>5977</v>
      </c>
    </row>
    <row r="286" spans="1:10" x14ac:dyDescent="0.25">
      <c r="A286" s="18">
        <f>IF(ISNUMBER(SEARCH('1_Aspectos Geográficos'!$D$6,tab_estados[],1)),MAX($A$1:A285)+1,0)</f>
        <v>285</v>
      </c>
      <c r="B286" s="18" t="s">
        <v>1968</v>
      </c>
      <c r="C286" s="18" t="s">
        <v>1969</v>
      </c>
      <c r="D286" s="18" t="s">
        <v>2052</v>
      </c>
      <c r="E286" s="19" t="s">
        <v>6432</v>
      </c>
      <c r="F286" s="18" t="str">
        <f t="shared" si="4"/>
        <v>Canudos</v>
      </c>
      <c r="G286" s="19">
        <v>3189.54</v>
      </c>
      <c r="I286" s="17" t="s">
        <v>90</v>
      </c>
      <c r="J286" s="560" t="s">
        <v>5978</v>
      </c>
    </row>
    <row r="287" spans="1:10" x14ac:dyDescent="0.25">
      <c r="A287" s="18">
        <f>IF(ISNUMBER(SEARCH('1_Aspectos Geográficos'!$D$6,tab_estados[],1)),MAX($A$1:A286)+1,0)</f>
        <v>286</v>
      </c>
      <c r="B287" s="18" t="s">
        <v>1968</v>
      </c>
      <c r="C287" s="18" t="s">
        <v>1969</v>
      </c>
      <c r="D287" s="18" t="s">
        <v>2053</v>
      </c>
      <c r="E287" s="19" t="s">
        <v>6433</v>
      </c>
      <c r="F287" s="18" t="str">
        <f t="shared" si="4"/>
        <v>Capela Do Alto Alegre</v>
      </c>
      <c r="G287" s="19">
        <v>629.58600000000001</v>
      </c>
      <c r="I287" s="17" t="s">
        <v>90</v>
      </c>
      <c r="J287" s="560" t="s">
        <v>5979</v>
      </c>
    </row>
    <row r="288" spans="1:10" x14ac:dyDescent="0.25">
      <c r="A288" s="18">
        <f>IF(ISNUMBER(SEARCH('1_Aspectos Geográficos'!$D$6,tab_estados[],1)),MAX($A$1:A287)+1,0)</f>
        <v>287</v>
      </c>
      <c r="B288" s="18" t="s">
        <v>1968</v>
      </c>
      <c r="C288" s="18" t="s">
        <v>1969</v>
      </c>
      <c r="D288" s="18" t="s">
        <v>2054</v>
      </c>
      <c r="E288" s="19" t="s">
        <v>6434</v>
      </c>
      <c r="F288" s="18" t="str">
        <f t="shared" si="4"/>
        <v>Capim Grosso</v>
      </c>
      <c r="G288" s="19">
        <v>464.77600000000001</v>
      </c>
    </row>
    <row r="289" spans="1:7" x14ac:dyDescent="0.25">
      <c r="A289" s="18">
        <f>IF(ISNUMBER(SEARCH('1_Aspectos Geográficos'!$D$6,tab_estados[],1)),MAX($A$1:A288)+1,0)</f>
        <v>288</v>
      </c>
      <c r="B289" s="18" t="s">
        <v>1968</v>
      </c>
      <c r="C289" s="18" t="s">
        <v>1969</v>
      </c>
      <c r="D289" s="18" t="s">
        <v>2055</v>
      </c>
      <c r="E289" s="19" t="s">
        <v>6435</v>
      </c>
      <c r="F289" s="18" t="str">
        <f t="shared" si="4"/>
        <v>Caraíbas</v>
      </c>
      <c r="G289" s="19">
        <v>805.62900000000002</v>
      </c>
    </row>
    <row r="290" spans="1:7" x14ac:dyDescent="0.25">
      <c r="A290" s="18">
        <f>IF(ISNUMBER(SEARCH('1_Aspectos Geográficos'!$D$6,tab_estados[],1)),MAX($A$1:A289)+1,0)</f>
        <v>289</v>
      </c>
      <c r="B290" s="18" t="s">
        <v>1968</v>
      </c>
      <c r="C290" s="18" t="s">
        <v>1969</v>
      </c>
      <c r="D290" s="18" t="s">
        <v>2056</v>
      </c>
      <c r="E290" s="19" t="s">
        <v>6436</v>
      </c>
      <c r="F290" s="18" t="str">
        <f t="shared" si="4"/>
        <v>Caravelas</v>
      </c>
      <c r="G290" s="19">
        <v>2396.6089999999999</v>
      </c>
    </row>
    <row r="291" spans="1:7" x14ac:dyDescent="0.25">
      <c r="A291" s="18">
        <f>IF(ISNUMBER(SEARCH('1_Aspectos Geográficos'!$D$6,tab_estados[],1)),MAX($A$1:A290)+1,0)</f>
        <v>290</v>
      </c>
      <c r="B291" s="18" t="s">
        <v>1968</v>
      </c>
      <c r="C291" s="18" t="s">
        <v>1969</v>
      </c>
      <c r="D291" s="18" t="s">
        <v>2057</v>
      </c>
      <c r="E291" s="19" t="s">
        <v>6437</v>
      </c>
      <c r="F291" s="18" t="str">
        <f t="shared" si="4"/>
        <v>Cardeal Da Silva</v>
      </c>
      <c r="G291" s="19">
        <v>256.91399999999999</v>
      </c>
    </row>
    <row r="292" spans="1:7" x14ac:dyDescent="0.25">
      <c r="A292" s="18">
        <f>IF(ISNUMBER(SEARCH('1_Aspectos Geográficos'!$D$6,tab_estados[],1)),MAX($A$1:A291)+1,0)</f>
        <v>291</v>
      </c>
      <c r="B292" s="18" t="s">
        <v>1968</v>
      </c>
      <c r="C292" s="18" t="s">
        <v>1969</v>
      </c>
      <c r="D292" s="18" t="s">
        <v>2058</v>
      </c>
      <c r="E292" s="19" t="s">
        <v>6438</v>
      </c>
      <c r="F292" s="18" t="str">
        <f t="shared" si="4"/>
        <v>Carinhanha</v>
      </c>
      <c r="G292" s="19">
        <v>2529.442</v>
      </c>
    </row>
    <row r="293" spans="1:7" x14ac:dyDescent="0.25">
      <c r="A293" s="18">
        <f>IF(ISNUMBER(SEARCH('1_Aspectos Geográficos'!$D$6,tab_estados[],1)),MAX($A$1:A292)+1,0)</f>
        <v>292</v>
      </c>
      <c r="B293" s="18" t="s">
        <v>1968</v>
      </c>
      <c r="C293" s="18" t="s">
        <v>1969</v>
      </c>
      <c r="D293" s="18" t="s">
        <v>2059</v>
      </c>
      <c r="E293" s="19" t="s">
        <v>6439</v>
      </c>
      <c r="F293" s="18" t="str">
        <f t="shared" si="4"/>
        <v>Casa Nova</v>
      </c>
      <c r="G293" s="19">
        <v>9647.0689999999995</v>
      </c>
    </row>
    <row r="294" spans="1:7" x14ac:dyDescent="0.25">
      <c r="A294" s="18">
        <f>IF(ISNUMBER(SEARCH('1_Aspectos Geográficos'!$D$6,tab_estados[],1)),MAX($A$1:A293)+1,0)</f>
        <v>293</v>
      </c>
      <c r="B294" s="18" t="s">
        <v>1968</v>
      </c>
      <c r="C294" s="18" t="s">
        <v>1969</v>
      </c>
      <c r="D294" s="18" t="s">
        <v>2060</v>
      </c>
      <c r="E294" s="19" t="s">
        <v>6440</v>
      </c>
      <c r="F294" s="18" t="str">
        <f t="shared" si="4"/>
        <v>Castro Alves</v>
      </c>
      <c r="G294" s="19">
        <v>713.78899999999999</v>
      </c>
    </row>
    <row r="295" spans="1:7" x14ac:dyDescent="0.25">
      <c r="A295" s="18">
        <f>IF(ISNUMBER(SEARCH('1_Aspectos Geográficos'!$D$6,tab_estados[],1)),MAX($A$1:A294)+1,0)</f>
        <v>294</v>
      </c>
      <c r="B295" s="18" t="s">
        <v>1968</v>
      </c>
      <c r="C295" s="18" t="s">
        <v>1969</v>
      </c>
      <c r="D295" s="18" t="s">
        <v>2061</v>
      </c>
      <c r="E295" s="19" t="s">
        <v>6441</v>
      </c>
      <c r="F295" s="18" t="str">
        <f t="shared" si="4"/>
        <v>Catolândia</v>
      </c>
      <c r="G295" s="19">
        <v>720.423</v>
      </c>
    </row>
    <row r="296" spans="1:7" x14ac:dyDescent="0.25">
      <c r="A296" s="18">
        <f>IF(ISNUMBER(SEARCH('1_Aspectos Geográficos'!$D$6,tab_estados[],1)),MAX($A$1:A295)+1,0)</f>
        <v>295</v>
      </c>
      <c r="B296" s="18" t="s">
        <v>1968</v>
      </c>
      <c r="C296" s="18" t="s">
        <v>1969</v>
      </c>
      <c r="D296" s="18" t="s">
        <v>2062</v>
      </c>
      <c r="E296" s="19" t="s">
        <v>6442</v>
      </c>
      <c r="F296" s="18" t="str">
        <f t="shared" si="4"/>
        <v>Catu</v>
      </c>
      <c r="G296" s="19">
        <v>416.21699999999998</v>
      </c>
    </row>
    <row r="297" spans="1:7" x14ac:dyDescent="0.25">
      <c r="A297" s="18">
        <f>IF(ISNUMBER(SEARCH('1_Aspectos Geográficos'!$D$6,tab_estados[],1)),MAX($A$1:A296)+1,0)</f>
        <v>296</v>
      </c>
      <c r="B297" s="18" t="s">
        <v>1968</v>
      </c>
      <c r="C297" s="18" t="s">
        <v>1969</v>
      </c>
      <c r="D297" s="18" t="s">
        <v>2063</v>
      </c>
      <c r="E297" s="19" t="s">
        <v>6443</v>
      </c>
      <c r="F297" s="18" t="str">
        <f t="shared" si="4"/>
        <v>Caturama</v>
      </c>
      <c r="G297" s="19">
        <v>716.26099999999997</v>
      </c>
    </row>
    <row r="298" spans="1:7" x14ac:dyDescent="0.25">
      <c r="A298" s="18">
        <f>IF(ISNUMBER(SEARCH('1_Aspectos Geográficos'!$D$6,tab_estados[],1)),MAX($A$1:A297)+1,0)</f>
        <v>297</v>
      </c>
      <c r="B298" s="18" t="s">
        <v>1968</v>
      </c>
      <c r="C298" s="18" t="s">
        <v>1969</v>
      </c>
      <c r="D298" s="18" t="s">
        <v>2064</v>
      </c>
      <c r="E298" s="19" t="s">
        <v>6444</v>
      </c>
      <c r="F298" s="18" t="str">
        <f t="shared" si="4"/>
        <v>Central</v>
      </c>
      <c r="G298" s="19">
        <v>566.97400000000005</v>
      </c>
    </row>
    <row r="299" spans="1:7" x14ac:dyDescent="0.25">
      <c r="A299" s="18">
        <f>IF(ISNUMBER(SEARCH('1_Aspectos Geográficos'!$D$6,tab_estados[],1)),MAX($A$1:A298)+1,0)</f>
        <v>298</v>
      </c>
      <c r="B299" s="18" t="s">
        <v>1968</v>
      </c>
      <c r="C299" s="18" t="s">
        <v>1969</v>
      </c>
      <c r="D299" s="18" t="s">
        <v>2065</v>
      </c>
      <c r="E299" s="19" t="s">
        <v>6445</v>
      </c>
      <c r="F299" s="18" t="str">
        <f t="shared" si="4"/>
        <v>Chorrochó</v>
      </c>
      <c r="G299" s="19">
        <v>3005.319</v>
      </c>
    </row>
    <row r="300" spans="1:7" x14ac:dyDescent="0.25">
      <c r="A300" s="18">
        <f>IF(ISNUMBER(SEARCH('1_Aspectos Geográficos'!$D$6,tab_estados[],1)),MAX($A$1:A299)+1,0)</f>
        <v>299</v>
      </c>
      <c r="B300" s="18" t="s">
        <v>1968</v>
      </c>
      <c r="C300" s="18" t="s">
        <v>1969</v>
      </c>
      <c r="D300" s="18" t="s">
        <v>2066</v>
      </c>
      <c r="E300" s="19" t="s">
        <v>6446</v>
      </c>
      <c r="F300" s="18" t="str">
        <f t="shared" si="4"/>
        <v>Cícero Dantas</v>
      </c>
      <c r="G300" s="19">
        <v>863.93200000000002</v>
      </c>
    </row>
    <row r="301" spans="1:7" x14ac:dyDescent="0.25">
      <c r="A301" s="18">
        <f>IF(ISNUMBER(SEARCH('1_Aspectos Geográficos'!$D$6,tab_estados[],1)),MAX($A$1:A300)+1,0)</f>
        <v>300</v>
      </c>
      <c r="B301" s="18" t="s">
        <v>1968</v>
      </c>
      <c r="C301" s="18" t="s">
        <v>1969</v>
      </c>
      <c r="D301" s="18" t="s">
        <v>2067</v>
      </c>
      <c r="E301" s="19" t="s">
        <v>6447</v>
      </c>
      <c r="F301" s="18" t="str">
        <f t="shared" si="4"/>
        <v>Cipó</v>
      </c>
      <c r="G301" s="19">
        <v>155.71799999999999</v>
      </c>
    </row>
    <row r="302" spans="1:7" x14ac:dyDescent="0.25">
      <c r="A302" s="18">
        <f>IF(ISNUMBER(SEARCH('1_Aspectos Geográficos'!$D$6,tab_estados[],1)),MAX($A$1:A301)+1,0)</f>
        <v>301</v>
      </c>
      <c r="B302" s="18" t="s">
        <v>1968</v>
      </c>
      <c r="C302" s="18" t="s">
        <v>1969</v>
      </c>
      <c r="D302" s="18" t="s">
        <v>2068</v>
      </c>
      <c r="E302" s="19" t="s">
        <v>6448</v>
      </c>
      <c r="F302" s="18" t="str">
        <f t="shared" si="4"/>
        <v>Coaraci</v>
      </c>
      <c r="G302" s="19">
        <v>274.5</v>
      </c>
    </row>
    <row r="303" spans="1:7" x14ac:dyDescent="0.25">
      <c r="A303" s="18">
        <f>IF(ISNUMBER(SEARCH('1_Aspectos Geográficos'!$D$6,tab_estados[],1)),MAX($A$1:A302)+1,0)</f>
        <v>302</v>
      </c>
      <c r="B303" s="18" t="s">
        <v>1968</v>
      </c>
      <c r="C303" s="18" t="s">
        <v>1969</v>
      </c>
      <c r="D303" s="18" t="s">
        <v>2069</v>
      </c>
      <c r="E303" s="19" t="s">
        <v>6449</v>
      </c>
      <c r="F303" s="18" t="str">
        <f t="shared" si="4"/>
        <v>Cocos</v>
      </c>
      <c r="G303" s="19">
        <v>10140.569</v>
      </c>
    </row>
    <row r="304" spans="1:7" x14ac:dyDescent="0.25">
      <c r="A304" s="18">
        <f>IF(ISNUMBER(SEARCH('1_Aspectos Geográficos'!$D$6,tab_estados[],1)),MAX($A$1:A303)+1,0)</f>
        <v>303</v>
      </c>
      <c r="B304" s="18" t="s">
        <v>1968</v>
      </c>
      <c r="C304" s="18" t="s">
        <v>1969</v>
      </c>
      <c r="D304" s="18" t="s">
        <v>2070</v>
      </c>
      <c r="E304" s="19" t="s">
        <v>6450</v>
      </c>
      <c r="F304" s="18" t="str">
        <f t="shared" si="4"/>
        <v>Conceição Da Feira</v>
      </c>
      <c r="G304" s="19">
        <v>164.798</v>
      </c>
    </row>
    <row r="305" spans="1:7" x14ac:dyDescent="0.25">
      <c r="A305" s="18">
        <f>IF(ISNUMBER(SEARCH('1_Aspectos Geográficos'!$D$6,tab_estados[],1)),MAX($A$1:A304)+1,0)</f>
        <v>304</v>
      </c>
      <c r="B305" s="18" t="s">
        <v>1968</v>
      </c>
      <c r="C305" s="18" t="s">
        <v>1969</v>
      </c>
      <c r="D305" s="18" t="s">
        <v>2071</v>
      </c>
      <c r="E305" s="19" t="s">
        <v>6451</v>
      </c>
      <c r="F305" s="18" t="str">
        <f t="shared" si="4"/>
        <v>Conceição Do Almeida</v>
      </c>
      <c r="G305" s="19">
        <v>284.83600000000001</v>
      </c>
    </row>
    <row r="306" spans="1:7" x14ac:dyDescent="0.25">
      <c r="A306" s="18">
        <f>IF(ISNUMBER(SEARCH('1_Aspectos Geográficos'!$D$6,tab_estados[],1)),MAX($A$1:A305)+1,0)</f>
        <v>305</v>
      </c>
      <c r="B306" s="18" t="s">
        <v>1968</v>
      </c>
      <c r="C306" s="18" t="s">
        <v>1969</v>
      </c>
      <c r="D306" s="18" t="s">
        <v>2072</v>
      </c>
      <c r="E306" s="19" t="s">
        <v>6452</v>
      </c>
      <c r="F306" s="18" t="str">
        <f t="shared" si="4"/>
        <v>Conceição Do Coité</v>
      </c>
      <c r="G306" s="19">
        <v>1015.252</v>
      </c>
    </row>
    <row r="307" spans="1:7" x14ac:dyDescent="0.25">
      <c r="A307" s="18">
        <f>IF(ISNUMBER(SEARCH('1_Aspectos Geográficos'!$D$6,tab_estados[],1)),MAX($A$1:A306)+1,0)</f>
        <v>306</v>
      </c>
      <c r="B307" s="18" t="s">
        <v>1968</v>
      </c>
      <c r="C307" s="18" t="s">
        <v>1969</v>
      </c>
      <c r="D307" s="18" t="s">
        <v>2073</v>
      </c>
      <c r="E307" s="19" t="s">
        <v>6453</v>
      </c>
      <c r="F307" s="18" t="str">
        <f t="shared" si="4"/>
        <v>Conceição Do Jacuípe</v>
      </c>
      <c r="G307" s="19">
        <v>117.529</v>
      </c>
    </row>
    <row r="308" spans="1:7" x14ac:dyDescent="0.25">
      <c r="A308" s="18">
        <f>IF(ISNUMBER(SEARCH('1_Aspectos Geográficos'!$D$6,tab_estados[],1)),MAX($A$1:A307)+1,0)</f>
        <v>307</v>
      </c>
      <c r="B308" s="18" t="s">
        <v>1968</v>
      </c>
      <c r="C308" s="18" t="s">
        <v>1969</v>
      </c>
      <c r="D308" s="18" t="s">
        <v>2074</v>
      </c>
      <c r="E308" s="19" t="s">
        <v>6454</v>
      </c>
      <c r="F308" s="18" t="str">
        <f t="shared" si="4"/>
        <v>Conde</v>
      </c>
      <c r="G308" s="19">
        <v>964.63699999999994</v>
      </c>
    </row>
    <row r="309" spans="1:7" x14ac:dyDescent="0.25">
      <c r="A309" s="18">
        <f>IF(ISNUMBER(SEARCH('1_Aspectos Geográficos'!$D$6,tab_estados[],1)),MAX($A$1:A308)+1,0)</f>
        <v>308</v>
      </c>
      <c r="B309" s="18" t="s">
        <v>1968</v>
      </c>
      <c r="C309" s="18" t="s">
        <v>1969</v>
      </c>
      <c r="D309" s="18" t="s">
        <v>2075</v>
      </c>
      <c r="E309" s="19" t="s">
        <v>6455</v>
      </c>
      <c r="F309" s="18" t="str">
        <f t="shared" si="4"/>
        <v>Condeúba</v>
      </c>
      <c r="G309" s="19">
        <v>1348.4369999999999</v>
      </c>
    </row>
    <row r="310" spans="1:7" x14ac:dyDescent="0.25">
      <c r="A310" s="18">
        <f>IF(ISNUMBER(SEARCH('1_Aspectos Geográficos'!$D$6,tab_estados[],1)),MAX($A$1:A309)+1,0)</f>
        <v>309</v>
      </c>
      <c r="B310" s="18" t="s">
        <v>1968</v>
      </c>
      <c r="C310" s="18" t="s">
        <v>1969</v>
      </c>
      <c r="D310" s="18" t="s">
        <v>2076</v>
      </c>
      <c r="E310" s="19" t="s">
        <v>6456</v>
      </c>
      <c r="F310" s="18" t="str">
        <f t="shared" si="4"/>
        <v>Contendas Do Sincorá</v>
      </c>
      <c r="G310" s="19">
        <v>977.45500000000004</v>
      </c>
    </row>
    <row r="311" spans="1:7" x14ac:dyDescent="0.25">
      <c r="A311" s="18">
        <f>IF(ISNUMBER(SEARCH('1_Aspectos Geográficos'!$D$6,tab_estados[],1)),MAX($A$1:A310)+1,0)</f>
        <v>310</v>
      </c>
      <c r="B311" s="18" t="s">
        <v>1968</v>
      </c>
      <c r="C311" s="18" t="s">
        <v>1969</v>
      </c>
      <c r="D311" s="18" t="s">
        <v>2077</v>
      </c>
      <c r="E311" s="19" t="s">
        <v>6457</v>
      </c>
      <c r="F311" s="18" t="str">
        <f t="shared" si="4"/>
        <v>Coração De Maria</v>
      </c>
      <c r="G311" s="19">
        <v>378.42099999999999</v>
      </c>
    </row>
    <row r="312" spans="1:7" x14ac:dyDescent="0.25">
      <c r="A312" s="18">
        <f>IF(ISNUMBER(SEARCH('1_Aspectos Geográficos'!$D$6,tab_estados[],1)),MAX($A$1:A311)+1,0)</f>
        <v>311</v>
      </c>
      <c r="B312" s="18" t="s">
        <v>1968</v>
      </c>
      <c r="C312" s="18" t="s">
        <v>1969</v>
      </c>
      <c r="D312" s="18" t="s">
        <v>2078</v>
      </c>
      <c r="E312" s="19" t="s">
        <v>6458</v>
      </c>
      <c r="F312" s="18" t="str">
        <f t="shared" si="4"/>
        <v>Cordeiros</v>
      </c>
      <c r="G312" s="19">
        <v>523.64</v>
      </c>
    </row>
    <row r="313" spans="1:7" x14ac:dyDescent="0.25">
      <c r="A313" s="18">
        <f>IF(ISNUMBER(SEARCH('1_Aspectos Geográficos'!$D$6,tab_estados[],1)),MAX($A$1:A312)+1,0)</f>
        <v>312</v>
      </c>
      <c r="B313" s="18" t="s">
        <v>1968</v>
      </c>
      <c r="C313" s="18" t="s">
        <v>1969</v>
      </c>
      <c r="D313" s="18" t="s">
        <v>2079</v>
      </c>
      <c r="E313" s="19" t="s">
        <v>6459</v>
      </c>
      <c r="F313" s="18" t="str">
        <f t="shared" si="4"/>
        <v>Coribe</v>
      </c>
      <c r="G313" s="19">
        <v>2657.123</v>
      </c>
    </row>
    <row r="314" spans="1:7" x14ac:dyDescent="0.25">
      <c r="A314" s="18">
        <f>IF(ISNUMBER(SEARCH('1_Aspectos Geográficos'!$D$6,tab_estados[],1)),MAX($A$1:A313)+1,0)</f>
        <v>313</v>
      </c>
      <c r="B314" s="18" t="s">
        <v>1968</v>
      </c>
      <c r="C314" s="18" t="s">
        <v>1969</v>
      </c>
      <c r="D314" s="18" t="s">
        <v>2080</v>
      </c>
      <c r="E314" s="19" t="s">
        <v>6460</v>
      </c>
      <c r="F314" s="18" t="str">
        <f t="shared" si="4"/>
        <v>Coronel João Sá</v>
      </c>
      <c r="G314" s="19">
        <v>883.52200000000005</v>
      </c>
    </row>
    <row r="315" spans="1:7" x14ac:dyDescent="0.25">
      <c r="A315" s="18">
        <f>IF(ISNUMBER(SEARCH('1_Aspectos Geográficos'!$D$6,tab_estados[],1)),MAX($A$1:A314)+1,0)</f>
        <v>314</v>
      </c>
      <c r="B315" s="18" t="s">
        <v>1968</v>
      </c>
      <c r="C315" s="18" t="s">
        <v>1969</v>
      </c>
      <c r="D315" s="18" t="s">
        <v>2081</v>
      </c>
      <c r="E315" s="19" t="s">
        <v>6461</v>
      </c>
      <c r="F315" s="18" t="str">
        <f t="shared" si="4"/>
        <v>Correntina</v>
      </c>
      <c r="G315" s="19">
        <v>11492.171</v>
      </c>
    </row>
    <row r="316" spans="1:7" x14ac:dyDescent="0.25">
      <c r="A316" s="18">
        <f>IF(ISNUMBER(SEARCH('1_Aspectos Geográficos'!$D$6,tab_estados[],1)),MAX($A$1:A315)+1,0)</f>
        <v>315</v>
      </c>
      <c r="B316" s="18" t="s">
        <v>1968</v>
      </c>
      <c r="C316" s="18" t="s">
        <v>1969</v>
      </c>
      <c r="D316" s="18" t="s">
        <v>2082</v>
      </c>
      <c r="E316" s="19" t="s">
        <v>6462</v>
      </c>
      <c r="F316" s="18" t="str">
        <f t="shared" si="4"/>
        <v>Cotegipe</v>
      </c>
      <c r="G316" s="19">
        <v>4282.7749999999996</v>
      </c>
    </row>
    <row r="317" spans="1:7" x14ac:dyDescent="0.25">
      <c r="A317" s="18">
        <f>IF(ISNUMBER(SEARCH('1_Aspectos Geográficos'!$D$6,tab_estados[],1)),MAX($A$1:A316)+1,0)</f>
        <v>316</v>
      </c>
      <c r="B317" s="18" t="s">
        <v>1968</v>
      </c>
      <c r="C317" s="18" t="s">
        <v>1969</v>
      </c>
      <c r="D317" s="18" t="s">
        <v>2083</v>
      </c>
      <c r="E317" s="19" t="s">
        <v>6463</v>
      </c>
      <c r="F317" s="18" t="str">
        <f t="shared" si="4"/>
        <v>Cravolândia</v>
      </c>
      <c r="G317" s="19">
        <v>182.58500000000001</v>
      </c>
    </row>
    <row r="318" spans="1:7" x14ac:dyDescent="0.25">
      <c r="A318" s="18">
        <f>IF(ISNUMBER(SEARCH('1_Aspectos Geográficos'!$D$6,tab_estados[],1)),MAX($A$1:A317)+1,0)</f>
        <v>317</v>
      </c>
      <c r="B318" s="18" t="s">
        <v>1968</v>
      </c>
      <c r="C318" s="18" t="s">
        <v>1969</v>
      </c>
      <c r="D318" s="18" t="s">
        <v>2084</v>
      </c>
      <c r="E318" s="19" t="s">
        <v>6464</v>
      </c>
      <c r="F318" s="18" t="str">
        <f t="shared" si="4"/>
        <v>Crisópolis</v>
      </c>
      <c r="G318" s="19">
        <v>607.65700000000004</v>
      </c>
    </row>
    <row r="319" spans="1:7" x14ac:dyDescent="0.25">
      <c r="A319" s="18">
        <f>IF(ISNUMBER(SEARCH('1_Aspectos Geográficos'!$D$6,tab_estados[],1)),MAX($A$1:A318)+1,0)</f>
        <v>318</v>
      </c>
      <c r="B319" s="18" t="s">
        <v>1968</v>
      </c>
      <c r="C319" s="18" t="s">
        <v>1969</v>
      </c>
      <c r="D319" s="18" t="s">
        <v>2085</v>
      </c>
      <c r="E319" s="19" t="s">
        <v>6465</v>
      </c>
      <c r="F319" s="18" t="str">
        <f t="shared" si="4"/>
        <v>Cristópolis</v>
      </c>
      <c r="G319" s="19">
        <v>1052.837</v>
      </c>
    </row>
    <row r="320" spans="1:7" x14ac:dyDescent="0.25">
      <c r="A320" s="18">
        <f>IF(ISNUMBER(SEARCH('1_Aspectos Geográficos'!$D$6,tab_estados[],1)),MAX($A$1:A319)+1,0)</f>
        <v>319</v>
      </c>
      <c r="B320" s="18" t="s">
        <v>1968</v>
      </c>
      <c r="C320" s="18" t="s">
        <v>1969</v>
      </c>
      <c r="D320" s="18" t="s">
        <v>2086</v>
      </c>
      <c r="E320" s="19" t="s">
        <v>6466</v>
      </c>
      <c r="F320" s="18" t="str">
        <f t="shared" si="4"/>
        <v>Cruz Das Almas</v>
      </c>
      <c r="G320" s="19">
        <v>139.11699999999999</v>
      </c>
    </row>
    <row r="321" spans="1:7" x14ac:dyDescent="0.25">
      <c r="A321" s="18">
        <f>IF(ISNUMBER(SEARCH('1_Aspectos Geográficos'!$D$6,tab_estados[],1)),MAX($A$1:A320)+1,0)</f>
        <v>320</v>
      </c>
      <c r="B321" s="18" t="s">
        <v>1968</v>
      </c>
      <c r="C321" s="18" t="s">
        <v>1969</v>
      </c>
      <c r="D321" s="18" t="s">
        <v>2087</v>
      </c>
      <c r="E321" s="19" t="s">
        <v>6467</v>
      </c>
      <c r="F321" s="18" t="str">
        <f t="shared" si="4"/>
        <v>Curaçá</v>
      </c>
      <c r="G321" s="19">
        <v>5935.9440000000004</v>
      </c>
    </row>
    <row r="322" spans="1:7" x14ac:dyDescent="0.25">
      <c r="A322" s="18">
        <f>IF(ISNUMBER(SEARCH('1_Aspectos Geográficos'!$D$6,tab_estados[],1)),MAX($A$1:A321)+1,0)</f>
        <v>321</v>
      </c>
      <c r="B322" s="18" t="s">
        <v>1968</v>
      </c>
      <c r="C322" s="18" t="s">
        <v>1969</v>
      </c>
      <c r="D322" s="18" t="s">
        <v>2088</v>
      </c>
      <c r="E322" s="19" t="s">
        <v>6468</v>
      </c>
      <c r="F322" s="18" t="str">
        <f t="shared" ref="F322:F385" si="5">IFERROR(VLOOKUP(ROW(A321),lista,5,0),"")</f>
        <v>Dário Meira</v>
      </c>
      <c r="G322" s="19">
        <v>413.637</v>
      </c>
    </row>
    <row r="323" spans="1:7" x14ac:dyDescent="0.25">
      <c r="A323" s="18">
        <f>IF(ISNUMBER(SEARCH('1_Aspectos Geográficos'!$D$6,tab_estados[],1)),MAX($A$1:A322)+1,0)</f>
        <v>322</v>
      </c>
      <c r="B323" s="18" t="s">
        <v>1968</v>
      </c>
      <c r="C323" s="18" t="s">
        <v>1969</v>
      </c>
      <c r="D323" s="18" t="s">
        <v>2089</v>
      </c>
      <c r="E323" s="19" t="s">
        <v>6469</v>
      </c>
      <c r="F323" s="18" t="str">
        <f t="shared" si="5"/>
        <v>Dias D'Ávila</v>
      </c>
      <c r="G323" s="19">
        <v>184.23</v>
      </c>
    </row>
    <row r="324" spans="1:7" x14ac:dyDescent="0.25">
      <c r="A324" s="18">
        <f>IF(ISNUMBER(SEARCH('1_Aspectos Geográficos'!$D$6,tab_estados[],1)),MAX($A$1:A323)+1,0)</f>
        <v>323</v>
      </c>
      <c r="B324" s="18" t="s">
        <v>1968</v>
      </c>
      <c r="C324" s="18" t="s">
        <v>1969</v>
      </c>
      <c r="D324" s="18" t="s">
        <v>2090</v>
      </c>
      <c r="E324" s="19" t="s">
        <v>6470</v>
      </c>
      <c r="F324" s="18" t="str">
        <f t="shared" si="5"/>
        <v>Dom Basílio</v>
      </c>
      <c r="G324" s="19">
        <v>688.64599999999996</v>
      </c>
    </row>
    <row r="325" spans="1:7" x14ac:dyDescent="0.25">
      <c r="A325" s="18">
        <f>IF(ISNUMBER(SEARCH('1_Aspectos Geográficos'!$D$6,tab_estados[],1)),MAX($A$1:A324)+1,0)</f>
        <v>324</v>
      </c>
      <c r="B325" s="18" t="s">
        <v>1968</v>
      </c>
      <c r="C325" s="18" t="s">
        <v>1969</v>
      </c>
      <c r="D325" s="18" t="s">
        <v>2091</v>
      </c>
      <c r="E325" s="19" t="s">
        <v>6471</v>
      </c>
      <c r="F325" s="18" t="str">
        <f t="shared" si="5"/>
        <v>Dom Macedo Costa</v>
      </c>
      <c r="G325" s="19">
        <v>94.778000000000006</v>
      </c>
    </row>
    <row r="326" spans="1:7" x14ac:dyDescent="0.25">
      <c r="A326" s="18">
        <f>IF(ISNUMBER(SEARCH('1_Aspectos Geográficos'!$D$6,tab_estados[],1)),MAX($A$1:A325)+1,0)</f>
        <v>325</v>
      </c>
      <c r="B326" s="18" t="s">
        <v>1968</v>
      </c>
      <c r="C326" s="18" t="s">
        <v>1969</v>
      </c>
      <c r="D326" s="18" t="s">
        <v>2092</v>
      </c>
      <c r="E326" s="19" t="s">
        <v>6472</v>
      </c>
      <c r="F326" s="18" t="str">
        <f t="shared" si="5"/>
        <v>Elísio Medrado</v>
      </c>
      <c r="G326" s="19">
        <v>179.32900000000001</v>
      </c>
    </row>
    <row r="327" spans="1:7" x14ac:dyDescent="0.25">
      <c r="A327" s="18">
        <f>IF(ISNUMBER(SEARCH('1_Aspectos Geográficos'!$D$6,tab_estados[],1)),MAX($A$1:A326)+1,0)</f>
        <v>326</v>
      </c>
      <c r="B327" s="18" t="s">
        <v>1968</v>
      </c>
      <c r="C327" s="18" t="s">
        <v>1969</v>
      </c>
      <c r="D327" s="18" t="s">
        <v>2093</v>
      </c>
      <c r="E327" s="19" t="s">
        <v>6473</v>
      </c>
      <c r="F327" s="18" t="str">
        <f t="shared" si="5"/>
        <v>Encruzilhada</v>
      </c>
      <c r="G327" s="19">
        <v>1890.1220000000001</v>
      </c>
    </row>
    <row r="328" spans="1:7" x14ac:dyDescent="0.25">
      <c r="A328" s="18">
        <f>IF(ISNUMBER(SEARCH('1_Aspectos Geográficos'!$D$6,tab_estados[],1)),MAX($A$1:A327)+1,0)</f>
        <v>327</v>
      </c>
      <c r="B328" s="18" t="s">
        <v>1968</v>
      </c>
      <c r="C328" s="18" t="s">
        <v>1969</v>
      </c>
      <c r="D328" s="18" t="s">
        <v>2094</v>
      </c>
      <c r="E328" s="19" t="s">
        <v>6474</v>
      </c>
      <c r="F328" s="18" t="str">
        <f t="shared" si="5"/>
        <v>Entre Rios</v>
      </c>
      <c r="G328" s="19">
        <v>1215.297</v>
      </c>
    </row>
    <row r="329" spans="1:7" x14ac:dyDescent="0.25">
      <c r="A329" s="18">
        <f>IF(ISNUMBER(SEARCH('1_Aspectos Geográficos'!$D$6,tab_estados[],1)),MAX($A$1:A328)+1,0)</f>
        <v>328</v>
      </c>
      <c r="B329" s="18" t="s">
        <v>1968</v>
      </c>
      <c r="C329" s="18" t="s">
        <v>1969</v>
      </c>
      <c r="D329" s="18" t="s">
        <v>2095</v>
      </c>
      <c r="E329" s="19" t="s">
        <v>6475</v>
      </c>
      <c r="F329" s="18" t="str">
        <f t="shared" si="5"/>
        <v>Esplanada</v>
      </c>
      <c r="G329" s="19">
        <v>1297.9780000000001</v>
      </c>
    </row>
    <row r="330" spans="1:7" x14ac:dyDescent="0.25">
      <c r="A330" s="18">
        <f>IF(ISNUMBER(SEARCH('1_Aspectos Geográficos'!$D$6,tab_estados[],1)),MAX($A$1:A329)+1,0)</f>
        <v>329</v>
      </c>
      <c r="B330" s="18" t="s">
        <v>1968</v>
      </c>
      <c r="C330" s="18" t="s">
        <v>1969</v>
      </c>
      <c r="D330" s="18" t="s">
        <v>2096</v>
      </c>
      <c r="E330" s="19" t="s">
        <v>6476</v>
      </c>
      <c r="F330" s="18" t="str">
        <f t="shared" si="5"/>
        <v>Euclides Da Cunha</v>
      </c>
      <c r="G330" s="19">
        <v>1992.6389999999999</v>
      </c>
    </row>
    <row r="331" spans="1:7" x14ac:dyDescent="0.25">
      <c r="A331" s="18">
        <f>IF(ISNUMBER(SEARCH('1_Aspectos Geográficos'!$D$6,tab_estados[],1)),MAX($A$1:A330)+1,0)</f>
        <v>330</v>
      </c>
      <c r="B331" s="18" t="s">
        <v>1968</v>
      </c>
      <c r="C331" s="18" t="s">
        <v>1969</v>
      </c>
      <c r="D331" s="18" t="s">
        <v>2097</v>
      </c>
      <c r="E331" s="19" t="s">
        <v>6477</v>
      </c>
      <c r="F331" s="18" t="str">
        <f t="shared" si="5"/>
        <v>Eunápolis</v>
      </c>
      <c r="G331" s="19">
        <v>1425.9680000000001</v>
      </c>
    </row>
    <row r="332" spans="1:7" x14ac:dyDescent="0.25">
      <c r="A332" s="18">
        <f>IF(ISNUMBER(SEARCH('1_Aspectos Geográficos'!$D$6,tab_estados[],1)),MAX($A$1:A331)+1,0)</f>
        <v>331</v>
      </c>
      <c r="B332" s="18" t="s">
        <v>1968</v>
      </c>
      <c r="C332" s="18" t="s">
        <v>1969</v>
      </c>
      <c r="D332" s="18" t="s">
        <v>2098</v>
      </c>
      <c r="E332" s="19" t="s">
        <v>6478</v>
      </c>
      <c r="F332" s="18" t="str">
        <f t="shared" si="5"/>
        <v>Fátima</v>
      </c>
      <c r="G332" s="19">
        <v>359.39400000000001</v>
      </c>
    </row>
    <row r="333" spans="1:7" x14ac:dyDescent="0.25">
      <c r="A333" s="18">
        <f>IF(ISNUMBER(SEARCH('1_Aspectos Geográficos'!$D$6,tab_estados[],1)),MAX($A$1:A332)+1,0)</f>
        <v>332</v>
      </c>
      <c r="B333" s="18" t="s">
        <v>1968</v>
      </c>
      <c r="C333" s="18" t="s">
        <v>1969</v>
      </c>
      <c r="D333" s="18" t="s">
        <v>2099</v>
      </c>
      <c r="E333" s="19" t="s">
        <v>6479</v>
      </c>
      <c r="F333" s="18" t="str">
        <f t="shared" si="5"/>
        <v>Feira Da Mata</v>
      </c>
      <c r="G333" s="19">
        <v>1176.1110000000001</v>
      </c>
    </row>
    <row r="334" spans="1:7" x14ac:dyDescent="0.25">
      <c r="A334" s="18">
        <f>IF(ISNUMBER(SEARCH('1_Aspectos Geográficos'!$D$6,tab_estados[],1)),MAX($A$1:A333)+1,0)</f>
        <v>333</v>
      </c>
      <c r="B334" s="18" t="s">
        <v>1968</v>
      </c>
      <c r="C334" s="18" t="s">
        <v>1969</v>
      </c>
      <c r="D334" s="18" t="s">
        <v>2100</v>
      </c>
      <c r="E334" s="19" t="s">
        <v>6480</v>
      </c>
      <c r="F334" s="18" t="str">
        <f t="shared" si="5"/>
        <v>Feira De Santana</v>
      </c>
      <c r="G334" s="19">
        <v>1304.425</v>
      </c>
    </row>
    <row r="335" spans="1:7" x14ac:dyDescent="0.25">
      <c r="A335" s="18">
        <f>IF(ISNUMBER(SEARCH('1_Aspectos Geográficos'!$D$6,tab_estados[],1)),MAX($A$1:A334)+1,0)</f>
        <v>334</v>
      </c>
      <c r="B335" s="18" t="s">
        <v>1968</v>
      </c>
      <c r="C335" s="18" t="s">
        <v>1969</v>
      </c>
      <c r="D335" s="18" t="s">
        <v>2101</v>
      </c>
      <c r="E335" s="19" t="s">
        <v>6481</v>
      </c>
      <c r="F335" s="18" t="str">
        <f t="shared" si="5"/>
        <v>Filadélfia</v>
      </c>
      <c r="G335" s="19">
        <v>579.77499999999998</v>
      </c>
    </row>
    <row r="336" spans="1:7" x14ac:dyDescent="0.25">
      <c r="A336" s="18">
        <f>IF(ISNUMBER(SEARCH('1_Aspectos Geográficos'!$D$6,tab_estados[],1)),MAX($A$1:A335)+1,0)</f>
        <v>335</v>
      </c>
      <c r="B336" s="18" t="s">
        <v>1968</v>
      </c>
      <c r="C336" s="18" t="s">
        <v>1969</v>
      </c>
      <c r="D336" s="18" t="s">
        <v>2102</v>
      </c>
      <c r="E336" s="19" t="s">
        <v>6482</v>
      </c>
      <c r="F336" s="18" t="str">
        <f t="shared" si="5"/>
        <v>Firmino Alves</v>
      </c>
      <c r="G336" s="19">
        <v>172.35300000000001</v>
      </c>
    </row>
    <row r="337" spans="1:7" x14ac:dyDescent="0.25">
      <c r="A337" s="18">
        <f>IF(ISNUMBER(SEARCH('1_Aspectos Geográficos'!$D$6,tab_estados[],1)),MAX($A$1:A336)+1,0)</f>
        <v>336</v>
      </c>
      <c r="B337" s="18" t="s">
        <v>1968</v>
      </c>
      <c r="C337" s="18" t="s">
        <v>1969</v>
      </c>
      <c r="D337" s="18" t="s">
        <v>2103</v>
      </c>
      <c r="E337" s="19" t="s">
        <v>6483</v>
      </c>
      <c r="F337" s="18" t="str">
        <f t="shared" si="5"/>
        <v>Floresta Azul</v>
      </c>
      <c r="G337" s="19">
        <v>321.01299999999998</v>
      </c>
    </row>
    <row r="338" spans="1:7" x14ac:dyDescent="0.25">
      <c r="A338" s="18">
        <f>IF(ISNUMBER(SEARCH('1_Aspectos Geográficos'!$D$6,tab_estados[],1)),MAX($A$1:A337)+1,0)</f>
        <v>337</v>
      </c>
      <c r="B338" s="18" t="s">
        <v>1968</v>
      </c>
      <c r="C338" s="18" t="s">
        <v>1969</v>
      </c>
      <c r="D338" s="18" t="s">
        <v>2104</v>
      </c>
      <c r="E338" s="19" t="s">
        <v>6484</v>
      </c>
      <c r="F338" s="18" t="str">
        <f t="shared" si="5"/>
        <v>Formosa Do Rio Preto</v>
      </c>
      <c r="G338" s="19">
        <v>15901.745000000001</v>
      </c>
    </row>
    <row r="339" spans="1:7" x14ac:dyDescent="0.25">
      <c r="A339" s="18">
        <f>IF(ISNUMBER(SEARCH('1_Aspectos Geográficos'!$D$6,tab_estados[],1)),MAX($A$1:A338)+1,0)</f>
        <v>338</v>
      </c>
      <c r="B339" s="18" t="s">
        <v>1968</v>
      </c>
      <c r="C339" s="18" t="s">
        <v>1969</v>
      </c>
      <c r="D339" s="18" t="s">
        <v>2105</v>
      </c>
      <c r="E339" s="19" t="s">
        <v>6485</v>
      </c>
      <c r="F339" s="18" t="str">
        <f t="shared" si="5"/>
        <v>Gandu</v>
      </c>
      <c r="G339" s="19">
        <v>229.631</v>
      </c>
    </row>
    <row r="340" spans="1:7" x14ac:dyDescent="0.25">
      <c r="A340" s="18">
        <f>IF(ISNUMBER(SEARCH('1_Aspectos Geográficos'!$D$6,tab_estados[],1)),MAX($A$1:A339)+1,0)</f>
        <v>339</v>
      </c>
      <c r="B340" s="18" t="s">
        <v>1968</v>
      </c>
      <c r="C340" s="18" t="s">
        <v>1969</v>
      </c>
      <c r="D340" s="18" t="s">
        <v>2106</v>
      </c>
      <c r="E340" s="19" t="s">
        <v>6486</v>
      </c>
      <c r="F340" s="18" t="str">
        <f t="shared" si="5"/>
        <v>Gavião</v>
      </c>
      <c r="G340" s="19">
        <v>384.59199999999998</v>
      </c>
    </row>
    <row r="341" spans="1:7" x14ac:dyDescent="0.25">
      <c r="A341" s="18">
        <f>IF(ISNUMBER(SEARCH('1_Aspectos Geográficos'!$D$6,tab_estados[],1)),MAX($A$1:A340)+1,0)</f>
        <v>340</v>
      </c>
      <c r="B341" s="18" t="s">
        <v>1968</v>
      </c>
      <c r="C341" s="18" t="s">
        <v>1969</v>
      </c>
      <c r="D341" s="18" t="s">
        <v>2107</v>
      </c>
      <c r="E341" s="19" t="s">
        <v>6487</v>
      </c>
      <c r="F341" s="18" t="str">
        <f t="shared" si="5"/>
        <v>Gentio Do Ouro</v>
      </c>
      <c r="G341" s="19">
        <v>3817.9459999999999</v>
      </c>
    </row>
    <row r="342" spans="1:7" x14ac:dyDescent="0.25">
      <c r="A342" s="18">
        <f>IF(ISNUMBER(SEARCH('1_Aspectos Geográficos'!$D$6,tab_estados[],1)),MAX($A$1:A341)+1,0)</f>
        <v>341</v>
      </c>
      <c r="B342" s="18" t="s">
        <v>1968</v>
      </c>
      <c r="C342" s="18" t="s">
        <v>1969</v>
      </c>
      <c r="D342" s="18" t="s">
        <v>2108</v>
      </c>
      <c r="E342" s="19" t="s">
        <v>6488</v>
      </c>
      <c r="F342" s="18" t="str">
        <f t="shared" si="5"/>
        <v>Glória</v>
      </c>
      <c r="G342" s="19">
        <v>1566.6089999999999</v>
      </c>
    </row>
    <row r="343" spans="1:7" x14ac:dyDescent="0.25">
      <c r="A343" s="18">
        <f>IF(ISNUMBER(SEARCH('1_Aspectos Geográficos'!$D$6,tab_estados[],1)),MAX($A$1:A342)+1,0)</f>
        <v>342</v>
      </c>
      <c r="B343" s="18" t="s">
        <v>1968</v>
      </c>
      <c r="C343" s="18" t="s">
        <v>1969</v>
      </c>
      <c r="D343" s="18" t="s">
        <v>2109</v>
      </c>
      <c r="E343" s="19" t="s">
        <v>6489</v>
      </c>
      <c r="F343" s="18" t="str">
        <f t="shared" si="5"/>
        <v>Gongogi</v>
      </c>
      <c r="G343" s="19">
        <v>202.19399999999999</v>
      </c>
    </row>
    <row r="344" spans="1:7" x14ac:dyDescent="0.25">
      <c r="A344" s="18">
        <f>IF(ISNUMBER(SEARCH('1_Aspectos Geográficos'!$D$6,tab_estados[],1)),MAX($A$1:A343)+1,0)</f>
        <v>343</v>
      </c>
      <c r="B344" s="18" t="s">
        <v>1968</v>
      </c>
      <c r="C344" s="18" t="s">
        <v>1969</v>
      </c>
      <c r="D344" s="18" t="s">
        <v>2110</v>
      </c>
      <c r="E344" s="19" t="s">
        <v>6490</v>
      </c>
      <c r="F344" s="18" t="str">
        <f t="shared" si="5"/>
        <v>Governador Mangabeira</v>
      </c>
      <c r="G344" s="19">
        <v>106.848</v>
      </c>
    </row>
    <row r="345" spans="1:7" x14ac:dyDescent="0.25">
      <c r="A345" s="18">
        <f>IF(ISNUMBER(SEARCH('1_Aspectos Geográficos'!$D$6,tab_estados[],1)),MAX($A$1:A344)+1,0)</f>
        <v>344</v>
      </c>
      <c r="B345" s="18" t="s">
        <v>1968</v>
      </c>
      <c r="C345" s="18" t="s">
        <v>1969</v>
      </c>
      <c r="D345" s="18" t="s">
        <v>2111</v>
      </c>
      <c r="E345" s="19" t="s">
        <v>6491</v>
      </c>
      <c r="F345" s="18" t="str">
        <f t="shared" si="5"/>
        <v>Guajeru</v>
      </c>
      <c r="G345" s="19">
        <v>872.86699999999996</v>
      </c>
    </row>
    <row r="346" spans="1:7" x14ac:dyDescent="0.25">
      <c r="A346" s="18">
        <f>IF(ISNUMBER(SEARCH('1_Aspectos Geográficos'!$D$6,tab_estados[],1)),MAX($A$1:A345)+1,0)</f>
        <v>345</v>
      </c>
      <c r="B346" s="18" t="s">
        <v>1968</v>
      </c>
      <c r="C346" s="18" t="s">
        <v>1969</v>
      </c>
      <c r="D346" s="18" t="s">
        <v>2112</v>
      </c>
      <c r="E346" s="19" t="s">
        <v>6492</v>
      </c>
      <c r="F346" s="18" t="str">
        <f t="shared" si="5"/>
        <v>Guanambi</v>
      </c>
      <c r="G346" s="19">
        <v>1272.367</v>
      </c>
    </row>
    <row r="347" spans="1:7" x14ac:dyDescent="0.25">
      <c r="A347" s="18">
        <f>IF(ISNUMBER(SEARCH('1_Aspectos Geográficos'!$D$6,tab_estados[],1)),MAX($A$1:A346)+1,0)</f>
        <v>346</v>
      </c>
      <c r="B347" s="18" t="s">
        <v>1968</v>
      </c>
      <c r="C347" s="18" t="s">
        <v>1969</v>
      </c>
      <c r="D347" s="18" t="s">
        <v>2113</v>
      </c>
      <c r="E347" s="19" t="s">
        <v>6493</v>
      </c>
      <c r="F347" s="18" t="str">
        <f t="shared" si="5"/>
        <v>Guaratinga</v>
      </c>
      <c r="G347" s="19">
        <v>2189.404</v>
      </c>
    </row>
    <row r="348" spans="1:7" x14ac:dyDescent="0.25">
      <c r="A348" s="18">
        <f>IF(ISNUMBER(SEARCH('1_Aspectos Geográficos'!$D$6,tab_estados[],1)),MAX($A$1:A347)+1,0)</f>
        <v>347</v>
      </c>
      <c r="B348" s="18" t="s">
        <v>1968</v>
      </c>
      <c r="C348" s="18" t="s">
        <v>1969</v>
      </c>
      <c r="D348" s="18" t="s">
        <v>2114</v>
      </c>
      <c r="E348" s="19" t="s">
        <v>6494</v>
      </c>
      <c r="F348" s="18" t="str">
        <f t="shared" si="5"/>
        <v>Heliópolis</v>
      </c>
      <c r="G348" s="19">
        <v>338.79700000000003</v>
      </c>
    </row>
    <row r="349" spans="1:7" x14ac:dyDescent="0.25">
      <c r="A349" s="18">
        <f>IF(ISNUMBER(SEARCH('1_Aspectos Geográficos'!$D$6,tab_estados[],1)),MAX($A$1:A348)+1,0)</f>
        <v>348</v>
      </c>
      <c r="B349" s="18" t="s">
        <v>1968</v>
      </c>
      <c r="C349" s="18" t="s">
        <v>1969</v>
      </c>
      <c r="D349" s="18" t="s">
        <v>2115</v>
      </c>
      <c r="E349" s="19" t="s">
        <v>6495</v>
      </c>
      <c r="F349" s="18" t="str">
        <f t="shared" si="5"/>
        <v>Iaçu</v>
      </c>
      <c r="G349" s="19">
        <v>2342.4960000000001</v>
      </c>
    </row>
    <row r="350" spans="1:7" x14ac:dyDescent="0.25">
      <c r="A350" s="18">
        <f>IF(ISNUMBER(SEARCH('1_Aspectos Geográficos'!$D$6,tab_estados[],1)),MAX($A$1:A349)+1,0)</f>
        <v>349</v>
      </c>
      <c r="B350" s="18" t="s">
        <v>1968</v>
      </c>
      <c r="C350" s="18" t="s">
        <v>1969</v>
      </c>
      <c r="D350" s="18" t="s">
        <v>2116</v>
      </c>
      <c r="E350" s="19" t="s">
        <v>6496</v>
      </c>
      <c r="F350" s="18" t="str">
        <f t="shared" si="5"/>
        <v>Ibiassucê</v>
      </c>
      <c r="G350" s="19">
        <v>483.274</v>
      </c>
    </row>
    <row r="351" spans="1:7" x14ac:dyDescent="0.25">
      <c r="A351" s="18">
        <f>IF(ISNUMBER(SEARCH('1_Aspectos Geográficos'!$D$6,tab_estados[],1)),MAX($A$1:A350)+1,0)</f>
        <v>350</v>
      </c>
      <c r="B351" s="18" t="s">
        <v>1968</v>
      </c>
      <c r="C351" s="18" t="s">
        <v>1969</v>
      </c>
      <c r="D351" s="18" t="s">
        <v>2117</v>
      </c>
      <c r="E351" s="19" t="s">
        <v>6497</v>
      </c>
      <c r="F351" s="18" t="str">
        <f t="shared" si="5"/>
        <v>Ibicaraí</v>
      </c>
      <c r="G351" s="19">
        <v>230.953</v>
      </c>
    </row>
    <row r="352" spans="1:7" x14ac:dyDescent="0.25">
      <c r="A352" s="18">
        <f>IF(ISNUMBER(SEARCH('1_Aspectos Geográficos'!$D$6,tab_estados[],1)),MAX($A$1:A351)+1,0)</f>
        <v>351</v>
      </c>
      <c r="B352" s="18" t="s">
        <v>1968</v>
      </c>
      <c r="C352" s="18" t="s">
        <v>1969</v>
      </c>
      <c r="D352" s="18" t="s">
        <v>2118</v>
      </c>
      <c r="E352" s="19" t="s">
        <v>6498</v>
      </c>
      <c r="F352" s="18" t="str">
        <f t="shared" si="5"/>
        <v>Ibicoara</v>
      </c>
      <c r="G352" s="19">
        <v>817.35500000000002</v>
      </c>
    </row>
    <row r="353" spans="1:7" x14ac:dyDescent="0.25">
      <c r="A353" s="18">
        <f>IF(ISNUMBER(SEARCH('1_Aspectos Geográficos'!$D$6,tab_estados[],1)),MAX($A$1:A352)+1,0)</f>
        <v>352</v>
      </c>
      <c r="B353" s="18" t="s">
        <v>1968</v>
      </c>
      <c r="C353" s="18" t="s">
        <v>1969</v>
      </c>
      <c r="D353" s="18" t="s">
        <v>2119</v>
      </c>
      <c r="E353" s="19" t="s">
        <v>6499</v>
      </c>
      <c r="F353" s="18" t="str">
        <f t="shared" si="5"/>
        <v>Ibicuí</v>
      </c>
      <c r="G353" s="19">
        <v>1139.3779999999999</v>
      </c>
    </row>
    <row r="354" spans="1:7" x14ac:dyDescent="0.25">
      <c r="A354" s="18">
        <f>IF(ISNUMBER(SEARCH('1_Aspectos Geográficos'!$D$6,tab_estados[],1)),MAX($A$1:A353)+1,0)</f>
        <v>353</v>
      </c>
      <c r="B354" s="18" t="s">
        <v>1968</v>
      </c>
      <c r="C354" s="18" t="s">
        <v>1969</v>
      </c>
      <c r="D354" s="18" t="s">
        <v>2120</v>
      </c>
      <c r="E354" s="19" t="s">
        <v>6500</v>
      </c>
      <c r="F354" s="18" t="str">
        <f t="shared" si="5"/>
        <v>Ibipeba</v>
      </c>
      <c r="G354" s="19">
        <v>1382.008</v>
      </c>
    </row>
    <row r="355" spans="1:7" x14ac:dyDescent="0.25">
      <c r="A355" s="18">
        <f>IF(ISNUMBER(SEARCH('1_Aspectos Geográficos'!$D$6,tab_estados[],1)),MAX($A$1:A354)+1,0)</f>
        <v>354</v>
      </c>
      <c r="B355" s="18" t="s">
        <v>1968</v>
      </c>
      <c r="C355" s="18" t="s">
        <v>1969</v>
      </c>
      <c r="D355" s="18" t="s">
        <v>2121</v>
      </c>
      <c r="E355" s="19" t="s">
        <v>6501</v>
      </c>
      <c r="F355" s="18" t="str">
        <f t="shared" si="5"/>
        <v>Ibipitanga</v>
      </c>
      <c r="G355" s="19">
        <v>954.37300000000005</v>
      </c>
    </row>
    <row r="356" spans="1:7" x14ac:dyDescent="0.25">
      <c r="A356" s="18">
        <f>IF(ISNUMBER(SEARCH('1_Aspectos Geográficos'!$D$6,tab_estados[],1)),MAX($A$1:A355)+1,0)</f>
        <v>355</v>
      </c>
      <c r="B356" s="18" t="s">
        <v>1968</v>
      </c>
      <c r="C356" s="18" t="s">
        <v>1969</v>
      </c>
      <c r="D356" s="18" t="s">
        <v>2122</v>
      </c>
      <c r="E356" s="19" t="s">
        <v>6502</v>
      </c>
      <c r="F356" s="18" t="str">
        <f t="shared" si="5"/>
        <v>Ibiquera</v>
      </c>
      <c r="G356" s="19">
        <v>698.245</v>
      </c>
    </row>
    <row r="357" spans="1:7" x14ac:dyDescent="0.25">
      <c r="A357" s="18">
        <f>IF(ISNUMBER(SEARCH('1_Aspectos Geográficos'!$D$6,tab_estados[],1)),MAX($A$1:A356)+1,0)</f>
        <v>356</v>
      </c>
      <c r="B357" s="18" t="s">
        <v>1968</v>
      </c>
      <c r="C357" s="18" t="s">
        <v>1969</v>
      </c>
      <c r="D357" s="18" t="s">
        <v>2123</v>
      </c>
      <c r="E357" s="19" t="s">
        <v>6503</v>
      </c>
      <c r="F357" s="18" t="str">
        <f t="shared" si="5"/>
        <v>Ibirapitanga</v>
      </c>
      <c r="G357" s="19">
        <v>472.69400000000002</v>
      </c>
    </row>
    <row r="358" spans="1:7" x14ac:dyDescent="0.25">
      <c r="A358" s="18">
        <f>IF(ISNUMBER(SEARCH('1_Aspectos Geográficos'!$D$6,tab_estados[],1)),MAX($A$1:A357)+1,0)</f>
        <v>357</v>
      </c>
      <c r="B358" s="18" t="s">
        <v>1968</v>
      </c>
      <c r="C358" s="18" t="s">
        <v>1969</v>
      </c>
      <c r="D358" s="18" t="s">
        <v>2124</v>
      </c>
      <c r="E358" s="19" t="s">
        <v>6504</v>
      </c>
      <c r="F358" s="18" t="str">
        <f t="shared" si="5"/>
        <v>Ibirapuã</v>
      </c>
      <c r="G358" s="19">
        <v>771.10900000000004</v>
      </c>
    </row>
    <row r="359" spans="1:7" x14ac:dyDescent="0.25">
      <c r="A359" s="18">
        <f>IF(ISNUMBER(SEARCH('1_Aspectos Geográficos'!$D$6,tab_estados[],1)),MAX($A$1:A358)+1,0)</f>
        <v>358</v>
      </c>
      <c r="B359" s="18" t="s">
        <v>1968</v>
      </c>
      <c r="C359" s="18" t="s">
        <v>1969</v>
      </c>
      <c r="D359" s="18" t="s">
        <v>2125</v>
      </c>
      <c r="E359" s="19" t="s">
        <v>6505</v>
      </c>
      <c r="F359" s="18" t="str">
        <f t="shared" si="5"/>
        <v>Ibirataia</v>
      </c>
      <c r="G359" s="19">
        <v>318.12900000000002</v>
      </c>
    </row>
    <row r="360" spans="1:7" x14ac:dyDescent="0.25">
      <c r="A360" s="18">
        <f>IF(ISNUMBER(SEARCH('1_Aspectos Geográficos'!$D$6,tab_estados[],1)),MAX($A$1:A359)+1,0)</f>
        <v>359</v>
      </c>
      <c r="B360" s="18" t="s">
        <v>1968</v>
      </c>
      <c r="C360" s="18" t="s">
        <v>1969</v>
      </c>
      <c r="D360" s="18" t="s">
        <v>2126</v>
      </c>
      <c r="E360" s="19" t="s">
        <v>6506</v>
      </c>
      <c r="F360" s="18" t="str">
        <f t="shared" si="5"/>
        <v>Ibitiara</v>
      </c>
      <c r="G360" s="19">
        <v>1834.002</v>
      </c>
    </row>
    <row r="361" spans="1:7" x14ac:dyDescent="0.25">
      <c r="A361" s="18">
        <f>IF(ISNUMBER(SEARCH('1_Aspectos Geográficos'!$D$6,tab_estados[],1)),MAX($A$1:A360)+1,0)</f>
        <v>360</v>
      </c>
      <c r="B361" s="18" t="s">
        <v>1968</v>
      </c>
      <c r="C361" s="18" t="s">
        <v>1969</v>
      </c>
      <c r="D361" s="18" t="s">
        <v>2127</v>
      </c>
      <c r="E361" s="19" t="s">
        <v>6507</v>
      </c>
      <c r="F361" s="18" t="str">
        <f t="shared" si="5"/>
        <v>Ibititá</v>
      </c>
      <c r="G361" s="19">
        <v>573.03300000000002</v>
      </c>
    </row>
    <row r="362" spans="1:7" x14ac:dyDescent="0.25">
      <c r="A362" s="18">
        <f>IF(ISNUMBER(SEARCH('1_Aspectos Geográficos'!$D$6,tab_estados[],1)),MAX($A$1:A361)+1,0)</f>
        <v>361</v>
      </c>
      <c r="B362" s="18" t="s">
        <v>1968</v>
      </c>
      <c r="C362" s="18" t="s">
        <v>1969</v>
      </c>
      <c r="D362" s="18" t="s">
        <v>2128</v>
      </c>
      <c r="E362" s="19" t="s">
        <v>6508</v>
      </c>
      <c r="F362" s="18" t="str">
        <f t="shared" si="5"/>
        <v>Ibotirama</v>
      </c>
      <c r="G362" s="19">
        <v>1740.087</v>
      </c>
    </row>
    <row r="363" spans="1:7" x14ac:dyDescent="0.25">
      <c r="A363" s="18">
        <f>IF(ISNUMBER(SEARCH('1_Aspectos Geográficos'!$D$6,tab_estados[],1)),MAX($A$1:A362)+1,0)</f>
        <v>362</v>
      </c>
      <c r="B363" s="18" t="s">
        <v>1968</v>
      </c>
      <c r="C363" s="18" t="s">
        <v>1969</v>
      </c>
      <c r="D363" s="18" t="s">
        <v>2129</v>
      </c>
      <c r="E363" s="19" t="s">
        <v>6509</v>
      </c>
      <c r="F363" s="18" t="str">
        <f t="shared" si="5"/>
        <v>Ichu</v>
      </c>
      <c r="G363" s="19">
        <v>138.017</v>
      </c>
    </row>
    <row r="364" spans="1:7" x14ac:dyDescent="0.25">
      <c r="A364" s="18">
        <f>IF(ISNUMBER(SEARCH('1_Aspectos Geográficos'!$D$6,tab_estados[],1)),MAX($A$1:A363)+1,0)</f>
        <v>363</v>
      </c>
      <c r="B364" s="18" t="s">
        <v>1968</v>
      </c>
      <c r="C364" s="18" t="s">
        <v>1969</v>
      </c>
      <c r="D364" s="18" t="s">
        <v>2130</v>
      </c>
      <c r="E364" s="19" t="s">
        <v>6510</v>
      </c>
      <c r="F364" s="18" t="str">
        <f t="shared" si="5"/>
        <v>Igaporã</v>
      </c>
      <c r="G364" s="19">
        <v>836.58699999999999</v>
      </c>
    </row>
    <row r="365" spans="1:7" x14ac:dyDescent="0.25">
      <c r="A365" s="18">
        <f>IF(ISNUMBER(SEARCH('1_Aspectos Geográficos'!$D$6,tab_estados[],1)),MAX($A$1:A364)+1,0)</f>
        <v>364</v>
      </c>
      <c r="B365" s="18" t="s">
        <v>1968</v>
      </c>
      <c r="C365" s="18" t="s">
        <v>1969</v>
      </c>
      <c r="D365" s="18" t="s">
        <v>2131</v>
      </c>
      <c r="E365" s="19" t="s">
        <v>6511</v>
      </c>
      <c r="F365" s="18" t="str">
        <f t="shared" si="5"/>
        <v>Igrapiúna</v>
      </c>
      <c r="G365" s="19">
        <v>591.46600000000001</v>
      </c>
    </row>
    <row r="366" spans="1:7" x14ac:dyDescent="0.25">
      <c r="A366" s="18">
        <f>IF(ISNUMBER(SEARCH('1_Aspectos Geográficos'!$D$6,tab_estados[],1)),MAX($A$1:A365)+1,0)</f>
        <v>365</v>
      </c>
      <c r="B366" s="18" t="s">
        <v>1968</v>
      </c>
      <c r="C366" s="18" t="s">
        <v>1969</v>
      </c>
      <c r="D366" s="18" t="s">
        <v>2132</v>
      </c>
      <c r="E366" s="19" t="s">
        <v>6512</v>
      </c>
      <c r="F366" s="18" t="str">
        <f t="shared" si="5"/>
        <v>Iguaí</v>
      </c>
      <c r="G366" s="19">
        <v>860.22299999999996</v>
      </c>
    </row>
    <row r="367" spans="1:7" x14ac:dyDescent="0.25">
      <c r="A367" s="18">
        <f>IF(ISNUMBER(SEARCH('1_Aspectos Geográficos'!$D$6,tab_estados[],1)),MAX($A$1:A366)+1,0)</f>
        <v>366</v>
      </c>
      <c r="B367" s="18" t="s">
        <v>1968</v>
      </c>
      <c r="C367" s="18" t="s">
        <v>1969</v>
      </c>
      <c r="D367" s="18" t="s">
        <v>2133</v>
      </c>
      <c r="E367" s="19" t="s">
        <v>6513</v>
      </c>
      <c r="F367" s="18" t="str">
        <f t="shared" si="5"/>
        <v>Ilhéus</v>
      </c>
      <c r="G367" s="19">
        <v>1584.693</v>
      </c>
    </row>
    <row r="368" spans="1:7" x14ac:dyDescent="0.25">
      <c r="A368" s="18">
        <f>IF(ISNUMBER(SEARCH('1_Aspectos Geográficos'!$D$6,tab_estados[],1)),MAX($A$1:A367)+1,0)</f>
        <v>367</v>
      </c>
      <c r="B368" s="18" t="s">
        <v>1968</v>
      </c>
      <c r="C368" s="18" t="s">
        <v>1969</v>
      </c>
      <c r="D368" s="18" t="s">
        <v>2134</v>
      </c>
      <c r="E368" s="19" t="s">
        <v>6514</v>
      </c>
      <c r="F368" s="18" t="str">
        <f t="shared" si="5"/>
        <v>Inhambupe</v>
      </c>
      <c r="G368" s="19">
        <v>1134.953</v>
      </c>
    </row>
    <row r="369" spans="1:7" x14ac:dyDescent="0.25">
      <c r="A369" s="18">
        <f>IF(ISNUMBER(SEARCH('1_Aspectos Geográficos'!$D$6,tab_estados[],1)),MAX($A$1:A368)+1,0)</f>
        <v>368</v>
      </c>
      <c r="B369" s="18" t="s">
        <v>1968</v>
      </c>
      <c r="C369" s="18" t="s">
        <v>1969</v>
      </c>
      <c r="D369" s="18" t="s">
        <v>2135</v>
      </c>
      <c r="E369" s="19" t="s">
        <v>6515</v>
      </c>
      <c r="F369" s="18" t="str">
        <f t="shared" si="5"/>
        <v>Ipecaetá</v>
      </c>
      <c r="G369" s="19">
        <v>372.565</v>
      </c>
    </row>
    <row r="370" spans="1:7" x14ac:dyDescent="0.25">
      <c r="A370" s="18">
        <f>IF(ISNUMBER(SEARCH('1_Aspectos Geográficos'!$D$6,tab_estados[],1)),MAX($A$1:A369)+1,0)</f>
        <v>369</v>
      </c>
      <c r="B370" s="18" t="s">
        <v>1968</v>
      </c>
      <c r="C370" s="18" t="s">
        <v>1969</v>
      </c>
      <c r="D370" s="18" t="s">
        <v>2136</v>
      </c>
      <c r="E370" s="19" t="s">
        <v>6516</v>
      </c>
      <c r="F370" s="18" t="str">
        <f t="shared" si="5"/>
        <v>Ipiaú</v>
      </c>
      <c r="G370" s="19">
        <v>280.45400000000001</v>
      </c>
    </row>
    <row r="371" spans="1:7" x14ac:dyDescent="0.25">
      <c r="A371" s="18">
        <f>IF(ISNUMBER(SEARCH('1_Aspectos Geográficos'!$D$6,tab_estados[],1)),MAX($A$1:A370)+1,0)</f>
        <v>370</v>
      </c>
      <c r="B371" s="18" t="s">
        <v>1968</v>
      </c>
      <c r="C371" s="18" t="s">
        <v>1969</v>
      </c>
      <c r="D371" s="18" t="s">
        <v>2137</v>
      </c>
      <c r="E371" s="19" t="s">
        <v>6517</v>
      </c>
      <c r="F371" s="18" t="str">
        <f t="shared" si="5"/>
        <v>Ipirá</v>
      </c>
      <c r="G371" s="19">
        <v>3105.28</v>
      </c>
    </row>
    <row r="372" spans="1:7" x14ac:dyDescent="0.25">
      <c r="A372" s="18">
        <f>IF(ISNUMBER(SEARCH('1_Aspectos Geográficos'!$D$6,tab_estados[],1)),MAX($A$1:A371)+1,0)</f>
        <v>371</v>
      </c>
      <c r="B372" s="18" t="s">
        <v>1968</v>
      </c>
      <c r="C372" s="18" t="s">
        <v>1969</v>
      </c>
      <c r="D372" s="18" t="s">
        <v>2138</v>
      </c>
      <c r="E372" s="19" t="s">
        <v>6518</v>
      </c>
      <c r="F372" s="18" t="str">
        <f t="shared" si="5"/>
        <v>Ipupiara</v>
      </c>
      <c r="G372" s="19">
        <v>1055.76</v>
      </c>
    </row>
    <row r="373" spans="1:7" x14ac:dyDescent="0.25">
      <c r="A373" s="18">
        <f>IF(ISNUMBER(SEARCH('1_Aspectos Geográficos'!$D$6,tab_estados[],1)),MAX($A$1:A372)+1,0)</f>
        <v>372</v>
      </c>
      <c r="B373" s="18" t="s">
        <v>1968</v>
      </c>
      <c r="C373" s="18" t="s">
        <v>1969</v>
      </c>
      <c r="D373" s="18" t="s">
        <v>2139</v>
      </c>
      <c r="E373" s="19" t="s">
        <v>6519</v>
      </c>
      <c r="F373" s="18" t="str">
        <f t="shared" si="5"/>
        <v>Irajuba</v>
      </c>
      <c r="G373" s="19">
        <v>459.04700000000003</v>
      </c>
    </row>
    <row r="374" spans="1:7" x14ac:dyDescent="0.25">
      <c r="A374" s="18">
        <f>IF(ISNUMBER(SEARCH('1_Aspectos Geográficos'!$D$6,tab_estados[],1)),MAX($A$1:A373)+1,0)</f>
        <v>373</v>
      </c>
      <c r="B374" s="18" t="s">
        <v>1968</v>
      </c>
      <c r="C374" s="18" t="s">
        <v>1969</v>
      </c>
      <c r="D374" s="18" t="s">
        <v>2140</v>
      </c>
      <c r="E374" s="19" t="s">
        <v>6520</v>
      </c>
      <c r="F374" s="18" t="str">
        <f t="shared" si="5"/>
        <v>Iramaia</v>
      </c>
      <c r="G374" s="19">
        <v>1708.115</v>
      </c>
    </row>
    <row r="375" spans="1:7" x14ac:dyDescent="0.25">
      <c r="A375" s="18">
        <f>IF(ISNUMBER(SEARCH('1_Aspectos Geográficos'!$D$6,tab_estados[],1)),MAX($A$1:A374)+1,0)</f>
        <v>374</v>
      </c>
      <c r="B375" s="18" t="s">
        <v>1968</v>
      </c>
      <c r="C375" s="18" t="s">
        <v>1969</v>
      </c>
      <c r="D375" s="18" t="s">
        <v>2141</v>
      </c>
      <c r="E375" s="19" t="s">
        <v>6521</v>
      </c>
      <c r="F375" s="18" t="str">
        <f t="shared" si="5"/>
        <v>Iraquara</v>
      </c>
      <c r="G375" s="19">
        <v>991.822</v>
      </c>
    </row>
    <row r="376" spans="1:7" x14ac:dyDescent="0.25">
      <c r="A376" s="18">
        <f>IF(ISNUMBER(SEARCH('1_Aspectos Geográficos'!$D$6,tab_estados[],1)),MAX($A$1:A375)+1,0)</f>
        <v>375</v>
      </c>
      <c r="B376" s="18" t="s">
        <v>1968</v>
      </c>
      <c r="C376" s="18" t="s">
        <v>1969</v>
      </c>
      <c r="D376" s="18" t="s">
        <v>2142</v>
      </c>
      <c r="E376" s="19" t="s">
        <v>6522</v>
      </c>
      <c r="F376" s="18" t="str">
        <f t="shared" si="5"/>
        <v>Irará</v>
      </c>
      <c r="G376" s="19">
        <v>267.88</v>
      </c>
    </row>
    <row r="377" spans="1:7" x14ac:dyDescent="0.25">
      <c r="A377" s="18">
        <f>IF(ISNUMBER(SEARCH('1_Aspectos Geográficos'!$D$6,tab_estados[],1)),MAX($A$1:A376)+1,0)</f>
        <v>376</v>
      </c>
      <c r="B377" s="18" t="s">
        <v>1968</v>
      </c>
      <c r="C377" s="18" t="s">
        <v>1969</v>
      </c>
      <c r="D377" s="18" t="s">
        <v>2143</v>
      </c>
      <c r="E377" s="19" t="s">
        <v>6523</v>
      </c>
      <c r="F377" s="18" t="str">
        <f t="shared" si="5"/>
        <v>Irecê</v>
      </c>
      <c r="G377" s="19">
        <v>319.17399999999998</v>
      </c>
    </row>
    <row r="378" spans="1:7" x14ac:dyDescent="0.25">
      <c r="A378" s="18">
        <f>IF(ISNUMBER(SEARCH('1_Aspectos Geográficos'!$D$6,tab_estados[],1)),MAX($A$1:A377)+1,0)</f>
        <v>377</v>
      </c>
      <c r="B378" s="18" t="s">
        <v>1968</v>
      </c>
      <c r="C378" s="18" t="s">
        <v>1969</v>
      </c>
      <c r="D378" s="18" t="s">
        <v>2144</v>
      </c>
      <c r="E378" s="19" t="s">
        <v>6524</v>
      </c>
      <c r="F378" s="18" t="str">
        <f t="shared" si="5"/>
        <v>Itabela</v>
      </c>
      <c r="G378" s="19">
        <v>924.92600000000004</v>
      </c>
    </row>
    <row r="379" spans="1:7" x14ac:dyDescent="0.25">
      <c r="A379" s="18">
        <f>IF(ISNUMBER(SEARCH('1_Aspectos Geográficos'!$D$6,tab_estados[],1)),MAX($A$1:A378)+1,0)</f>
        <v>378</v>
      </c>
      <c r="B379" s="18" t="s">
        <v>1968</v>
      </c>
      <c r="C379" s="18" t="s">
        <v>1969</v>
      </c>
      <c r="D379" s="18" t="s">
        <v>2145</v>
      </c>
      <c r="E379" s="19" t="s">
        <v>6525</v>
      </c>
      <c r="F379" s="18" t="str">
        <f t="shared" si="5"/>
        <v>Itaberaba</v>
      </c>
      <c r="G379" s="19">
        <v>2386.39</v>
      </c>
    </row>
    <row r="380" spans="1:7" x14ac:dyDescent="0.25">
      <c r="A380" s="18">
        <f>IF(ISNUMBER(SEARCH('1_Aspectos Geográficos'!$D$6,tab_estados[],1)),MAX($A$1:A379)+1,0)</f>
        <v>379</v>
      </c>
      <c r="B380" s="18" t="s">
        <v>1968</v>
      </c>
      <c r="C380" s="18" t="s">
        <v>1969</v>
      </c>
      <c r="D380" s="18" t="s">
        <v>2146</v>
      </c>
      <c r="E380" s="19" t="s">
        <v>6526</v>
      </c>
      <c r="F380" s="18" t="str">
        <f t="shared" si="5"/>
        <v>Itabuna</v>
      </c>
      <c r="G380" s="19">
        <v>401.02800000000002</v>
      </c>
    </row>
    <row r="381" spans="1:7" x14ac:dyDescent="0.25">
      <c r="A381" s="18">
        <f>IF(ISNUMBER(SEARCH('1_Aspectos Geográficos'!$D$6,tab_estados[],1)),MAX($A$1:A380)+1,0)</f>
        <v>380</v>
      </c>
      <c r="B381" s="18" t="s">
        <v>1968</v>
      </c>
      <c r="C381" s="18" t="s">
        <v>1969</v>
      </c>
      <c r="D381" s="18" t="s">
        <v>2147</v>
      </c>
      <c r="E381" s="19" t="s">
        <v>6527</v>
      </c>
      <c r="F381" s="18" t="str">
        <f t="shared" si="5"/>
        <v>Itacaré</v>
      </c>
      <c r="G381" s="19">
        <v>726.16700000000003</v>
      </c>
    </row>
    <row r="382" spans="1:7" x14ac:dyDescent="0.25">
      <c r="A382" s="18">
        <f>IF(ISNUMBER(SEARCH('1_Aspectos Geográficos'!$D$6,tab_estados[],1)),MAX($A$1:A381)+1,0)</f>
        <v>381</v>
      </c>
      <c r="B382" s="18" t="s">
        <v>1968</v>
      </c>
      <c r="C382" s="18" t="s">
        <v>1969</v>
      </c>
      <c r="D382" s="18" t="s">
        <v>2148</v>
      </c>
      <c r="E382" s="19" t="s">
        <v>6528</v>
      </c>
      <c r="F382" s="18" t="str">
        <f t="shared" si="5"/>
        <v>Itaeté</v>
      </c>
      <c r="G382" s="19">
        <v>1331.8219999999999</v>
      </c>
    </row>
    <row r="383" spans="1:7" x14ac:dyDescent="0.25">
      <c r="A383" s="18">
        <f>IF(ISNUMBER(SEARCH('1_Aspectos Geográficos'!$D$6,tab_estados[],1)),MAX($A$1:A382)+1,0)</f>
        <v>382</v>
      </c>
      <c r="B383" s="18" t="s">
        <v>1968</v>
      </c>
      <c r="C383" s="18" t="s">
        <v>1969</v>
      </c>
      <c r="D383" s="18" t="s">
        <v>2149</v>
      </c>
      <c r="E383" s="19" t="s">
        <v>6529</v>
      </c>
      <c r="F383" s="18" t="str">
        <f t="shared" si="5"/>
        <v>Itagi</v>
      </c>
      <c r="G383" s="19">
        <v>310.62099999999998</v>
      </c>
    </row>
    <row r="384" spans="1:7" x14ac:dyDescent="0.25">
      <c r="A384" s="18">
        <f>IF(ISNUMBER(SEARCH('1_Aspectos Geográficos'!$D$6,tab_estados[],1)),MAX($A$1:A383)+1,0)</f>
        <v>383</v>
      </c>
      <c r="B384" s="18" t="s">
        <v>1968</v>
      </c>
      <c r="C384" s="18" t="s">
        <v>1969</v>
      </c>
      <c r="D384" s="18" t="s">
        <v>2150</v>
      </c>
      <c r="E384" s="19" t="s">
        <v>6530</v>
      </c>
      <c r="F384" s="18" t="str">
        <f t="shared" si="5"/>
        <v>Itagibá</v>
      </c>
      <c r="G384" s="19">
        <v>810.99400000000003</v>
      </c>
    </row>
    <row r="385" spans="1:7" x14ac:dyDescent="0.25">
      <c r="A385" s="18">
        <f>IF(ISNUMBER(SEARCH('1_Aspectos Geográficos'!$D$6,tab_estados[],1)),MAX($A$1:A384)+1,0)</f>
        <v>384</v>
      </c>
      <c r="B385" s="18" t="s">
        <v>1968</v>
      </c>
      <c r="C385" s="18" t="s">
        <v>1969</v>
      </c>
      <c r="D385" s="18" t="s">
        <v>2151</v>
      </c>
      <c r="E385" s="19" t="s">
        <v>6531</v>
      </c>
      <c r="F385" s="18" t="str">
        <f t="shared" si="5"/>
        <v>Itagimirim</v>
      </c>
      <c r="G385" s="19">
        <v>876.80700000000002</v>
      </c>
    </row>
    <row r="386" spans="1:7" x14ac:dyDescent="0.25">
      <c r="A386" s="18">
        <f>IF(ISNUMBER(SEARCH('1_Aspectos Geográficos'!$D$6,tab_estados[],1)),MAX($A$1:A385)+1,0)</f>
        <v>385</v>
      </c>
      <c r="B386" s="18" t="s">
        <v>1968</v>
      </c>
      <c r="C386" s="18" t="s">
        <v>1969</v>
      </c>
      <c r="D386" s="18" t="s">
        <v>2152</v>
      </c>
      <c r="E386" s="19" t="s">
        <v>6532</v>
      </c>
      <c r="F386" s="18" t="str">
        <f t="shared" ref="F386:F449" si="6">IFERROR(VLOOKUP(ROW(A385),lista,5,0),"")</f>
        <v>Itaguaçu Da Bahia</v>
      </c>
      <c r="G386" s="19">
        <v>4310.2380000000003</v>
      </c>
    </row>
    <row r="387" spans="1:7" x14ac:dyDescent="0.25">
      <c r="A387" s="18">
        <f>IF(ISNUMBER(SEARCH('1_Aspectos Geográficos'!$D$6,tab_estados[],1)),MAX($A$1:A386)+1,0)</f>
        <v>386</v>
      </c>
      <c r="B387" s="18" t="s">
        <v>1968</v>
      </c>
      <c r="C387" s="18" t="s">
        <v>1969</v>
      </c>
      <c r="D387" s="18" t="s">
        <v>2153</v>
      </c>
      <c r="E387" s="19" t="s">
        <v>6533</v>
      </c>
      <c r="F387" s="18" t="str">
        <f t="shared" si="6"/>
        <v>Itaju Do Colônia</v>
      </c>
      <c r="G387" s="19">
        <v>1225.287</v>
      </c>
    </row>
    <row r="388" spans="1:7" x14ac:dyDescent="0.25">
      <c r="A388" s="18">
        <f>IF(ISNUMBER(SEARCH('1_Aspectos Geográficos'!$D$6,tab_estados[],1)),MAX($A$1:A387)+1,0)</f>
        <v>387</v>
      </c>
      <c r="B388" s="18" t="s">
        <v>1968</v>
      </c>
      <c r="C388" s="18" t="s">
        <v>1969</v>
      </c>
      <c r="D388" s="18" t="s">
        <v>2154</v>
      </c>
      <c r="E388" s="19" t="s">
        <v>6534</v>
      </c>
      <c r="F388" s="18" t="str">
        <f t="shared" si="6"/>
        <v>Itajuípe</v>
      </c>
      <c r="G388" s="19">
        <v>270.75200000000001</v>
      </c>
    </row>
    <row r="389" spans="1:7" x14ac:dyDescent="0.25">
      <c r="A389" s="18">
        <f>IF(ISNUMBER(SEARCH('1_Aspectos Geográficos'!$D$6,tab_estados[],1)),MAX($A$1:A388)+1,0)</f>
        <v>388</v>
      </c>
      <c r="B389" s="18" t="s">
        <v>1968</v>
      </c>
      <c r="C389" s="18" t="s">
        <v>1969</v>
      </c>
      <c r="D389" s="18" t="s">
        <v>2155</v>
      </c>
      <c r="E389" s="19" t="s">
        <v>6535</v>
      </c>
      <c r="F389" s="18" t="str">
        <f t="shared" si="6"/>
        <v>Itamaraju</v>
      </c>
      <c r="G389" s="19">
        <v>2360.2890000000002</v>
      </c>
    </row>
    <row r="390" spans="1:7" x14ac:dyDescent="0.25">
      <c r="A390" s="18">
        <f>IF(ISNUMBER(SEARCH('1_Aspectos Geográficos'!$D$6,tab_estados[],1)),MAX($A$1:A389)+1,0)</f>
        <v>389</v>
      </c>
      <c r="B390" s="18" t="s">
        <v>1968</v>
      </c>
      <c r="C390" s="18" t="s">
        <v>1969</v>
      </c>
      <c r="D390" s="18" t="s">
        <v>2156</v>
      </c>
      <c r="E390" s="19" t="s">
        <v>6536</v>
      </c>
      <c r="F390" s="18" t="str">
        <f t="shared" si="6"/>
        <v>Itamari</v>
      </c>
      <c r="G390" s="19">
        <v>143.47900000000001</v>
      </c>
    </row>
    <row r="391" spans="1:7" x14ac:dyDescent="0.25">
      <c r="A391" s="18">
        <f>IF(ISNUMBER(SEARCH('1_Aspectos Geográficos'!$D$6,tab_estados[],1)),MAX($A$1:A390)+1,0)</f>
        <v>390</v>
      </c>
      <c r="B391" s="18" t="s">
        <v>1968</v>
      </c>
      <c r="C391" s="18" t="s">
        <v>1969</v>
      </c>
      <c r="D391" s="18" t="s">
        <v>2157</v>
      </c>
      <c r="E391" s="19" t="s">
        <v>6537</v>
      </c>
      <c r="F391" s="18" t="str">
        <f t="shared" si="6"/>
        <v>Itambé</v>
      </c>
      <c r="G391" s="19">
        <v>1469.597</v>
      </c>
    </row>
    <row r="392" spans="1:7" x14ac:dyDescent="0.25">
      <c r="A392" s="18">
        <f>IF(ISNUMBER(SEARCH('1_Aspectos Geográficos'!$D$6,tab_estados[],1)),MAX($A$1:A391)+1,0)</f>
        <v>391</v>
      </c>
      <c r="B392" s="18" t="s">
        <v>1968</v>
      </c>
      <c r="C392" s="18" t="s">
        <v>1969</v>
      </c>
      <c r="D392" s="18" t="s">
        <v>2158</v>
      </c>
      <c r="E392" s="19" t="s">
        <v>6538</v>
      </c>
      <c r="F392" s="18" t="str">
        <f t="shared" si="6"/>
        <v>Itanagra</v>
      </c>
      <c r="G392" s="19">
        <v>490.52499999999998</v>
      </c>
    </row>
    <row r="393" spans="1:7" x14ac:dyDescent="0.25">
      <c r="A393" s="18">
        <f>IF(ISNUMBER(SEARCH('1_Aspectos Geográficos'!$D$6,tab_estados[],1)),MAX($A$1:A392)+1,0)</f>
        <v>392</v>
      </c>
      <c r="B393" s="18" t="s">
        <v>1968</v>
      </c>
      <c r="C393" s="18" t="s">
        <v>1969</v>
      </c>
      <c r="D393" s="18" t="s">
        <v>2159</v>
      </c>
      <c r="E393" s="19" t="s">
        <v>6539</v>
      </c>
      <c r="F393" s="18" t="str">
        <f t="shared" si="6"/>
        <v>Itanhém</v>
      </c>
      <c r="G393" s="19">
        <v>1394.174</v>
      </c>
    </row>
    <row r="394" spans="1:7" x14ac:dyDescent="0.25">
      <c r="A394" s="18">
        <f>IF(ISNUMBER(SEARCH('1_Aspectos Geográficos'!$D$6,tab_estados[],1)),MAX($A$1:A393)+1,0)</f>
        <v>393</v>
      </c>
      <c r="B394" s="18" t="s">
        <v>1968</v>
      </c>
      <c r="C394" s="18" t="s">
        <v>1969</v>
      </c>
      <c r="D394" s="18" t="s">
        <v>2160</v>
      </c>
      <c r="E394" s="19" t="s">
        <v>6540</v>
      </c>
      <c r="F394" s="18" t="str">
        <f t="shared" si="6"/>
        <v>Itaparica</v>
      </c>
      <c r="G394" s="19">
        <v>118.04</v>
      </c>
    </row>
    <row r="395" spans="1:7" x14ac:dyDescent="0.25">
      <c r="A395" s="18">
        <f>IF(ISNUMBER(SEARCH('1_Aspectos Geográficos'!$D$6,tab_estados[],1)),MAX($A$1:A394)+1,0)</f>
        <v>394</v>
      </c>
      <c r="B395" s="18" t="s">
        <v>1968</v>
      </c>
      <c r="C395" s="18" t="s">
        <v>1969</v>
      </c>
      <c r="D395" s="18" t="s">
        <v>2161</v>
      </c>
      <c r="E395" s="19" t="s">
        <v>6541</v>
      </c>
      <c r="F395" s="18" t="str">
        <f t="shared" si="6"/>
        <v>Itapé</v>
      </c>
      <c r="G395" s="19">
        <v>453.14400000000001</v>
      </c>
    </row>
    <row r="396" spans="1:7" x14ac:dyDescent="0.25">
      <c r="A396" s="18">
        <f>IF(ISNUMBER(SEARCH('1_Aspectos Geográficos'!$D$6,tab_estados[],1)),MAX($A$1:A395)+1,0)</f>
        <v>395</v>
      </c>
      <c r="B396" s="18" t="s">
        <v>1968</v>
      </c>
      <c r="C396" s="18" t="s">
        <v>1969</v>
      </c>
      <c r="D396" s="18" t="s">
        <v>2162</v>
      </c>
      <c r="E396" s="19" t="s">
        <v>6542</v>
      </c>
      <c r="F396" s="18" t="str">
        <f t="shared" si="6"/>
        <v>Itapebi</v>
      </c>
      <c r="G396" s="19">
        <v>1013.074</v>
      </c>
    </row>
    <row r="397" spans="1:7" x14ac:dyDescent="0.25">
      <c r="A397" s="18">
        <f>IF(ISNUMBER(SEARCH('1_Aspectos Geográficos'!$D$6,tab_estados[],1)),MAX($A$1:A396)+1,0)</f>
        <v>396</v>
      </c>
      <c r="B397" s="18" t="s">
        <v>1968</v>
      </c>
      <c r="C397" s="18" t="s">
        <v>1969</v>
      </c>
      <c r="D397" s="18" t="s">
        <v>2163</v>
      </c>
      <c r="E397" s="19" t="s">
        <v>6543</v>
      </c>
      <c r="F397" s="18" t="str">
        <f t="shared" si="6"/>
        <v>Itapetinga</v>
      </c>
      <c r="G397" s="19">
        <v>1651.153</v>
      </c>
    </row>
    <row r="398" spans="1:7" x14ac:dyDescent="0.25">
      <c r="A398" s="18">
        <f>IF(ISNUMBER(SEARCH('1_Aspectos Geográficos'!$D$6,tab_estados[],1)),MAX($A$1:A397)+1,0)</f>
        <v>397</v>
      </c>
      <c r="B398" s="18" t="s">
        <v>1968</v>
      </c>
      <c r="C398" s="18" t="s">
        <v>1969</v>
      </c>
      <c r="D398" s="18" t="s">
        <v>2164</v>
      </c>
      <c r="E398" s="19" t="s">
        <v>6544</v>
      </c>
      <c r="F398" s="18" t="str">
        <f t="shared" si="6"/>
        <v>Itapicuru</v>
      </c>
      <c r="G398" s="19">
        <v>1585.5909999999999</v>
      </c>
    </row>
    <row r="399" spans="1:7" x14ac:dyDescent="0.25">
      <c r="A399" s="18">
        <f>IF(ISNUMBER(SEARCH('1_Aspectos Geográficos'!$D$6,tab_estados[],1)),MAX($A$1:A398)+1,0)</f>
        <v>398</v>
      </c>
      <c r="B399" s="18" t="s">
        <v>1968</v>
      </c>
      <c r="C399" s="18" t="s">
        <v>1969</v>
      </c>
      <c r="D399" s="18" t="s">
        <v>2165</v>
      </c>
      <c r="E399" s="19" t="s">
        <v>6545</v>
      </c>
      <c r="F399" s="18" t="str">
        <f t="shared" si="6"/>
        <v>Itapitanga</v>
      </c>
      <c r="G399" s="19">
        <v>420.66399999999999</v>
      </c>
    </row>
    <row r="400" spans="1:7" x14ac:dyDescent="0.25">
      <c r="A400" s="18">
        <f>IF(ISNUMBER(SEARCH('1_Aspectos Geográficos'!$D$6,tab_estados[],1)),MAX($A$1:A399)+1,0)</f>
        <v>399</v>
      </c>
      <c r="B400" s="18" t="s">
        <v>1968</v>
      </c>
      <c r="C400" s="18" t="s">
        <v>1969</v>
      </c>
      <c r="D400" s="18" t="s">
        <v>2166</v>
      </c>
      <c r="E400" s="19" t="s">
        <v>6546</v>
      </c>
      <c r="F400" s="18" t="str">
        <f t="shared" si="6"/>
        <v>Itaquara</v>
      </c>
      <c r="G400" s="19">
        <v>344.09199999999998</v>
      </c>
    </row>
    <row r="401" spans="1:7" x14ac:dyDescent="0.25">
      <c r="A401" s="18">
        <f>IF(ISNUMBER(SEARCH('1_Aspectos Geográficos'!$D$6,tab_estados[],1)),MAX($A$1:A400)+1,0)</f>
        <v>400</v>
      </c>
      <c r="B401" s="18" t="s">
        <v>1968</v>
      </c>
      <c r="C401" s="18" t="s">
        <v>1969</v>
      </c>
      <c r="D401" s="18" t="s">
        <v>2167</v>
      </c>
      <c r="E401" s="19" t="s">
        <v>6547</v>
      </c>
      <c r="F401" s="18" t="str">
        <f t="shared" si="6"/>
        <v>Itarantim</v>
      </c>
      <c r="G401" s="19">
        <v>1674.0509999999999</v>
      </c>
    </row>
    <row r="402" spans="1:7" x14ac:dyDescent="0.25">
      <c r="A402" s="18">
        <f>IF(ISNUMBER(SEARCH('1_Aspectos Geográficos'!$D$6,tab_estados[],1)),MAX($A$1:A401)+1,0)</f>
        <v>401</v>
      </c>
      <c r="B402" s="18" t="s">
        <v>1968</v>
      </c>
      <c r="C402" s="18" t="s">
        <v>1969</v>
      </c>
      <c r="D402" s="18" t="s">
        <v>2168</v>
      </c>
      <c r="E402" s="19" t="s">
        <v>6548</v>
      </c>
      <c r="F402" s="18" t="str">
        <f t="shared" si="6"/>
        <v>Itatim</v>
      </c>
      <c r="G402" s="19">
        <v>547.51</v>
      </c>
    </row>
    <row r="403" spans="1:7" x14ac:dyDescent="0.25">
      <c r="A403" s="18">
        <f>IF(ISNUMBER(SEARCH('1_Aspectos Geográficos'!$D$6,tab_estados[],1)),MAX($A$1:A402)+1,0)</f>
        <v>402</v>
      </c>
      <c r="B403" s="18" t="s">
        <v>1968</v>
      </c>
      <c r="C403" s="18" t="s">
        <v>1969</v>
      </c>
      <c r="D403" s="18" t="s">
        <v>2169</v>
      </c>
      <c r="E403" s="19" t="s">
        <v>6549</v>
      </c>
      <c r="F403" s="18" t="str">
        <f t="shared" si="6"/>
        <v>Itiruçu</v>
      </c>
      <c r="G403" s="19">
        <v>322.024</v>
      </c>
    </row>
    <row r="404" spans="1:7" x14ac:dyDescent="0.25">
      <c r="A404" s="18">
        <f>IF(ISNUMBER(SEARCH('1_Aspectos Geográficos'!$D$6,tab_estados[],1)),MAX($A$1:A403)+1,0)</f>
        <v>403</v>
      </c>
      <c r="B404" s="18" t="s">
        <v>1968</v>
      </c>
      <c r="C404" s="18" t="s">
        <v>1969</v>
      </c>
      <c r="D404" s="18" t="s">
        <v>2170</v>
      </c>
      <c r="E404" s="19" t="s">
        <v>6550</v>
      </c>
      <c r="F404" s="18" t="str">
        <f t="shared" si="6"/>
        <v>Itiúba</v>
      </c>
      <c r="G404" s="19">
        <v>1650.502</v>
      </c>
    </row>
    <row r="405" spans="1:7" x14ac:dyDescent="0.25">
      <c r="A405" s="18">
        <f>IF(ISNUMBER(SEARCH('1_Aspectos Geográficos'!$D$6,tab_estados[],1)),MAX($A$1:A404)+1,0)</f>
        <v>404</v>
      </c>
      <c r="B405" s="18" t="s">
        <v>1968</v>
      </c>
      <c r="C405" s="18" t="s">
        <v>1969</v>
      </c>
      <c r="D405" s="18" t="s">
        <v>2171</v>
      </c>
      <c r="E405" s="19" t="s">
        <v>6551</v>
      </c>
      <c r="F405" s="18" t="str">
        <f t="shared" si="6"/>
        <v>Itororó</v>
      </c>
      <c r="G405" s="19">
        <v>314.06400000000002</v>
      </c>
    </row>
    <row r="406" spans="1:7" x14ac:dyDescent="0.25">
      <c r="A406" s="18">
        <f>IF(ISNUMBER(SEARCH('1_Aspectos Geográficos'!$D$6,tab_estados[],1)),MAX($A$1:A405)+1,0)</f>
        <v>405</v>
      </c>
      <c r="B406" s="18" t="s">
        <v>1968</v>
      </c>
      <c r="C406" s="18" t="s">
        <v>1969</v>
      </c>
      <c r="D406" s="18" t="s">
        <v>2172</v>
      </c>
      <c r="E406" s="19" t="s">
        <v>6552</v>
      </c>
      <c r="F406" s="18" t="str">
        <f t="shared" si="6"/>
        <v>Ituaçu</v>
      </c>
      <c r="G406" s="19">
        <v>1199.374</v>
      </c>
    </row>
    <row r="407" spans="1:7" x14ac:dyDescent="0.25">
      <c r="A407" s="18">
        <f>IF(ISNUMBER(SEARCH('1_Aspectos Geográficos'!$D$6,tab_estados[],1)),MAX($A$1:A406)+1,0)</f>
        <v>406</v>
      </c>
      <c r="B407" s="18" t="s">
        <v>1968</v>
      </c>
      <c r="C407" s="18" t="s">
        <v>1969</v>
      </c>
      <c r="D407" s="18" t="s">
        <v>2173</v>
      </c>
      <c r="E407" s="19" t="s">
        <v>6553</v>
      </c>
      <c r="F407" s="18" t="str">
        <f t="shared" si="6"/>
        <v>Ituberá</v>
      </c>
      <c r="G407" s="19">
        <v>416.59100000000001</v>
      </c>
    </row>
    <row r="408" spans="1:7" x14ac:dyDescent="0.25">
      <c r="A408" s="18">
        <f>IF(ISNUMBER(SEARCH('1_Aspectos Geográficos'!$D$6,tab_estados[],1)),MAX($A$1:A407)+1,0)</f>
        <v>407</v>
      </c>
      <c r="B408" s="18" t="s">
        <v>1968</v>
      </c>
      <c r="C408" s="18" t="s">
        <v>1969</v>
      </c>
      <c r="D408" s="18" t="s">
        <v>2174</v>
      </c>
      <c r="E408" s="19" t="s">
        <v>6554</v>
      </c>
      <c r="F408" s="18" t="str">
        <f t="shared" si="6"/>
        <v>Iuiú</v>
      </c>
      <c r="G408" s="19">
        <v>1522.366</v>
      </c>
    </row>
    <row r="409" spans="1:7" x14ac:dyDescent="0.25">
      <c r="A409" s="18">
        <f>IF(ISNUMBER(SEARCH('1_Aspectos Geográficos'!$D$6,tab_estados[],1)),MAX($A$1:A408)+1,0)</f>
        <v>408</v>
      </c>
      <c r="B409" s="18" t="s">
        <v>1968</v>
      </c>
      <c r="C409" s="18" t="s">
        <v>1969</v>
      </c>
      <c r="D409" s="18" t="s">
        <v>2175</v>
      </c>
      <c r="E409" s="19" t="s">
        <v>6555</v>
      </c>
      <c r="F409" s="18" t="str">
        <f t="shared" si="6"/>
        <v>Jaborandi</v>
      </c>
      <c r="G409" s="19">
        <v>9994.4789999999994</v>
      </c>
    </row>
    <row r="410" spans="1:7" x14ac:dyDescent="0.25">
      <c r="A410" s="18">
        <f>IF(ISNUMBER(SEARCH('1_Aspectos Geográficos'!$D$6,tab_estados[],1)),MAX($A$1:A409)+1,0)</f>
        <v>409</v>
      </c>
      <c r="B410" s="18" t="s">
        <v>1968</v>
      </c>
      <c r="C410" s="18" t="s">
        <v>1969</v>
      </c>
      <c r="D410" s="18" t="s">
        <v>2176</v>
      </c>
      <c r="E410" s="19" t="s">
        <v>6556</v>
      </c>
      <c r="F410" s="18" t="str">
        <f t="shared" si="6"/>
        <v>Jacaraci</v>
      </c>
      <c r="G410" s="19">
        <v>1332.42</v>
      </c>
    </row>
    <row r="411" spans="1:7" x14ac:dyDescent="0.25">
      <c r="A411" s="18">
        <f>IF(ISNUMBER(SEARCH('1_Aspectos Geográficos'!$D$6,tab_estados[],1)),MAX($A$1:A410)+1,0)</f>
        <v>410</v>
      </c>
      <c r="B411" s="18" t="s">
        <v>1968</v>
      </c>
      <c r="C411" s="18" t="s">
        <v>1969</v>
      </c>
      <c r="D411" s="18" t="s">
        <v>2177</v>
      </c>
      <c r="E411" s="19" t="s">
        <v>6557</v>
      </c>
      <c r="F411" s="18" t="str">
        <f t="shared" si="6"/>
        <v>Jacobina</v>
      </c>
      <c r="G411" s="19">
        <v>2192.9059999999999</v>
      </c>
    </row>
    <row r="412" spans="1:7" x14ac:dyDescent="0.25">
      <c r="A412" s="18">
        <f>IF(ISNUMBER(SEARCH('1_Aspectos Geográficos'!$D$6,tab_estados[],1)),MAX($A$1:A411)+1,0)</f>
        <v>411</v>
      </c>
      <c r="B412" s="18" t="s">
        <v>1968</v>
      </c>
      <c r="C412" s="18" t="s">
        <v>1969</v>
      </c>
      <c r="D412" s="18" t="s">
        <v>2178</v>
      </c>
      <c r="E412" s="19" t="s">
        <v>6558</v>
      </c>
      <c r="F412" s="18" t="str">
        <f t="shared" si="6"/>
        <v>Jaguaquara</v>
      </c>
      <c r="G412" s="19">
        <v>924.74300000000005</v>
      </c>
    </row>
    <row r="413" spans="1:7" x14ac:dyDescent="0.25">
      <c r="A413" s="18">
        <f>IF(ISNUMBER(SEARCH('1_Aspectos Geográficos'!$D$6,tab_estados[],1)),MAX($A$1:A412)+1,0)</f>
        <v>412</v>
      </c>
      <c r="B413" s="18" t="s">
        <v>1968</v>
      </c>
      <c r="C413" s="18" t="s">
        <v>1969</v>
      </c>
      <c r="D413" s="18" t="s">
        <v>2179</v>
      </c>
      <c r="E413" s="19" t="s">
        <v>6559</v>
      </c>
      <c r="F413" s="18" t="str">
        <f t="shared" si="6"/>
        <v>Jaguarari</v>
      </c>
      <c r="G413" s="19">
        <v>2466.011</v>
      </c>
    </row>
    <row r="414" spans="1:7" x14ac:dyDescent="0.25">
      <c r="A414" s="18">
        <f>IF(ISNUMBER(SEARCH('1_Aspectos Geográficos'!$D$6,tab_estados[],1)),MAX($A$1:A413)+1,0)</f>
        <v>413</v>
      </c>
      <c r="B414" s="18" t="s">
        <v>1968</v>
      </c>
      <c r="C414" s="18" t="s">
        <v>1969</v>
      </c>
      <c r="D414" s="18" t="s">
        <v>2180</v>
      </c>
      <c r="E414" s="19" t="s">
        <v>6560</v>
      </c>
      <c r="F414" s="18" t="str">
        <f t="shared" si="6"/>
        <v>Jaguaripe</v>
      </c>
      <c r="G414" s="19">
        <v>865.23299999999995</v>
      </c>
    </row>
    <row r="415" spans="1:7" x14ac:dyDescent="0.25">
      <c r="A415" s="18">
        <f>IF(ISNUMBER(SEARCH('1_Aspectos Geográficos'!$D$6,tab_estados[],1)),MAX($A$1:A414)+1,0)</f>
        <v>414</v>
      </c>
      <c r="B415" s="18" t="s">
        <v>1968</v>
      </c>
      <c r="C415" s="18" t="s">
        <v>1969</v>
      </c>
      <c r="D415" s="18" t="s">
        <v>2181</v>
      </c>
      <c r="E415" s="19" t="s">
        <v>6561</v>
      </c>
      <c r="F415" s="18" t="str">
        <f t="shared" si="6"/>
        <v>Jandaíra</v>
      </c>
      <c r="G415" s="19">
        <v>641.20600000000002</v>
      </c>
    </row>
    <row r="416" spans="1:7" x14ac:dyDescent="0.25">
      <c r="A416" s="18">
        <f>IF(ISNUMBER(SEARCH('1_Aspectos Geográficos'!$D$6,tab_estados[],1)),MAX($A$1:A415)+1,0)</f>
        <v>415</v>
      </c>
      <c r="B416" s="18" t="s">
        <v>1968</v>
      </c>
      <c r="C416" s="18" t="s">
        <v>1969</v>
      </c>
      <c r="D416" s="18" t="s">
        <v>2182</v>
      </c>
      <c r="E416" s="19" t="s">
        <v>6562</v>
      </c>
      <c r="F416" s="18" t="str">
        <f t="shared" si="6"/>
        <v>Jequié</v>
      </c>
      <c r="G416" s="19">
        <v>2969.0340000000001</v>
      </c>
    </row>
    <row r="417" spans="1:7" x14ac:dyDescent="0.25">
      <c r="A417" s="18">
        <f>IF(ISNUMBER(SEARCH('1_Aspectos Geográficos'!$D$6,tab_estados[],1)),MAX($A$1:A416)+1,0)</f>
        <v>416</v>
      </c>
      <c r="B417" s="18" t="s">
        <v>1968</v>
      </c>
      <c r="C417" s="18" t="s">
        <v>1969</v>
      </c>
      <c r="D417" s="18" t="s">
        <v>2183</v>
      </c>
      <c r="E417" s="19" t="s">
        <v>6563</v>
      </c>
      <c r="F417" s="18" t="str">
        <f t="shared" si="6"/>
        <v>Jeremoabo</v>
      </c>
      <c r="G417" s="19">
        <v>4627.2749999999996</v>
      </c>
    </row>
    <row r="418" spans="1:7" x14ac:dyDescent="0.25">
      <c r="A418" s="18">
        <f>IF(ISNUMBER(SEARCH('1_Aspectos Geográficos'!$D$6,tab_estados[],1)),MAX($A$1:A417)+1,0)</f>
        <v>417</v>
      </c>
      <c r="B418" s="18" t="s">
        <v>1968</v>
      </c>
      <c r="C418" s="18" t="s">
        <v>1969</v>
      </c>
      <c r="D418" s="18" t="s">
        <v>2184</v>
      </c>
      <c r="E418" s="19" t="s">
        <v>6564</v>
      </c>
      <c r="F418" s="18" t="str">
        <f t="shared" si="6"/>
        <v>Jiquiriçá</v>
      </c>
      <c r="G418" s="19">
        <v>238.602</v>
      </c>
    </row>
    <row r="419" spans="1:7" x14ac:dyDescent="0.25">
      <c r="A419" s="18">
        <f>IF(ISNUMBER(SEARCH('1_Aspectos Geográficos'!$D$6,tab_estados[],1)),MAX($A$1:A418)+1,0)</f>
        <v>418</v>
      </c>
      <c r="B419" s="18" t="s">
        <v>1968</v>
      </c>
      <c r="C419" s="18" t="s">
        <v>1969</v>
      </c>
      <c r="D419" s="18" t="s">
        <v>2185</v>
      </c>
      <c r="E419" s="19" t="s">
        <v>6565</v>
      </c>
      <c r="F419" s="18" t="str">
        <f t="shared" si="6"/>
        <v>Jitaúna</v>
      </c>
      <c r="G419" s="19">
        <v>262.05</v>
      </c>
    </row>
    <row r="420" spans="1:7" x14ac:dyDescent="0.25">
      <c r="A420" s="18">
        <f>IF(ISNUMBER(SEARCH('1_Aspectos Geográficos'!$D$6,tab_estados[],1)),MAX($A$1:A419)+1,0)</f>
        <v>419</v>
      </c>
      <c r="B420" s="18" t="s">
        <v>1968</v>
      </c>
      <c r="C420" s="18" t="s">
        <v>1969</v>
      </c>
      <c r="D420" s="18" t="s">
        <v>2186</v>
      </c>
      <c r="E420" s="19" t="s">
        <v>6566</v>
      </c>
      <c r="F420" s="18" t="str">
        <f t="shared" si="6"/>
        <v>João Dourado</v>
      </c>
      <c r="G420" s="19">
        <v>913.25900000000001</v>
      </c>
    </row>
    <row r="421" spans="1:7" x14ac:dyDescent="0.25">
      <c r="A421" s="18">
        <f>IF(ISNUMBER(SEARCH('1_Aspectos Geográficos'!$D$6,tab_estados[],1)),MAX($A$1:A420)+1,0)</f>
        <v>420</v>
      </c>
      <c r="B421" s="18" t="s">
        <v>1968</v>
      </c>
      <c r="C421" s="18" t="s">
        <v>1969</v>
      </c>
      <c r="D421" s="18" t="s">
        <v>2187</v>
      </c>
      <c r="E421" s="19" t="s">
        <v>6567</v>
      </c>
      <c r="F421" s="18" t="str">
        <f t="shared" si="6"/>
        <v>Juazeiro</v>
      </c>
      <c r="G421" s="19">
        <v>6721.1980000000003</v>
      </c>
    </row>
    <row r="422" spans="1:7" x14ac:dyDescent="0.25">
      <c r="A422" s="18">
        <f>IF(ISNUMBER(SEARCH('1_Aspectos Geográficos'!$D$6,tab_estados[],1)),MAX($A$1:A421)+1,0)</f>
        <v>421</v>
      </c>
      <c r="B422" s="18" t="s">
        <v>1968</v>
      </c>
      <c r="C422" s="18" t="s">
        <v>1969</v>
      </c>
      <c r="D422" s="18" t="s">
        <v>2188</v>
      </c>
      <c r="E422" s="19" t="s">
        <v>6568</v>
      </c>
      <c r="F422" s="18" t="str">
        <f t="shared" si="6"/>
        <v>Jucuruçu</v>
      </c>
      <c r="G422" s="19">
        <v>1457.856</v>
      </c>
    </row>
    <row r="423" spans="1:7" x14ac:dyDescent="0.25">
      <c r="A423" s="18">
        <f>IF(ISNUMBER(SEARCH('1_Aspectos Geográficos'!$D$6,tab_estados[],1)),MAX($A$1:A422)+1,0)</f>
        <v>422</v>
      </c>
      <c r="B423" s="18" t="s">
        <v>1968</v>
      </c>
      <c r="C423" s="18" t="s">
        <v>1969</v>
      </c>
      <c r="D423" s="18" t="s">
        <v>2189</v>
      </c>
      <c r="E423" s="19" t="s">
        <v>6569</v>
      </c>
      <c r="F423" s="18" t="str">
        <f t="shared" si="6"/>
        <v>Jussara</v>
      </c>
      <c r="G423" s="19">
        <v>1355.173</v>
      </c>
    </row>
    <row r="424" spans="1:7" x14ac:dyDescent="0.25">
      <c r="A424" s="18">
        <f>IF(ISNUMBER(SEARCH('1_Aspectos Geográficos'!$D$6,tab_estados[],1)),MAX($A$1:A423)+1,0)</f>
        <v>423</v>
      </c>
      <c r="B424" s="18" t="s">
        <v>1968</v>
      </c>
      <c r="C424" s="18" t="s">
        <v>1969</v>
      </c>
      <c r="D424" s="18" t="s">
        <v>2190</v>
      </c>
      <c r="E424" s="19" t="s">
        <v>6570</v>
      </c>
      <c r="F424" s="18" t="str">
        <f t="shared" si="6"/>
        <v>Jussari</v>
      </c>
      <c r="G424" s="19">
        <v>329.19</v>
      </c>
    </row>
    <row r="425" spans="1:7" x14ac:dyDescent="0.25">
      <c r="A425" s="18">
        <f>IF(ISNUMBER(SEARCH('1_Aspectos Geográficos'!$D$6,tab_estados[],1)),MAX($A$1:A424)+1,0)</f>
        <v>424</v>
      </c>
      <c r="B425" s="18" t="s">
        <v>1968</v>
      </c>
      <c r="C425" s="18" t="s">
        <v>1969</v>
      </c>
      <c r="D425" s="18" t="s">
        <v>2191</v>
      </c>
      <c r="E425" s="19" t="s">
        <v>6571</v>
      </c>
      <c r="F425" s="18" t="str">
        <f t="shared" si="6"/>
        <v>Jussiape</v>
      </c>
      <c r="G425" s="19">
        <v>589.76300000000003</v>
      </c>
    </row>
    <row r="426" spans="1:7" x14ac:dyDescent="0.25">
      <c r="A426" s="18">
        <f>IF(ISNUMBER(SEARCH('1_Aspectos Geográficos'!$D$6,tab_estados[],1)),MAX($A$1:A425)+1,0)</f>
        <v>425</v>
      </c>
      <c r="B426" s="18" t="s">
        <v>1968</v>
      </c>
      <c r="C426" s="18" t="s">
        <v>1969</v>
      </c>
      <c r="D426" s="18" t="s">
        <v>2192</v>
      </c>
      <c r="E426" s="19" t="s">
        <v>6572</v>
      </c>
      <c r="F426" s="18" t="str">
        <f t="shared" si="6"/>
        <v>Lafaiete Coutinho</v>
      </c>
      <c r="G426" s="19">
        <v>498.10300000000001</v>
      </c>
    </row>
    <row r="427" spans="1:7" x14ac:dyDescent="0.25">
      <c r="A427" s="18">
        <f>IF(ISNUMBER(SEARCH('1_Aspectos Geográficos'!$D$6,tab_estados[],1)),MAX($A$1:A426)+1,0)</f>
        <v>426</v>
      </c>
      <c r="B427" s="18" t="s">
        <v>1968</v>
      </c>
      <c r="C427" s="18" t="s">
        <v>1969</v>
      </c>
      <c r="D427" s="18" t="s">
        <v>2193</v>
      </c>
      <c r="E427" s="19" t="s">
        <v>6573</v>
      </c>
      <c r="F427" s="18" t="str">
        <f t="shared" si="6"/>
        <v>Lagoa Real</v>
      </c>
      <c r="G427" s="19">
        <v>912.22199999999998</v>
      </c>
    </row>
    <row r="428" spans="1:7" x14ac:dyDescent="0.25">
      <c r="A428" s="18">
        <f>IF(ISNUMBER(SEARCH('1_Aspectos Geográficos'!$D$6,tab_estados[],1)),MAX($A$1:A427)+1,0)</f>
        <v>427</v>
      </c>
      <c r="B428" s="18" t="s">
        <v>1968</v>
      </c>
      <c r="C428" s="18" t="s">
        <v>1969</v>
      </c>
      <c r="D428" s="18" t="s">
        <v>2194</v>
      </c>
      <c r="E428" s="19" t="s">
        <v>6574</v>
      </c>
      <c r="F428" s="18" t="str">
        <f t="shared" si="6"/>
        <v>Laje</v>
      </c>
      <c r="G428" s="19">
        <v>449.834</v>
      </c>
    </row>
    <row r="429" spans="1:7" x14ac:dyDescent="0.25">
      <c r="A429" s="18">
        <f>IF(ISNUMBER(SEARCH('1_Aspectos Geográficos'!$D$6,tab_estados[],1)),MAX($A$1:A428)+1,0)</f>
        <v>428</v>
      </c>
      <c r="B429" s="18" t="s">
        <v>1968</v>
      </c>
      <c r="C429" s="18" t="s">
        <v>1969</v>
      </c>
      <c r="D429" s="18" t="s">
        <v>2195</v>
      </c>
      <c r="E429" s="19" t="s">
        <v>6575</v>
      </c>
      <c r="F429" s="18" t="str">
        <f t="shared" si="6"/>
        <v>Lajedão</v>
      </c>
      <c r="G429" s="19">
        <v>624.58900000000006</v>
      </c>
    </row>
    <row r="430" spans="1:7" x14ac:dyDescent="0.25">
      <c r="A430" s="18">
        <f>IF(ISNUMBER(SEARCH('1_Aspectos Geográficos'!$D$6,tab_estados[],1)),MAX($A$1:A429)+1,0)</f>
        <v>429</v>
      </c>
      <c r="B430" s="18" t="s">
        <v>1968</v>
      </c>
      <c r="C430" s="18" t="s">
        <v>1969</v>
      </c>
      <c r="D430" s="18" t="s">
        <v>2196</v>
      </c>
      <c r="E430" s="19" t="s">
        <v>6576</v>
      </c>
      <c r="F430" s="18" t="str">
        <f t="shared" si="6"/>
        <v>Lajedinho</v>
      </c>
      <c r="G430" s="19">
        <v>846.72799999999995</v>
      </c>
    </row>
    <row r="431" spans="1:7" x14ac:dyDescent="0.25">
      <c r="A431" s="18">
        <f>IF(ISNUMBER(SEARCH('1_Aspectos Geográficos'!$D$6,tab_estados[],1)),MAX($A$1:A430)+1,0)</f>
        <v>430</v>
      </c>
      <c r="B431" s="18" t="s">
        <v>1968</v>
      </c>
      <c r="C431" s="18" t="s">
        <v>1969</v>
      </c>
      <c r="D431" s="18" t="s">
        <v>2197</v>
      </c>
      <c r="E431" s="19" t="s">
        <v>6577</v>
      </c>
      <c r="F431" s="18" t="str">
        <f t="shared" si="6"/>
        <v>Lajedo Do Tabocal</v>
      </c>
      <c r="G431" s="19">
        <v>382.93700000000001</v>
      </c>
    </row>
    <row r="432" spans="1:7" x14ac:dyDescent="0.25">
      <c r="A432" s="18">
        <f>IF(ISNUMBER(SEARCH('1_Aspectos Geográficos'!$D$6,tab_estados[],1)),MAX($A$1:A431)+1,0)</f>
        <v>431</v>
      </c>
      <c r="B432" s="18" t="s">
        <v>1968</v>
      </c>
      <c r="C432" s="18" t="s">
        <v>1969</v>
      </c>
      <c r="D432" s="18" t="s">
        <v>2198</v>
      </c>
      <c r="E432" s="19" t="s">
        <v>6578</v>
      </c>
      <c r="F432" s="18" t="str">
        <f t="shared" si="6"/>
        <v>Lamarão</v>
      </c>
      <c r="G432" s="19">
        <v>189.25700000000001</v>
      </c>
    </row>
    <row r="433" spans="1:7" x14ac:dyDescent="0.25">
      <c r="A433" s="18">
        <f>IF(ISNUMBER(SEARCH('1_Aspectos Geográficos'!$D$6,tab_estados[],1)),MAX($A$1:A432)+1,0)</f>
        <v>432</v>
      </c>
      <c r="B433" s="18" t="s">
        <v>1968</v>
      </c>
      <c r="C433" s="18" t="s">
        <v>1969</v>
      </c>
      <c r="D433" s="18" t="s">
        <v>2199</v>
      </c>
      <c r="E433" s="19" t="s">
        <v>6579</v>
      </c>
      <c r="F433" s="18" t="str">
        <f t="shared" si="6"/>
        <v>Lapão</v>
      </c>
      <c r="G433" s="19">
        <v>642.88199999999995</v>
      </c>
    </row>
    <row r="434" spans="1:7" x14ac:dyDescent="0.25">
      <c r="A434" s="18">
        <f>IF(ISNUMBER(SEARCH('1_Aspectos Geográficos'!$D$6,tab_estados[],1)),MAX($A$1:A433)+1,0)</f>
        <v>433</v>
      </c>
      <c r="B434" s="18" t="s">
        <v>1968</v>
      </c>
      <c r="C434" s="18" t="s">
        <v>1969</v>
      </c>
      <c r="D434" s="18" t="s">
        <v>2200</v>
      </c>
      <c r="E434" s="19" t="s">
        <v>6580</v>
      </c>
      <c r="F434" s="18" t="str">
        <f t="shared" si="6"/>
        <v>Lauro De Freitas</v>
      </c>
      <c r="G434" s="19">
        <v>57.664000000000001</v>
      </c>
    </row>
    <row r="435" spans="1:7" x14ac:dyDescent="0.25">
      <c r="A435" s="18">
        <f>IF(ISNUMBER(SEARCH('1_Aspectos Geográficos'!$D$6,tab_estados[],1)),MAX($A$1:A434)+1,0)</f>
        <v>434</v>
      </c>
      <c r="B435" s="18" t="s">
        <v>1968</v>
      </c>
      <c r="C435" s="18" t="s">
        <v>1969</v>
      </c>
      <c r="D435" s="18" t="s">
        <v>2201</v>
      </c>
      <c r="E435" s="19" t="s">
        <v>6581</v>
      </c>
      <c r="F435" s="18" t="str">
        <f t="shared" si="6"/>
        <v>Lençóis</v>
      </c>
      <c r="G435" s="19">
        <v>1283.328</v>
      </c>
    </row>
    <row r="436" spans="1:7" x14ac:dyDescent="0.25">
      <c r="A436" s="18">
        <f>IF(ISNUMBER(SEARCH('1_Aspectos Geográficos'!$D$6,tab_estados[],1)),MAX($A$1:A435)+1,0)</f>
        <v>435</v>
      </c>
      <c r="B436" s="18" t="s">
        <v>1968</v>
      </c>
      <c r="C436" s="18" t="s">
        <v>1969</v>
      </c>
      <c r="D436" s="18" t="s">
        <v>2202</v>
      </c>
      <c r="E436" s="19" t="s">
        <v>6582</v>
      </c>
      <c r="F436" s="18" t="str">
        <f t="shared" si="6"/>
        <v>Licínio De Almeida</v>
      </c>
      <c r="G436" s="19">
        <v>856.62300000000005</v>
      </c>
    </row>
    <row r="437" spans="1:7" x14ac:dyDescent="0.25">
      <c r="A437" s="18">
        <f>IF(ISNUMBER(SEARCH('1_Aspectos Geográficos'!$D$6,tab_estados[],1)),MAX($A$1:A436)+1,0)</f>
        <v>436</v>
      </c>
      <c r="B437" s="18" t="s">
        <v>1968</v>
      </c>
      <c r="C437" s="18" t="s">
        <v>1969</v>
      </c>
      <c r="D437" s="18" t="s">
        <v>2203</v>
      </c>
      <c r="E437" s="19" t="s">
        <v>6583</v>
      </c>
      <c r="F437" s="18" t="str">
        <f t="shared" si="6"/>
        <v>Livramento De Nossa Senhora</v>
      </c>
      <c r="G437" s="19">
        <v>1953.38</v>
      </c>
    </row>
    <row r="438" spans="1:7" x14ac:dyDescent="0.25">
      <c r="A438" s="18">
        <f>IF(ISNUMBER(SEARCH('1_Aspectos Geográficos'!$D$6,tab_estados[],1)),MAX($A$1:A437)+1,0)</f>
        <v>437</v>
      </c>
      <c r="B438" s="18" t="s">
        <v>1968</v>
      </c>
      <c r="C438" s="18" t="s">
        <v>1969</v>
      </c>
      <c r="D438" s="18" t="s">
        <v>2204</v>
      </c>
      <c r="E438" s="19" t="s">
        <v>6584</v>
      </c>
      <c r="F438" s="18" t="str">
        <f t="shared" si="6"/>
        <v>Luís Eduardo Magalhães</v>
      </c>
      <c r="G438" s="19">
        <v>4245.0460000000003</v>
      </c>
    </row>
    <row r="439" spans="1:7" x14ac:dyDescent="0.25">
      <c r="A439" s="18">
        <f>IF(ISNUMBER(SEARCH('1_Aspectos Geográficos'!$D$6,tab_estados[],1)),MAX($A$1:A438)+1,0)</f>
        <v>438</v>
      </c>
      <c r="B439" s="18" t="s">
        <v>1968</v>
      </c>
      <c r="C439" s="18" t="s">
        <v>1969</v>
      </c>
      <c r="D439" s="18" t="s">
        <v>2205</v>
      </c>
      <c r="E439" s="19" t="s">
        <v>6585</v>
      </c>
      <c r="F439" s="18" t="str">
        <f t="shared" si="6"/>
        <v>Macajuba</v>
      </c>
      <c r="G439" s="19">
        <v>701.17</v>
      </c>
    </row>
    <row r="440" spans="1:7" x14ac:dyDescent="0.25">
      <c r="A440" s="18">
        <f>IF(ISNUMBER(SEARCH('1_Aspectos Geográficos'!$D$6,tab_estados[],1)),MAX($A$1:A439)+1,0)</f>
        <v>439</v>
      </c>
      <c r="B440" s="18" t="s">
        <v>1968</v>
      </c>
      <c r="C440" s="18" t="s">
        <v>1969</v>
      </c>
      <c r="D440" s="18" t="s">
        <v>2206</v>
      </c>
      <c r="E440" s="19" t="s">
        <v>6586</v>
      </c>
      <c r="F440" s="18" t="str">
        <f t="shared" si="6"/>
        <v>Macarani</v>
      </c>
      <c r="G440" s="19">
        <v>1210.105</v>
      </c>
    </row>
    <row r="441" spans="1:7" x14ac:dyDescent="0.25">
      <c r="A441" s="18">
        <f>IF(ISNUMBER(SEARCH('1_Aspectos Geográficos'!$D$6,tab_estados[],1)),MAX($A$1:A440)+1,0)</f>
        <v>440</v>
      </c>
      <c r="B441" s="18" t="s">
        <v>1968</v>
      </c>
      <c r="C441" s="18" t="s">
        <v>1969</v>
      </c>
      <c r="D441" s="18" t="s">
        <v>2207</v>
      </c>
      <c r="E441" s="19" t="s">
        <v>6587</v>
      </c>
      <c r="F441" s="18" t="str">
        <f t="shared" si="6"/>
        <v>Macaúbas</v>
      </c>
      <c r="G441" s="19">
        <v>2459.1019999999999</v>
      </c>
    </row>
    <row r="442" spans="1:7" x14ac:dyDescent="0.25">
      <c r="A442" s="18">
        <f>IF(ISNUMBER(SEARCH('1_Aspectos Geográficos'!$D$6,tab_estados[],1)),MAX($A$1:A441)+1,0)</f>
        <v>441</v>
      </c>
      <c r="B442" s="18" t="s">
        <v>1968</v>
      </c>
      <c r="C442" s="18" t="s">
        <v>1969</v>
      </c>
      <c r="D442" s="18" t="s">
        <v>2208</v>
      </c>
      <c r="E442" s="19" t="s">
        <v>6588</v>
      </c>
      <c r="F442" s="18" t="str">
        <f t="shared" si="6"/>
        <v>Macururé</v>
      </c>
      <c r="G442" s="19">
        <v>2545.8560000000002</v>
      </c>
    </row>
    <row r="443" spans="1:7" x14ac:dyDescent="0.25">
      <c r="A443" s="18">
        <f>IF(ISNUMBER(SEARCH('1_Aspectos Geográficos'!$D$6,tab_estados[],1)),MAX($A$1:A442)+1,0)</f>
        <v>442</v>
      </c>
      <c r="B443" s="18" t="s">
        <v>1968</v>
      </c>
      <c r="C443" s="18" t="s">
        <v>1969</v>
      </c>
      <c r="D443" s="18" t="s">
        <v>2209</v>
      </c>
      <c r="E443" s="19" t="s">
        <v>6589</v>
      </c>
      <c r="F443" s="18" t="str">
        <f t="shared" si="6"/>
        <v>Madre De Deus</v>
      </c>
      <c r="G443" s="19">
        <v>32.201000000000001</v>
      </c>
    </row>
    <row r="444" spans="1:7" x14ac:dyDescent="0.25">
      <c r="A444" s="18">
        <f>IF(ISNUMBER(SEARCH('1_Aspectos Geográficos'!$D$6,tab_estados[],1)),MAX($A$1:A443)+1,0)</f>
        <v>443</v>
      </c>
      <c r="B444" s="18" t="s">
        <v>1968</v>
      </c>
      <c r="C444" s="18" t="s">
        <v>1969</v>
      </c>
      <c r="D444" s="18" t="s">
        <v>2210</v>
      </c>
      <c r="E444" s="19" t="s">
        <v>6590</v>
      </c>
      <c r="F444" s="18" t="str">
        <f t="shared" si="6"/>
        <v>Maetinga</v>
      </c>
      <c r="G444" s="19">
        <v>614.83399999999995</v>
      </c>
    </row>
    <row r="445" spans="1:7" x14ac:dyDescent="0.25">
      <c r="A445" s="18">
        <f>IF(ISNUMBER(SEARCH('1_Aspectos Geográficos'!$D$6,tab_estados[],1)),MAX($A$1:A444)+1,0)</f>
        <v>444</v>
      </c>
      <c r="B445" s="18" t="s">
        <v>1968</v>
      </c>
      <c r="C445" s="18" t="s">
        <v>1969</v>
      </c>
      <c r="D445" s="18" t="s">
        <v>2211</v>
      </c>
      <c r="E445" s="19" t="s">
        <v>6591</v>
      </c>
      <c r="F445" s="18" t="str">
        <f t="shared" si="6"/>
        <v>Maiquinique</v>
      </c>
      <c r="G445" s="19">
        <v>588.27499999999998</v>
      </c>
    </row>
    <row r="446" spans="1:7" x14ac:dyDescent="0.25">
      <c r="A446" s="18">
        <f>IF(ISNUMBER(SEARCH('1_Aspectos Geográficos'!$D$6,tab_estados[],1)),MAX($A$1:A445)+1,0)</f>
        <v>445</v>
      </c>
      <c r="B446" s="18" t="s">
        <v>1968</v>
      </c>
      <c r="C446" s="18" t="s">
        <v>1969</v>
      </c>
      <c r="D446" s="18" t="s">
        <v>2212</v>
      </c>
      <c r="E446" s="19" t="s">
        <v>6592</v>
      </c>
      <c r="F446" s="18" t="str">
        <f t="shared" si="6"/>
        <v>Mairi</v>
      </c>
      <c r="G446" s="19">
        <v>906.68</v>
      </c>
    </row>
    <row r="447" spans="1:7" x14ac:dyDescent="0.25">
      <c r="A447" s="18">
        <f>IF(ISNUMBER(SEARCH('1_Aspectos Geográficos'!$D$6,tab_estados[],1)),MAX($A$1:A446)+1,0)</f>
        <v>446</v>
      </c>
      <c r="B447" s="18" t="s">
        <v>1968</v>
      </c>
      <c r="C447" s="18" t="s">
        <v>1969</v>
      </c>
      <c r="D447" s="18" t="s">
        <v>2213</v>
      </c>
      <c r="E447" s="19" t="s">
        <v>6593</v>
      </c>
      <c r="F447" s="18" t="str">
        <f t="shared" si="6"/>
        <v>Malhada</v>
      </c>
      <c r="G447" s="19">
        <v>1971.7170000000001</v>
      </c>
    </row>
    <row r="448" spans="1:7" x14ac:dyDescent="0.25">
      <c r="A448" s="18">
        <f>IF(ISNUMBER(SEARCH('1_Aspectos Geográficos'!$D$6,tab_estados[],1)),MAX($A$1:A447)+1,0)</f>
        <v>447</v>
      </c>
      <c r="B448" s="18" t="s">
        <v>1968</v>
      </c>
      <c r="C448" s="18" t="s">
        <v>1969</v>
      </c>
      <c r="D448" s="18" t="s">
        <v>2214</v>
      </c>
      <c r="E448" s="19" t="s">
        <v>6594</v>
      </c>
      <c r="F448" s="18" t="str">
        <f t="shared" si="6"/>
        <v>Malhada De Pedras</v>
      </c>
      <c r="G448" s="19">
        <v>549.53499999999997</v>
      </c>
    </row>
    <row r="449" spans="1:7" x14ac:dyDescent="0.25">
      <c r="A449" s="18">
        <f>IF(ISNUMBER(SEARCH('1_Aspectos Geográficos'!$D$6,tab_estados[],1)),MAX($A$1:A448)+1,0)</f>
        <v>448</v>
      </c>
      <c r="B449" s="18" t="s">
        <v>1968</v>
      </c>
      <c r="C449" s="18" t="s">
        <v>1969</v>
      </c>
      <c r="D449" s="18" t="s">
        <v>2215</v>
      </c>
      <c r="E449" s="19" t="s">
        <v>6595</v>
      </c>
      <c r="F449" s="18" t="str">
        <f t="shared" si="6"/>
        <v>Manoel Vitorino</v>
      </c>
      <c r="G449" s="19">
        <v>2201.7640000000001</v>
      </c>
    </row>
    <row r="450" spans="1:7" x14ac:dyDescent="0.25">
      <c r="A450" s="18">
        <f>IF(ISNUMBER(SEARCH('1_Aspectos Geográficos'!$D$6,tab_estados[],1)),MAX($A$1:A449)+1,0)</f>
        <v>449</v>
      </c>
      <c r="B450" s="18" t="s">
        <v>1968</v>
      </c>
      <c r="C450" s="18" t="s">
        <v>1969</v>
      </c>
      <c r="D450" s="18" t="s">
        <v>2216</v>
      </c>
      <c r="E450" s="19" t="s">
        <v>6596</v>
      </c>
      <c r="F450" s="18" t="str">
        <f t="shared" ref="F450:F513" si="7">IFERROR(VLOOKUP(ROW(A449),lista,5,0),"")</f>
        <v>Mansidão</v>
      </c>
      <c r="G450" s="19">
        <v>3130.13</v>
      </c>
    </row>
    <row r="451" spans="1:7" x14ac:dyDescent="0.25">
      <c r="A451" s="18">
        <f>IF(ISNUMBER(SEARCH('1_Aspectos Geográficos'!$D$6,tab_estados[],1)),MAX($A$1:A450)+1,0)</f>
        <v>450</v>
      </c>
      <c r="B451" s="18" t="s">
        <v>1968</v>
      </c>
      <c r="C451" s="18" t="s">
        <v>1969</v>
      </c>
      <c r="D451" s="18" t="s">
        <v>2217</v>
      </c>
      <c r="E451" s="19" t="s">
        <v>6597</v>
      </c>
      <c r="F451" s="18" t="str">
        <f t="shared" si="7"/>
        <v>Maracás</v>
      </c>
      <c r="G451" s="19">
        <v>2413.2640000000001</v>
      </c>
    </row>
    <row r="452" spans="1:7" x14ac:dyDescent="0.25">
      <c r="A452" s="18">
        <f>IF(ISNUMBER(SEARCH('1_Aspectos Geográficos'!$D$6,tab_estados[],1)),MAX($A$1:A451)+1,0)</f>
        <v>451</v>
      </c>
      <c r="B452" s="18" t="s">
        <v>1968</v>
      </c>
      <c r="C452" s="18" t="s">
        <v>1969</v>
      </c>
      <c r="D452" s="18" t="s">
        <v>2218</v>
      </c>
      <c r="E452" s="19" t="s">
        <v>6598</v>
      </c>
      <c r="F452" s="18" t="str">
        <f t="shared" si="7"/>
        <v>Maragogipe</v>
      </c>
      <c r="G452" s="19">
        <v>438.18200000000002</v>
      </c>
    </row>
    <row r="453" spans="1:7" x14ac:dyDescent="0.25">
      <c r="A453" s="18">
        <f>IF(ISNUMBER(SEARCH('1_Aspectos Geográficos'!$D$6,tab_estados[],1)),MAX($A$1:A452)+1,0)</f>
        <v>452</v>
      </c>
      <c r="B453" s="18" t="s">
        <v>1968</v>
      </c>
      <c r="C453" s="18" t="s">
        <v>1969</v>
      </c>
      <c r="D453" s="18" t="s">
        <v>2219</v>
      </c>
      <c r="E453" s="19" t="s">
        <v>6599</v>
      </c>
      <c r="F453" s="18" t="str">
        <f t="shared" si="7"/>
        <v>Maraú</v>
      </c>
      <c r="G453" s="19">
        <v>848.38099999999997</v>
      </c>
    </row>
    <row r="454" spans="1:7" x14ac:dyDescent="0.25">
      <c r="A454" s="18">
        <f>IF(ISNUMBER(SEARCH('1_Aspectos Geográficos'!$D$6,tab_estados[],1)),MAX($A$1:A453)+1,0)</f>
        <v>453</v>
      </c>
      <c r="B454" s="18" t="s">
        <v>1968</v>
      </c>
      <c r="C454" s="18" t="s">
        <v>1969</v>
      </c>
      <c r="D454" s="18" t="s">
        <v>2220</v>
      </c>
      <c r="E454" s="19" t="s">
        <v>6600</v>
      </c>
      <c r="F454" s="18" t="str">
        <f t="shared" si="7"/>
        <v>Marcionílio Souza</v>
      </c>
      <c r="G454" s="19">
        <v>1099.384</v>
      </c>
    </row>
    <row r="455" spans="1:7" x14ac:dyDescent="0.25">
      <c r="A455" s="18">
        <f>IF(ISNUMBER(SEARCH('1_Aspectos Geográficos'!$D$6,tab_estados[],1)),MAX($A$1:A454)+1,0)</f>
        <v>454</v>
      </c>
      <c r="B455" s="18" t="s">
        <v>1968</v>
      </c>
      <c r="C455" s="18" t="s">
        <v>1969</v>
      </c>
      <c r="D455" s="18" t="s">
        <v>2221</v>
      </c>
      <c r="E455" s="19" t="s">
        <v>6601</v>
      </c>
      <c r="F455" s="18" t="str">
        <f t="shared" si="7"/>
        <v>Mascote</v>
      </c>
      <c r="G455" s="19">
        <v>788.49099999999999</v>
      </c>
    </row>
    <row r="456" spans="1:7" x14ac:dyDescent="0.25">
      <c r="A456" s="18">
        <f>IF(ISNUMBER(SEARCH('1_Aspectos Geográficos'!$D$6,tab_estados[],1)),MAX($A$1:A455)+1,0)</f>
        <v>455</v>
      </c>
      <c r="B456" s="18" t="s">
        <v>1968</v>
      </c>
      <c r="C456" s="18" t="s">
        <v>1969</v>
      </c>
      <c r="D456" s="18" t="s">
        <v>2222</v>
      </c>
      <c r="E456" s="19" t="s">
        <v>6602</v>
      </c>
      <c r="F456" s="18" t="str">
        <f t="shared" si="7"/>
        <v>Mata De São João</v>
      </c>
      <c r="G456" s="19">
        <v>632.255</v>
      </c>
    </row>
    <row r="457" spans="1:7" x14ac:dyDescent="0.25">
      <c r="A457" s="18">
        <f>IF(ISNUMBER(SEARCH('1_Aspectos Geográficos'!$D$6,tab_estados[],1)),MAX($A$1:A456)+1,0)</f>
        <v>456</v>
      </c>
      <c r="B457" s="18" t="s">
        <v>1968</v>
      </c>
      <c r="C457" s="18" t="s">
        <v>1969</v>
      </c>
      <c r="D457" s="18" t="s">
        <v>2223</v>
      </c>
      <c r="E457" s="19" t="s">
        <v>6603</v>
      </c>
      <c r="F457" s="18" t="str">
        <f t="shared" si="7"/>
        <v>Matina</v>
      </c>
      <c r="G457" s="19">
        <v>773.27800000000002</v>
      </c>
    </row>
    <row r="458" spans="1:7" x14ac:dyDescent="0.25">
      <c r="A458" s="18">
        <f>IF(ISNUMBER(SEARCH('1_Aspectos Geográficos'!$D$6,tab_estados[],1)),MAX($A$1:A457)+1,0)</f>
        <v>457</v>
      </c>
      <c r="B458" s="18" t="s">
        <v>1968</v>
      </c>
      <c r="C458" s="18" t="s">
        <v>1969</v>
      </c>
      <c r="D458" s="18" t="s">
        <v>2224</v>
      </c>
      <c r="E458" s="19" t="s">
        <v>6604</v>
      </c>
      <c r="F458" s="18" t="str">
        <f t="shared" si="7"/>
        <v>Medeiros Neto</v>
      </c>
      <c r="G458" s="19">
        <v>1311.74</v>
      </c>
    </row>
    <row r="459" spans="1:7" x14ac:dyDescent="0.25">
      <c r="A459" s="18">
        <f>IF(ISNUMBER(SEARCH('1_Aspectos Geográficos'!$D$6,tab_estados[],1)),MAX($A$1:A458)+1,0)</f>
        <v>458</v>
      </c>
      <c r="B459" s="18" t="s">
        <v>1968</v>
      </c>
      <c r="C459" s="18" t="s">
        <v>1969</v>
      </c>
      <c r="D459" s="18" t="s">
        <v>2225</v>
      </c>
      <c r="E459" s="19" t="s">
        <v>6605</v>
      </c>
      <c r="F459" s="18" t="str">
        <f t="shared" si="7"/>
        <v>Miguel Calmon</v>
      </c>
      <c r="G459" s="19">
        <v>1599.672</v>
      </c>
    </row>
    <row r="460" spans="1:7" x14ac:dyDescent="0.25">
      <c r="A460" s="18">
        <f>IF(ISNUMBER(SEARCH('1_Aspectos Geográficos'!$D$6,tab_estados[],1)),MAX($A$1:A459)+1,0)</f>
        <v>459</v>
      </c>
      <c r="B460" s="18" t="s">
        <v>1968</v>
      </c>
      <c r="C460" s="18" t="s">
        <v>1969</v>
      </c>
      <c r="D460" s="18" t="s">
        <v>2226</v>
      </c>
      <c r="E460" s="19" t="s">
        <v>6606</v>
      </c>
      <c r="F460" s="18" t="str">
        <f t="shared" si="7"/>
        <v>Milagres</v>
      </c>
      <c r="G460" s="19">
        <v>420.35700000000003</v>
      </c>
    </row>
    <row r="461" spans="1:7" x14ac:dyDescent="0.25">
      <c r="A461" s="18">
        <f>IF(ISNUMBER(SEARCH('1_Aspectos Geográficos'!$D$6,tab_estados[],1)),MAX($A$1:A460)+1,0)</f>
        <v>460</v>
      </c>
      <c r="B461" s="18" t="s">
        <v>1968</v>
      </c>
      <c r="C461" s="18" t="s">
        <v>1969</v>
      </c>
      <c r="D461" s="18" t="s">
        <v>2227</v>
      </c>
      <c r="E461" s="19" t="s">
        <v>6607</v>
      </c>
      <c r="F461" s="18" t="str">
        <f t="shared" si="7"/>
        <v>Mirangaba</v>
      </c>
      <c r="G461" s="19">
        <v>1751.7809999999999</v>
      </c>
    </row>
    <row r="462" spans="1:7" x14ac:dyDescent="0.25">
      <c r="A462" s="18">
        <f>IF(ISNUMBER(SEARCH('1_Aspectos Geográficos'!$D$6,tab_estados[],1)),MAX($A$1:A461)+1,0)</f>
        <v>461</v>
      </c>
      <c r="B462" s="18" t="s">
        <v>1968</v>
      </c>
      <c r="C462" s="18" t="s">
        <v>1969</v>
      </c>
      <c r="D462" s="18" t="s">
        <v>2228</v>
      </c>
      <c r="E462" s="19" t="s">
        <v>6608</v>
      </c>
      <c r="F462" s="18" t="str">
        <f t="shared" si="7"/>
        <v>Mirante</v>
      </c>
      <c r="G462" s="19">
        <v>1172.8610000000001</v>
      </c>
    </row>
    <row r="463" spans="1:7" x14ac:dyDescent="0.25">
      <c r="A463" s="18">
        <f>IF(ISNUMBER(SEARCH('1_Aspectos Geográficos'!$D$6,tab_estados[],1)),MAX($A$1:A462)+1,0)</f>
        <v>462</v>
      </c>
      <c r="B463" s="18" t="s">
        <v>1968</v>
      </c>
      <c r="C463" s="18" t="s">
        <v>1969</v>
      </c>
      <c r="D463" s="18" t="s">
        <v>2229</v>
      </c>
      <c r="E463" s="19" t="s">
        <v>6609</v>
      </c>
      <c r="F463" s="18" t="str">
        <f t="shared" si="7"/>
        <v>Monte Santo</v>
      </c>
      <c r="G463" s="19">
        <v>3034.1979999999999</v>
      </c>
    </row>
    <row r="464" spans="1:7" x14ac:dyDescent="0.25">
      <c r="A464" s="18">
        <f>IF(ISNUMBER(SEARCH('1_Aspectos Geográficos'!$D$6,tab_estados[],1)),MAX($A$1:A463)+1,0)</f>
        <v>463</v>
      </c>
      <c r="B464" s="18" t="s">
        <v>1968</v>
      </c>
      <c r="C464" s="18" t="s">
        <v>1969</v>
      </c>
      <c r="D464" s="18" t="s">
        <v>2230</v>
      </c>
      <c r="E464" s="19" t="s">
        <v>6610</v>
      </c>
      <c r="F464" s="18" t="str">
        <f t="shared" si="7"/>
        <v>Morpará</v>
      </c>
      <c r="G464" s="19">
        <v>2093.8719999999998</v>
      </c>
    </row>
    <row r="465" spans="1:7" x14ac:dyDescent="0.25">
      <c r="A465" s="18">
        <f>IF(ISNUMBER(SEARCH('1_Aspectos Geográficos'!$D$6,tab_estados[],1)),MAX($A$1:A464)+1,0)</f>
        <v>464</v>
      </c>
      <c r="B465" s="18" t="s">
        <v>1968</v>
      </c>
      <c r="C465" s="18" t="s">
        <v>1969</v>
      </c>
      <c r="D465" s="18" t="s">
        <v>2231</v>
      </c>
      <c r="E465" s="19" t="s">
        <v>6611</v>
      </c>
      <c r="F465" s="18" t="str">
        <f t="shared" si="7"/>
        <v>Morro Do Chapéu</v>
      </c>
      <c r="G465" s="19">
        <v>5744.9679999999998</v>
      </c>
    </row>
    <row r="466" spans="1:7" x14ac:dyDescent="0.25">
      <c r="A466" s="18">
        <f>IF(ISNUMBER(SEARCH('1_Aspectos Geográficos'!$D$6,tab_estados[],1)),MAX($A$1:A465)+1,0)</f>
        <v>465</v>
      </c>
      <c r="B466" s="18" t="s">
        <v>1968</v>
      </c>
      <c r="C466" s="18" t="s">
        <v>1969</v>
      </c>
      <c r="D466" s="18" t="s">
        <v>2232</v>
      </c>
      <c r="E466" s="19" t="s">
        <v>6612</v>
      </c>
      <c r="F466" s="18" t="str">
        <f t="shared" si="7"/>
        <v>Mortugaba</v>
      </c>
      <c r="G466" s="19">
        <v>528.21400000000006</v>
      </c>
    </row>
    <row r="467" spans="1:7" x14ac:dyDescent="0.25">
      <c r="A467" s="18">
        <f>IF(ISNUMBER(SEARCH('1_Aspectos Geográficos'!$D$6,tab_estados[],1)),MAX($A$1:A466)+1,0)</f>
        <v>466</v>
      </c>
      <c r="B467" s="18" t="s">
        <v>1968</v>
      </c>
      <c r="C467" s="18" t="s">
        <v>1969</v>
      </c>
      <c r="D467" s="18" t="s">
        <v>2233</v>
      </c>
      <c r="E467" s="19" t="s">
        <v>6613</v>
      </c>
      <c r="F467" s="18" t="str">
        <f t="shared" si="7"/>
        <v>Mucugê</v>
      </c>
      <c r="G467" s="19">
        <v>2462.1529999999998</v>
      </c>
    </row>
    <row r="468" spans="1:7" x14ac:dyDescent="0.25">
      <c r="A468" s="18">
        <f>IF(ISNUMBER(SEARCH('1_Aspectos Geográficos'!$D$6,tab_estados[],1)),MAX($A$1:A467)+1,0)</f>
        <v>467</v>
      </c>
      <c r="B468" s="18" t="s">
        <v>1968</v>
      </c>
      <c r="C468" s="18" t="s">
        <v>1969</v>
      </c>
      <c r="D468" s="18" t="s">
        <v>2234</v>
      </c>
      <c r="E468" s="19" t="s">
        <v>6614</v>
      </c>
      <c r="F468" s="18" t="str">
        <f t="shared" si="7"/>
        <v>Mucuri</v>
      </c>
      <c r="G468" s="19">
        <v>1786.2090000000001</v>
      </c>
    </row>
    <row r="469" spans="1:7" x14ac:dyDescent="0.25">
      <c r="A469" s="18">
        <f>IF(ISNUMBER(SEARCH('1_Aspectos Geográficos'!$D$6,tab_estados[],1)),MAX($A$1:A468)+1,0)</f>
        <v>468</v>
      </c>
      <c r="B469" s="18" t="s">
        <v>1968</v>
      </c>
      <c r="C469" s="18" t="s">
        <v>1969</v>
      </c>
      <c r="D469" s="18" t="s">
        <v>2235</v>
      </c>
      <c r="E469" s="19" t="s">
        <v>6615</v>
      </c>
      <c r="F469" s="18" t="str">
        <f t="shared" si="7"/>
        <v>Mulungu Do Morro</v>
      </c>
      <c r="G469" s="19">
        <v>646.62</v>
      </c>
    </row>
    <row r="470" spans="1:7" x14ac:dyDescent="0.25">
      <c r="A470" s="18">
        <f>IF(ISNUMBER(SEARCH('1_Aspectos Geográficos'!$D$6,tab_estados[],1)),MAX($A$1:A469)+1,0)</f>
        <v>469</v>
      </c>
      <c r="B470" s="18" t="s">
        <v>1968</v>
      </c>
      <c r="C470" s="18" t="s">
        <v>1969</v>
      </c>
      <c r="D470" s="18" t="s">
        <v>2236</v>
      </c>
      <c r="E470" s="19" t="s">
        <v>6616</v>
      </c>
      <c r="F470" s="18" t="str">
        <f t="shared" si="7"/>
        <v>Mundo Novo</v>
      </c>
      <c r="G470" s="19">
        <v>1491.9929999999999</v>
      </c>
    </row>
    <row r="471" spans="1:7" x14ac:dyDescent="0.25">
      <c r="A471" s="18">
        <f>IF(ISNUMBER(SEARCH('1_Aspectos Geográficos'!$D$6,tab_estados[],1)),MAX($A$1:A470)+1,0)</f>
        <v>470</v>
      </c>
      <c r="B471" s="18" t="s">
        <v>1968</v>
      </c>
      <c r="C471" s="18" t="s">
        <v>1969</v>
      </c>
      <c r="D471" s="18" t="s">
        <v>2237</v>
      </c>
      <c r="E471" s="19" t="s">
        <v>6617</v>
      </c>
      <c r="F471" s="18" t="str">
        <f t="shared" si="7"/>
        <v>Muniz Ferreira</v>
      </c>
      <c r="G471" s="19">
        <v>104.54</v>
      </c>
    </row>
    <row r="472" spans="1:7" x14ac:dyDescent="0.25">
      <c r="A472" s="18">
        <f>IF(ISNUMBER(SEARCH('1_Aspectos Geográficos'!$D$6,tab_estados[],1)),MAX($A$1:A471)+1,0)</f>
        <v>471</v>
      </c>
      <c r="B472" s="18" t="s">
        <v>1968</v>
      </c>
      <c r="C472" s="18" t="s">
        <v>1969</v>
      </c>
      <c r="D472" s="18" t="s">
        <v>2238</v>
      </c>
      <c r="E472" s="19" t="s">
        <v>6618</v>
      </c>
      <c r="F472" s="18" t="str">
        <f t="shared" si="7"/>
        <v>Muquém De São Francisco</v>
      </c>
      <c r="G472" s="19">
        <v>3853.1759999999999</v>
      </c>
    </row>
    <row r="473" spans="1:7" x14ac:dyDescent="0.25">
      <c r="A473" s="18">
        <f>IF(ISNUMBER(SEARCH('1_Aspectos Geográficos'!$D$6,tab_estados[],1)),MAX($A$1:A472)+1,0)</f>
        <v>472</v>
      </c>
      <c r="B473" s="18" t="s">
        <v>1968</v>
      </c>
      <c r="C473" s="18" t="s">
        <v>1969</v>
      </c>
      <c r="D473" s="18" t="s">
        <v>2239</v>
      </c>
      <c r="E473" s="19" t="s">
        <v>6619</v>
      </c>
      <c r="F473" s="18" t="str">
        <f t="shared" si="7"/>
        <v>Muritiba</v>
      </c>
      <c r="G473" s="19">
        <v>86.311000000000007</v>
      </c>
    </row>
    <row r="474" spans="1:7" x14ac:dyDescent="0.25">
      <c r="A474" s="18">
        <f>IF(ISNUMBER(SEARCH('1_Aspectos Geográficos'!$D$6,tab_estados[],1)),MAX($A$1:A473)+1,0)</f>
        <v>473</v>
      </c>
      <c r="B474" s="18" t="s">
        <v>1968</v>
      </c>
      <c r="C474" s="18" t="s">
        <v>1969</v>
      </c>
      <c r="D474" s="18" t="s">
        <v>2240</v>
      </c>
      <c r="E474" s="19" t="s">
        <v>6620</v>
      </c>
      <c r="F474" s="18" t="str">
        <f t="shared" si="7"/>
        <v>Mutuípe</v>
      </c>
      <c r="G474" s="19">
        <v>275.83</v>
      </c>
    </row>
    <row r="475" spans="1:7" x14ac:dyDescent="0.25">
      <c r="A475" s="18">
        <f>IF(ISNUMBER(SEARCH('1_Aspectos Geográficos'!$D$6,tab_estados[],1)),MAX($A$1:A474)+1,0)</f>
        <v>474</v>
      </c>
      <c r="B475" s="18" t="s">
        <v>1968</v>
      </c>
      <c r="C475" s="18" t="s">
        <v>1969</v>
      </c>
      <c r="D475" s="18" t="s">
        <v>2241</v>
      </c>
      <c r="E475" s="19" t="s">
        <v>5753</v>
      </c>
      <c r="F475" s="18" t="str">
        <f t="shared" si="7"/>
        <v>Nazaré</v>
      </c>
      <c r="G475" s="19">
        <v>278.62900000000002</v>
      </c>
    </row>
    <row r="476" spans="1:7" x14ac:dyDescent="0.25">
      <c r="A476" s="18">
        <f>IF(ISNUMBER(SEARCH('1_Aspectos Geográficos'!$D$6,tab_estados[],1)),MAX($A$1:A475)+1,0)</f>
        <v>475</v>
      </c>
      <c r="B476" s="18" t="s">
        <v>1968</v>
      </c>
      <c r="C476" s="18" t="s">
        <v>1969</v>
      </c>
      <c r="D476" s="18" t="s">
        <v>2242</v>
      </c>
      <c r="E476" s="19" t="s">
        <v>6621</v>
      </c>
      <c r="F476" s="18" t="str">
        <f t="shared" si="7"/>
        <v>Nilo Peçanha</v>
      </c>
      <c r="G476" s="19">
        <v>391.65300000000002</v>
      </c>
    </row>
    <row r="477" spans="1:7" x14ac:dyDescent="0.25">
      <c r="A477" s="18">
        <f>IF(ISNUMBER(SEARCH('1_Aspectos Geográficos'!$D$6,tab_estados[],1)),MAX($A$1:A476)+1,0)</f>
        <v>476</v>
      </c>
      <c r="B477" s="18" t="s">
        <v>1968</v>
      </c>
      <c r="C477" s="18" t="s">
        <v>1969</v>
      </c>
      <c r="D477" s="18" t="s">
        <v>2243</v>
      </c>
      <c r="E477" s="19" t="s">
        <v>6622</v>
      </c>
      <c r="F477" s="18" t="str">
        <f t="shared" si="7"/>
        <v>Nordestina</v>
      </c>
      <c r="G477" s="19">
        <v>465.40699999999998</v>
      </c>
    </row>
    <row r="478" spans="1:7" x14ac:dyDescent="0.25">
      <c r="A478" s="18">
        <f>IF(ISNUMBER(SEARCH('1_Aspectos Geográficos'!$D$6,tab_estados[],1)),MAX($A$1:A477)+1,0)</f>
        <v>477</v>
      </c>
      <c r="B478" s="18" t="s">
        <v>1968</v>
      </c>
      <c r="C478" s="18" t="s">
        <v>1969</v>
      </c>
      <c r="D478" s="18" t="s">
        <v>2244</v>
      </c>
      <c r="E478" s="19" t="s">
        <v>6623</v>
      </c>
      <c r="F478" s="18" t="str">
        <f t="shared" si="7"/>
        <v>Nova Canaã</v>
      </c>
      <c r="G478" s="19">
        <v>804.61800000000005</v>
      </c>
    </row>
    <row r="479" spans="1:7" x14ac:dyDescent="0.25">
      <c r="A479" s="18">
        <f>IF(ISNUMBER(SEARCH('1_Aspectos Geográficos'!$D$6,tab_estados[],1)),MAX($A$1:A478)+1,0)</f>
        <v>478</v>
      </c>
      <c r="B479" s="18" t="s">
        <v>1968</v>
      </c>
      <c r="C479" s="18" t="s">
        <v>1969</v>
      </c>
      <c r="D479" s="18" t="s">
        <v>2245</v>
      </c>
      <c r="E479" s="19" t="s">
        <v>6624</v>
      </c>
      <c r="F479" s="18" t="str">
        <f t="shared" si="7"/>
        <v>Nova Fátima</v>
      </c>
      <c r="G479" s="19">
        <v>346.78500000000003</v>
      </c>
    </row>
    <row r="480" spans="1:7" x14ac:dyDescent="0.25">
      <c r="A480" s="18">
        <f>IF(ISNUMBER(SEARCH('1_Aspectos Geográficos'!$D$6,tab_estados[],1)),MAX($A$1:A479)+1,0)</f>
        <v>479</v>
      </c>
      <c r="B480" s="18" t="s">
        <v>1968</v>
      </c>
      <c r="C480" s="18" t="s">
        <v>1969</v>
      </c>
      <c r="D480" s="18" t="s">
        <v>2246</v>
      </c>
      <c r="E480" s="19" t="s">
        <v>6625</v>
      </c>
      <c r="F480" s="18" t="str">
        <f t="shared" si="7"/>
        <v>Nova Ibiá</v>
      </c>
      <c r="G480" s="19">
        <v>203.19800000000001</v>
      </c>
    </row>
    <row r="481" spans="1:7" x14ac:dyDescent="0.25">
      <c r="A481" s="18">
        <f>IF(ISNUMBER(SEARCH('1_Aspectos Geográficos'!$D$6,tab_estados[],1)),MAX($A$1:A480)+1,0)</f>
        <v>480</v>
      </c>
      <c r="B481" s="18" t="s">
        <v>1968</v>
      </c>
      <c r="C481" s="18" t="s">
        <v>1969</v>
      </c>
      <c r="D481" s="18" t="s">
        <v>2247</v>
      </c>
      <c r="E481" s="19" t="s">
        <v>6626</v>
      </c>
      <c r="F481" s="18" t="str">
        <f t="shared" si="7"/>
        <v>Nova Itarana</v>
      </c>
      <c r="G481" s="19">
        <v>475.38099999999997</v>
      </c>
    </row>
    <row r="482" spans="1:7" x14ac:dyDescent="0.25">
      <c r="A482" s="18">
        <f>IF(ISNUMBER(SEARCH('1_Aspectos Geográficos'!$D$6,tab_estados[],1)),MAX($A$1:A481)+1,0)</f>
        <v>481</v>
      </c>
      <c r="B482" s="18" t="s">
        <v>1968</v>
      </c>
      <c r="C482" s="18" t="s">
        <v>1969</v>
      </c>
      <c r="D482" s="18" t="s">
        <v>2248</v>
      </c>
      <c r="E482" s="19" t="s">
        <v>6627</v>
      </c>
      <c r="F482" s="18" t="str">
        <f t="shared" si="7"/>
        <v>Nova Redenção</v>
      </c>
      <c r="G482" s="19">
        <v>565.35599999999999</v>
      </c>
    </row>
    <row r="483" spans="1:7" x14ac:dyDescent="0.25">
      <c r="A483" s="18">
        <f>IF(ISNUMBER(SEARCH('1_Aspectos Geográficos'!$D$6,tab_estados[],1)),MAX($A$1:A482)+1,0)</f>
        <v>482</v>
      </c>
      <c r="B483" s="18" t="s">
        <v>1968</v>
      </c>
      <c r="C483" s="18" t="s">
        <v>1969</v>
      </c>
      <c r="D483" s="18" t="s">
        <v>2249</v>
      </c>
      <c r="E483" s="19" t="s">
        <v>6628</v>
      </c>
      <c r="F483" s="18" t="str">
        <f t="shared" si="7"/>
        <v>Nova Soure</v>
      </c>
      <c r="G483" s="19">
        <v>936.60199999999998</v>
      </c>
    </row>
    <row r="484" spans="1:7" x14ac:dyDescent="0.25">
      <c r="A484" s="18">
        <f>IF(ISNUMBER(SEARCH('1_Aspectos Geográficos'!$D$6,tab_estados[],1)),MAX($A$1:A483)+1,0)</f>
        <v>483</v>
      </c>
      <c r="B484" s="18" t="s">
        <v>1968</v>
      </c>
      <c r="C484" s="18" t="s">
        <v>1969</v>
      </c>
      <c r="D484" s="18" t="s">
        <v>2250</v>
      </c>
      <c r="E484" s="19" t="s">
        <v>6629</v>
      </c>
      <c r="F484" s="18" t="str">
        <f t="shared" si="7"/>
        <v>Nova Viçosa</v>
      </c>
      <c r="G484" s="19">
        <v>1317.39</v>
      </c>
    </row>
    <row r="485" spans="1:7" x14ac:dyDescent="0.25">
      <c r="A485" s="18">
        <f>IF(ISNUMBER(SEARCH('1_Aspectos Geográficos'!$D$6,tab_estados[],1)),MAX($A$1:A484)+1,0)</f>
        <v>484</v>
      </c>
      <c r="B485" s="18" t="s">
        <v>1968</v>
      </c>
      <c r="C485" s="18" t="s">
        <v>1969</v>
      </c>
      <c r="D485" s="18" t="s">
        <v>2251</v>
      </c>
      <c r="E485" s="19" t="s">
        <v>6630</v>
      </c>
      <c r="F485" s="18" t="str">
        <f t="shared" si="7"/>
        <v>Novo Horizonte</v>
      </c>
      <c r="G485" s="19">
        <v>627.5</v>
      </c>
    </row>
    <row r="486" spans="1:7" x14ac:dyDescent="0.25">
      <c r="A486" s="18">
        <f>IF(ISNUMBER(SEARCH('1_Aspectos Geográficos'!$D$6,tab_estados[],1)),MAX($A$1:A485)+1,0)</f>
        <v>485</v>
      </c>
      <c r="B486" s="18" t="s">
        <v>1968</v>
      </c>
      <c r="C486" s="18" t="s">
        <v>1969</v>
      </c>
      <c r="D486" s="18" t="s">
        <v>2252</v>
      </c>
      <c r="E486" s="19" t="s">
        <v>6631</v>
      </c>
      <c r="F486" s="18" t="str">
        <f t="shared" si="7"/>
        <v>Novo Triunfo</v>
      </c>
      <c r="G486" s="19">
        <v>251.31899999999999</v>
      </c>
    </row>
    <row r="487" spans="1:7" x14ac:dyDescent="0.25">
      <c r="A487" s="18">
        <f>IF(ISNUMBER(SEARCH('1_Aspectos Geográficos'!$D$6,tab_estados[],1)),MAX($A$1:A486)+1,0)</f>
        <v>486</v>
      </c>
      <c r="B487" s="18" t="s">
        <v>1968</v>
      </c>
      <c r="C487" s="18" t="s">
        <v>1969</v>
      </c>
      <c r="D487" s="18" t="s">
        <v>2253</v>
      </c>
      <c r="E487" s="19" t="s">
        <v>6632</v>
      </c>
      <c r="F487" s="18" t="str">
        <f t="shared" si="7"/>
        <v>Olindina</v>
      </c>
      <c r="G487" s="19">
        <v>542.18399999999997</v>
      </c>
    </row>
    <row r="488" spans="1:7" x14ac:dyDescent="0.25">
      <c r="A488" s="18">
        <f>IF(ISNUMBER(SEARCH('1_Aspectos Geográficos'!$D$6,tab_estados[],1)),MAX($A$1:A487)+1,0)</f>
        <v>487</v>
      </c>
      <c r="B488" s="18" t="s">
        <v>1968</v>
      </c>
      <c r="C488" s="18" t="s">
        <v>1969</v>
      </c>
      <c r="D488" s="18" t="s">
        <v>2254</v>
      </c>
      <c r="E488" s="19" t="s">
        <v>6633</v>
      </c>
      <c r="F488" s="18" t="str">
        <f t="shared" si="7"/>
        <v>Oliveira Dos Brejinhos</v>
      </c>
      <c r="G488" s="19">
        <v>3313.4180000000001</v>
      </c>
    </row>
    <row r="489" spans="1:7" x14ac:dyDescent="0.25">
      <c r="A489" s="18">
        <f>IF(ISNUMBER(SEARCH('1_Aspectos Geográficos'!$D$6,tab_estados[],1)),MAX($A$1:A488)+1,0)</f>
        <v>488</v>
      </c>
      <c r="B489" s="18" t="s">
        <v>1968</v>
      </c>
      <c r="C489" s="18" t="s">
        <v>1969</v>
      </c>
      <c r="D489" s="18" t="s">
        <v>2255</v>
      </c>
      <c r="E489" s="19" t="s">
        <v>6634</v>
      </c>
      <c r="F489" s="18" t="str">
        <f t="shared" si="7"/>
        <v>Ouriçangas</v>
      </c>
      <c r="G489" s="19">
        <v>163.102</v>
      </c>
    </row>
    <row r="490" spans="1:7" x14ac:dyDescent="0.25">
      <c r="A490" s="18">
        <f>IF(ISNUMBER(SEARCH('1_Aspectos Geográficos'!$D$6,tab_estados[],1)),MAX($A$1:A489)+1,0)</f>
        <v>489</v>
      </c>
      <c r="B490" s="18" t="s">
        <v>1968</v>
      </c>
      <c r="C490" s="18" t="s">
        <v>1969</v>
      </c>
      <c r="D490" s="18" t="s">
        <v>2256</v>
      </c>
      <c r="E490" s="19" t="s">
        <v>6635</v>
      </c>
      <c r="F490" s="18" t="str">
        <f t="shared" si="7"/>
        <v>Ourolândia</v>
      </c>
      <c r="G490" s="19">
        <v>1544.9880000000001</v>
      </c>
    </row>
    <row r="491" spans="1:7" x14ac:dyDescent="0.25">
      <c r="A491" s="18">
        <f>IF(ISNUMBER(SEARCH('1_Aspectos Geográficos'!$D$6,tab_estados[],1)),MAX($A$1:A490)+1,0)</f>
        <v>490</v>
      </c>
      <c r="B491" s="18" t="s">
        <v>1968</v>
      </c>
      <c r="C491" s="18" t="s">
        <v>1969</v>
      </c>
      <c r="D491" s="18" t="s">
        <v>2257</v>
      </c>
      <c r="E491" s="19" t="s">
        <v>6636</v>
      </c>
      <c r="F491" s="18" t="str">
        <f t="shared" si="7"/>
        <v>Palmas De Monte Alto</v>
      </c>
      <c r="G491" s="19">
        <v>2562.8180000000002</v>
      </c>
    </row>
    <row r="492" spans="1:7" x14ac:dyDescent="0.25">
      <c r="A492" s="18">
        <f>IF(ISNUMBER(SEARCH('1_Aspectos Geográficos'!$D$6,tab_estados[],1)),MAX($A$1:A491)+1,0)</f>
        <v>491</v>
      </c>
      <c r="B492" s="18" t="s">
        <v>1968</v>
      </c>
      <c r="C492" s="18" t="s">
        <v>1969</v>
      </c>
      <c r="D492" s="18" t="s">
        <v>2258</v>
      </c>
      <c r="E492" s="19" t="s">
        <v>6054</v>
      </c>
      <c r="F492" s="18" t="str">
        <f t="shared" si="7"/>
        <v>Palmeiras</v>
      </c>
      <c r="G492" s="19">
        <v>737.45399999999995</v>
      </c>
    </row>
    <row r="493" spans="1:7" x14ac:dyDescent="0.25">
      <c r="A493" s="18">
        <f>IF(ISNUMBER(SEARCH('1_Aspectos Geográficos'!$D$6,tab_estados[],1)),MAX($A$1:A492)+1,0)</f>
        <v>492</v>
      </c>
      <c r="B493" s="18" t="s">
        <v>1968</v>
      </c>
      <c r="C493" s="18" t="s">
        <v>1969</v>
      </c>
      <c r="D493" s="18" t="s">
        <v>2259</v>
      </c>
      <c r="E493" s="19" t="s">
        <v>6637</v>
      </c>
      <c r="F493" s="18" t="str">
        <f t="shared" si="7"/>
        <v>Paramirim</v>
      </c>
      <c r="G493" s="19">
        <v>1087.0609999999999</v>
      </c>
    </row>
    <row r="494" spans="1:7" x14ac:dyDescent="0.25">
      <c r="A494" s="18">
        <f>IF(ISNUMBER(SEARCH('1_Aspectos Geográficos'!$D$6,tab_estados[],1)),MAX($A$1:A493)+1,0)</f>
        <v>493</v>
      </c>
      <c r="B494" s="18" t="s">
        <v>1968</v>
      </c>
      <c r="C494" s="18" t="s">
        <v>1969</v>
      </c>
      <c r="D494" s="18" t="s">
        <v>2260</v>
      </c>
      <c r="E494" s="19" t="s">
        <v>6638</v>
      </c>
      <c r="F494" s="18" t="str">
        <f t="shared" si="7"/>
        <v>Paratinga</v>
      </c>
      <c r="G494" s="19">
        <v>2624.1179999999999</v>
      </c>
    </row>
    <row r="495" spans="1:7" x14ac:dyDescent="0.25">
      <c r="A495" s="18">
        <f>IF(ISNUMBER(SEARCH('1_Aspectos Geográficos'!$D$6,tab_estados[],1)),MAX($A$1:A494)+1,0)</f>
        <v>494</v>
      </c>
      <c r="B495" s="18" t="s">
        <v>1968</v>
      </c>
      <c r="C495" s="18" t="s">
        <v>1969</v>
      </c>
      <c r="D495" s="18" t="s">
        <v>2261</v>
      </c>
      <c r="E495" s="19" t="s">
        <v>6639</v>
      </c>
      <c r="F495" s="18" t="str">
        <f t="shared" si="7"/>
        <v>Paripiranga</v>
      </c>
      <c r="G495" s="19">
        <v>435.70800000000003</v>
      </c>
    </row>
    <row r="496" spans="1:7" x14ac:dyDescent="0.25">
      <c r="A496" s="18">
        <f>IF(ISNUMBER(SEARCH('1_Aspectos Geográficos'!$D$6,tab_estados[],1)),MAX($A$1:A495)+1,0)</f>
        <v>495</v>
      </c>
      <c r="B496" s="18" t="s">
        <v>1968</v>
      </c>
      <c r="C496" s="18" t="s">
        <v>1969</v>
      </c>
      <c r="D496" s="18" t="s">
        <v>2262</v>
      </c>
      <c r="E496" s="19" t="s">
        <v>6640</v>
      </c>
      <c r="F496" s="18" t="str">
        <f t="shared" si="7"/>
        <v>Pau Brasil</v>
      </c>
      <c r="G496" s="19">
        <v>626.30600000000004</v>
      </c>
    </row>
    <row r="497" spans="1:7" x14ac:dyDescent="0.25">
      <c r="A497" s="18">
        <f>IF(ISNUMBER(SEARCH('1_Aspectos Geográficos'!$D$6,tab_estados[],1)),MAX($A$1:A496)+1,0)</f>
        <v>496</v>
      </c>
      <c r="B497" s="18" t="s">
        <v>1968</v>
      </c>
      <c r="C497" s="18" t="s">
        <v>1969</v>
      </c>
      <c r="D497" s="18" t="s">
        <v>2263</v>
      </c>
      <c r="E497" s="19" t="s">
        <v>6641</v>
      </c>
      <c r="F497" s="18" t="str">
        <f t="shared" si="7"/>
        <v>Paulo Afonso</v>
      </c>
      <c r="G497" s="19">
        <v>1545.192</v>
      </c>
    </row>
    <row r="498" spans="1:7" x14ac:dyDescent="0.25">
      <c r="A498" s="18">
        <f>IF(ISNUMBER(SEARCH('1_Aspectos Geográficos'!$D$6,tab_estados[],1)),MAX($A$1:A497)+1,0)</f>
        <v>497</v>
      </c>
      <c r="B498" s="18" t="s">
        <v>1968</v>
      </c>
      <c r="C498" s="18" t="s">
        <v>1969</v>
      </c>
      <c r="D498" s="18" t="s">
        <v>2264</v>
      </c>
      <c r="E498" s="19" t="s">
        <v>6642</v>
      </c>
      <c r="F498" s="18" t="str">
        <f t="shared" si="7"/>
        <v>Pé De Serra</v>
      </c>
      <c r="G498" s="19">
        <v>596.77</v>
      </c>
    </row>
    <row r="499" spans="1:7" x14ac:dyDescent="0.25">
      <c r="A499" s="18">
        <f>IF(ISNUMBER(SEARCH('1_Aspectos Geográficos'!$D$6,tab_estados[],1)),MAX($A$1:A498)+1,0)</f>
        <v>498</v>
      </c>
      <c r="B499" s="18" t="s">
        <v>1968</v>
      </c>
      <c r="C499" s="18" t="s">
        <v>1969</v>
      </c>
      <c r="D499" s="18" t="s">
        <v>2265</v>
      </c>
      <c r="E499" s="19" t="s">
        <v>6643</v>
      </c>
      <c r="F499" s="18" t="str">
        <f t="shared" si="7"/>
        <v>Pedrão</v>
      </c>
      <c r="G499" s="19">
        <v>158.077</v>
      </c>
    </row>
    <row r="500" spans="1:7" x14ac:dyDescent="0.25">
      <c r="A500" s="18">
        <f>IF(ISNUMBER(SEARCH('1_Aspectos Geográficos'!$D$6,tab_estados[],1)),MAX($A$1:A499)+1,0)</f>
        <v>499</v>
      </c>
      <c r="B500" s="18" t="s">
        <v>1968</v>
      </c>
      <c r="C500" s="18" t="s">
        <v>1969</v>
      </c>
      <c r="D500" s="18" t="s">
        <v>2266</v>
      </c>
      <c r="E500" s="19" t="s">
        <v>6644</v>
      </c>
      <c r="F500" s="18" t="str">
        <f t="shared" si="7"/>
        <v>Pedro Alexandre</v>
      </c>
      <c r="G500" s="19">
        <v>896.07100000000003</v>
      </c>
    </row>
    <row r="501" spans="1:7" x14ac:dyDescent="0.25">
      <c r="A501" s="18">
        <f>IF(ISNUMBER(SEARCH('1_Aspectos Geográficos'!$D$6,tab_estados[],1)),MAX($A$1:A500)+1,0)</f>
        <v>500</v>
      </c>
      <c r="B501" s="18" t="s">
        <v>1968</v>
      </c>
      <c r="C501" s="18" t="s">
        <v>1969</v>
      </c>
      <c r="D501" s="18" t="s">
        <v>2267</v>
      </c>
      <c r="E501" s="19" t="s">
        <v>6645</v>
      </c>
      <c r="F501" s="18" t="str">
        <f t="shared" si="7"/>
        <v>Piatã</v>
      </c>
      <c r="G501" s="19">
        <v>1825.857</v>
      </c>
    </row>
    <row r="502" spans="1:7" x14ac:dyDescent="0.25">
      <c r="A502" s="18">
        <f>IF(ISNUMBER(SEARCH('1_Aspectos Geográficos'!$D$6,tab_estados[],1)),MAX($A$1:A501)+1,0)</f>
        <v>501</v>
      </c>
      <c r="B502" s="18" t="s">
        <v>1968</v>
      </c>
      <c r="C502" s="18" t="s">
        <v>1969</v>
      </c>
      <c r="D502" s="18" t="s">
        <v>2268</v>
      </c>
      <c r="E502" s="19" t="s">
        <v>6646</v>
      </c>
      <c r="F502" s="18" t="str">
        <f t="shared" si="7"/>
        <v>Pilão Arcado</v>
      </c>
      <c r="G502" s="19">
        <v>11626.634</v>
      </c>
    </row>
    <row r="503" spans="1:7" x14ac:dyDescent="0.25">
      <c r="A503" s="18">
        <f>IF(ISNUMBER(SEARCH('1_Aspectos Geográficos'!$D$6,tab_estados[],1)),MAX($A$1:A502)+1,0)</f>
        <v>502</v>
      </c>
      <c r="B503" s="18" t="s">
        <v>1968</v>
      </c>
      <c r="C503" s="18" t="s">
        <v>1969</v>
      </c>
      <c r="D503" s="18" t="s">
        <v>2269</v>
      </c>
      <c r="E503" s="19" t="s">
        <v>6647</v>
      </c>
      <c r="F503" s="18" t="str">
        <f t="shared" si="7"/>
        <v>Pindaí</v>
      </c>
      <c r="G503" s="19">
        <v>628.471</v>
      </c>
    </row>
    <row r="504" spans="1:7" x14ac:dyDescent="0.25">
      <c r="A504" s="18">
        <f>IF(ISNUMBER(SEARCH('1_Aspectos Geográficos'!$D$6,tab_estados[],1)),MAX($A$1:A503)+1,0)</f>
        <v>503</v>
      </c>
      <c r="B504" s="18" t="s">
        <v>1968</v>
      </c>
      <c r="C504" s="18" t="s">
        <v>1969</v>
      </c>
      <c r="D504" s="18" t="s">
        <v>2270</v>
      </c>
      <c r="E504" s="19" t="s">
        <v>6648</v>
      </c>
      <c r="F504" s="18" t="str">
        <f t="shared" si="7"/>
        <v>Pindobaçu</v>
      </c>
      <c r="G504" s="19">
        <v>495.84500000000003</v>
      </c>
    </row>
    <row r="505" spans="1:7" x14ac:dyDescent="0.25">
      <c r="A505" s="18">
        <f>IF(ISNUMBER(SEARCH('1_Aspectos Geográficos'!$D$6,tab_estados[],1)),MAX($A$1:A504)+1,0)</f>
        <v>504</v>
      </c>
      <c r="B505" s="18" t="s">
        <v>1968</v>
      </c>
      <c r="C505" s="18" t="s">
        <v>1969</v>
      </c>
      <c r="D505" s="18" t="s">
        <v>2271</v>
      </c>
      <c r="E505" s="19" t="s">
        <v>6649</v>
      </c>
      <c r="F505" s="18" t="str">
        <f t="shared" si="7"/>
        <v>Pintadas</v>
      </c>
      <c r="G505" s="19">
        <v>647.14400000000001</v>
      </c>
    </row>
    <row r="506" spans="1:7" x14ac:dyDescent="0.25">
      <c r="A506" s="18">
        <f>IF(ISNUMBER(SEARCH('1_Aspectos Geográficos'!$D$6,tab_estados[],1)),MAX($A$1:A505)+1,0)</f>
        <v>505</v>
      </c>
      <c r="B506" s="18" t="s">
        <v>1968</v>
      </c>
      <c r="C506" s="18" t="s">
        <v>1969</v>
      </c>
      <c r="D506" s="18" t="s">
        <v>2272</v>
      </c>
      <c r="E506" s="19" t="s">
        <v>6650</v>
      </c>
      <c r="F506" s="18" t="str">
        <f t="shared" si="7"/>
        <v>Piraí Do Norte</v>
      </c>
      <c r="G506" s="19">
        <v>193.42699999999999</v>
      </c>
    </row>
    <row r="507" spans="1:7" x14ac:dyDescent="0.25">
      <c r="A507" s="18">
        <f>IF(ISNUMBER(SEARCH('1_Aspectos Geográficos'!$D$6,tab_estados[],1)),MAX($A$1:A506)+1,0)</f>
        <v>506</v>
      </c>
      <c r="B507" s="18" t="s">
        <v>1968</v>
      </c>
      <c r="C507" s="18" t="s">
        <v>1969</v>
      </c>
      <c r="D507" s="18" t="s">
        <v>2273</v>
      </c>
      <c r="E507" s="19" t="s">
        <v>6651</v>
      </c>
      <c r="F507" s="18" t="str">
        <f t="shared" si="7"/>
        <v>Piripá</v>
      </c>
      <c r="G507" s="19">
        <v>511.755</v>
      </c>
    </row>
    <row r="508" spans="1:7" x14ac:dyDescent="0.25">
      <c r="A508" s="18">
        <f>IF(ISNUMBER(SEARCH('1_Aspectos Geográficos'!$D$6,tab_estados[],1)),MAX($A$1:A507)+1,0)</f>
        <v>507</v>
      </c>
      <c r="B508" s="18" t="s">
        <v>1968</v>
      </c>
      <c r="C508" s="18" t="s">
        <v>1969</v>
      </c>
      <c r="D508" s="18" t="s">
        <v>2274</v>
      </c>
      <c r="E508" s="19" t="s">
        <v>6652</v>
      </c>
      <c r="F508" s="18" t="str">
        <f t="shared" si="7"/>
        <v>Piritiba</v>
      </c>
      <c r="G508" s="19">
        <v>980.32799999999997</v>
      </c>
    </row>
    <row r="509" spans="1:7" x14ac:dyDescent="0.25">
      <c r="A509" s="18">
        <f>IF(ISNUMBER(SEARCH('1_Aspectos Geográficos'!$D$6,tab_estados[],1)),MAX($A$1:A508)+1,0)</f>
        <v>508</v>
      </c>
      <c r="B509" s="18" t="s">
        <v>1968</v>
      </c>
      <c r="C509" s="18" t="s">
        <v>1969</v>
      </c>
      <c r="D509" s="18" t="s">
        <v>2275</v>
      </c>
      <c r="E509" s="19" t="s">
        <v>6653</v>
      </c>
      <c r="F509" s="18" t="str">
        <f t="shared" si="7"/>
        <v>Planaltino</v>
      </c>
      <c r="G509" s="19">
        <v>955.36</v>
      </c>
    </row>
    <row r="510" spans="1:7" x14ac:dyDescent="0.25">
      <c r="A510" s="18">
        <f>IF(ISNUMBER(SEARCH('1_Aspectos Geográficos'!$D$6,tab_estados[],1)),MAX($A$1:A509)+1,0)</f>
        <v>509</v>
      </c>
      <c r="B510" s="18" t="s">
        <v>1968</v>
      </c>
      <c r="C510" s="18" t="s">
        <v>1969</v>
      </c>
      <c r="D510" s="18" t="s">
        <v>2276</v>
      </c>
      <c r="E510" s="19" t="s">
        <v>6654</v>
      </c>
      <c r="F510" s="18" t="str">
        <f t="shared" si="7"/>
        <v>Planalto</v>
      </c>
      <c r="G510" s="19">
        <v>769</v>
      </c>
    </row>
    <row r="511" spans="1:7" x14ac:dyDescent="0.25">
      <c r="A511" s="18">
        <f>IF(ISNUMBER(SEARCH('1_Aspectos Geográficos'!$D$6,tab_estados[],1)),MAX($A$1:A510)+1,0)</f>
        <v>510</v>
      </c>
      <c r="B511" s="18" t="s">
        <v>1968</v>
      </c>
      <c r="C511" s="18" t="s">
        <v>1969</v>
      </c>
      <c r="D511" s="18" t="s">
        <v>2277</v>
      </c>
      <c r="E511" s="19" t="s">
        <v>6655</v>
      </c>
      <c r="F511" s="18" t="str">
        <f t="shared" si="7"/>
        <v>Poções</v>
      </c>
      <c r="G511" s="19">
        <v>937.26900000000001</v>
      </c>
    </row>
    <row r="512" spans="1:7" x14ac:dyDescent="0.25">
      <c r="A512" s="18">
        <f>IF(ISNUMBER(SEARCH('1_Aspectos Geográficos'!$D$6,tab_estados[],1)),MAX($A$1:A511)+1,0)</f>
        <v>511</v>
      </c>
      <c r="B512" s="18" t="s">
        <v>1968</v>
      </c>
      <c r="C512" s="18" t="s">
        <v>1969</v>
      </c>
      <c r="D512" s="18" t="s">
        <v>2278</v>
      </c>
      <c r="E512" s="19" t="s">
        <v>6656</v>
      </c>
      <c r="F512" s="18" t="str">
        <f t="shared" si="7"/>
        <v>Pojuca</v>
      </c>
      <c r="G512" s="19">
        <v>292.77699999999999</v>
      </c>
    </row>
    <row r="513" spans="1:7" x14ac:dyDescent="0.25">
      <c r="A513" s="18">
        <f>IF(ISNUMBER(SEARCH('1_Aspectos Geográficos'!$D$6,tab_estados[],1)),MAX($A$1:A512)+1,0)</f>
        <v>512</v>
      </c>
      <c r="B513" s="18" t="s">
        <v>1968</v>
      </c>
      <c r="C513" s="18" t="s">
        <v>1969</v>
      </c>
      <c r="D513" s="18" t="s">
        <v>2279</v>
      </c>
      <c r="E513" s="19" t="s">
        <v>6657</v>
      </c>
      <c r="F513" s="18" t="str">
        <f t="shared" si="7"/>
        <v>Ponto Novo</v>
      </c>
      <c r="G513" s="19">
        <v>530.14400000000001</v>
      </c>
    </row>
    <row r="514" spans="1:7" x14ac:dyDescent="0.25">
      <c r="A514" s="18">
        <f>IF(ISNUMBER(SEARCH('1_Aspectos Geográficos'!$D$6,tab_estados[],1)),MAX($A$1:A513)+1,0)</f>
        <v>513</v>
      </c>
      <c r="B514" s="18" t="s">
        <v>1968</v>
      </c>
      <c r="C514" s="18" t="s">
        <v>1969</v>
      </c>
      <c r="D514" s="18" t="s">
        <v>2280</v>
      </c>
      <c r="E514" s="19" t="s">
        <v>6658</v>
      </c>
      <c r="F514" s="18" t="str">
        <f t="shared" ref="F514:F577" si="8">IFERROR(VLOOKUP(ROW(A513),lista,5,0),"")</f>
        <v>Porto Seguro</v>
      </c>
      <c r="G514" s="19">
        <v>2287.085</v>
      </c>
    </row>
    <row r="515" spans="1:7" x14ac:dyDescent="0.25">
      <c r="A515" s="18">
        <f>IF(ISNUMBER(SEARCH('1_Aspectos Geográficos'!$D$6,tab_estados[],1)),MAX($A$1:A514)+1,0)</f>
        <v>514</v>
      </c>
      <c r="B515" s="18" t="s">
        <v>1968</v>
      </c>
      <c r="C515" s="18" t="s">
        <v>1969</v>
      </c>
      <c r="D515" s="18" t="s">
        <v>2281</v>
      </c>
      <c r="E515" s="19" t="s">
        <v>6659</v>
      </c>
      <c r="F515" s="18" t="str">
        <f t="shared" si="8"/>
        <v>Potiraguá</v>
      </c>
      <c r="G515" s="19">
        <v>1111.567</v>
      </c>
    </row>
    <row r="516" spans="1:7" x14ac:dyDescent="0.25">
      <c r="A516" s="18">
        <f>IF(ISNUMBER(SEARCH('1_Aspectos Geográficos'!$D$6,tab_estados[],1)),MAX($A$1:A515)+1,0)</f>
        <v>515</v>
      </c>
      <c r="B516" s="18" t="s">
        <v>1968</v>
      </c>
      <c r="C516" s="18" t="s">
        <v>1969</v>
      </c>
      <c r="D516" s="18" t="s">
        <v>2282</v>
      </c>
      <c r="E516" s="19" t="s">
        <v>6660</v>
      </c>
      <c r="F516" s="18" t="str">
        <f t="shared" si="8"/>
        <v>Prado</v>
      </c>
      <c r="G516" s="19">
        <v>1687.3420000000001</v>
      </c>
    </row>
    <row r="517" spans="1:7" x14ac:dyDescent="0.25">
      <c r="A517" s="18">
        <f>IF(ISNUMBER(SEARCH('1_Aspectos Geográficos'!$D$6,tab_estados[],1)),MAX($A$1:A516)+1,0)</f>
        <v>516</v>
      </c>
      <c r="B517" s="18" t="s">
        <v>1968</v>
      </c>
      <c r="C517" s="18" t="s">
        <v>1969</v>
      </c>
      <c r="D517" s="18" t="s">
        <v>2283</v>
      </c>
      <c r="E517" s="19" t="s">
        <v>6661</v>
      </c>
      <c r="F517" s="18" t="str">
        <f t="shared" si="8"/>
        <v>Presidente Dutra</v>
      </c>
      <c r="G517" s="19">
        <v>232.06399999999999</v>
      </c>
    </row>
    <row r="518" spans="1:7" x14ac:dyDescent="0.25">
      <c r="A518" s="18">
        <f>IF(ISNUMBER(SEARCH('1_Aspectos Geográficos'!$D$6,tab_estados[],1)),MAX($A$1:A517)+1,0)</f>
        <v>517</v>
      </c>
      <c r="B518" s="18" t="s">
        <v>1968</v>
      </c>
      <c r="C518" s="18" t="s">
        <v>1969</v>
      </c>
      <c r="D518" s="18" t="s">
        <v>2284</v>
      </c>
      <c r="E518" s="19" t="s">
        <v>6662</v>
      </c>
      <c r="F518" s="18" t="str">
        <f t="shared" si="8"/>
        <v>Presidente Jânio Quadros</v>
      </c>
      <c r="G518" s="19">
        <v>1209.1659999999999</v>
      </c>
    </row>
    <row r="519" spans="1:7" x14ac:dyDescent="0.25">
      <c r="A519" s="18">
        <f>IF(ISNUMBER(SEARCH('1_Aspectos Geográficos'!$D$6,tab_estados[],1)),MAX($A$1:A518)+1,0)</f>
        <v>518</v>
      </c>
      <c r="B519" s="18" t="s">
        <v>1968</v>
      </c>
      <c r="C519" s="18" t="s">
        <v>1969</v>
      </c>
      <c r="D519" s="18" t="s">
        <v>2285</v>
      </c>
      <c r="E519" s="19" t="s">
        <v>6663</v>
      </c>
      <c r="F519" s="18" t="str">
        <f t="shared" si="8"/>
        <v>Presidente Tancredo Neves</v>
      </c>
      <c r="G519" s="19">
        <v>441.892</v>
      </c>
    </row>
    <row r="520" spans="1:7" x14ac:dyDescent="0.25">
      <c r="A520" s="18">
        <f>IF(ISNUMBER(SEARCH('1_Aspectos Geográficos'!$D$6,tab_estados[],1)),MAX($A$1:A519)+1,0)</f>
        <v>519</v>
      </c>
      <c r="B520" s="18" t="s">
        <v>1968</v>
      </c>
      <c r="C520" s="18" t="s">
        <v>1969</v>
      </c>
      <c r="D520" s="18" t="s">
        <v>2286</v>
      </c>
      <c r="E520" s="19" t="s">
        <v>6664</v>
      </c>
      <c r="F520" s="18" t="str">
        <f t="shared" si="8"/>
        <v>Queimadas</v>
      </c>
      <c r="G520" s="19">
        <v>2011.059</v>
      </c>
    </row>
    <row r="521" spans="1:7" x14ac:dyDescent="0.25">
      <c r="A521" s="18">
        <f>IF(ISNUMBER(SEARCH('1_Aspectos Geográficos'!$D$6,tab_estados[],1)),MAX($A$1:A520)+1,0)</f>
        <v>520</v>
      </c>
      <c r="B521" s="18" t="s">
        <v>1968</v>
      </c>
      <c r="C521" s="18" t="s">
        <v>1969</v>
      </c>
      <c r="D521" s="18" t="s">
        <v>2287</v>
      </c>
      <c r="E521" s="19" t="s">
        <v>6665</v>
      </c>
      <c r="F521" s="18" t="str">
        <f t="shared" si="8"/>
        <v>Quijingue</v>
      </c>
      <c r="G521" s="19">
        <v>1380.799</v>
      </c>
    </row>
    <row r="522" spans="1:7" x14ac:dyDescent="0.25">
      <c r="A522" s="18">
        <f>IF(ISNUMBER(SEARCH('1_Aspectos Geográficos'!$D$6,tab_estados[],1)),MAX($A$1:A521)+1,0)</f>
        <v>521</v>
      </c>
      <c r="B522" s="18" t="s">
        <v>1968</v>
      </c>
      <c r="C522" s="18" t="s">
        <v>1969</v>
      </c>
      <c r="D522" s="18" t="s">
        <v>2288</v>
      </c>
      <c r="E522" s="19" t="s">
        <v>6666</v>
      </c>
      <c r="F522" s="18" t="str">
        <f t="shared" si="8"/>
        <v>Quixabeira</v>
      </c>
      <c r="G522" s="19">
        <v>366.387</v>
      </c>
    </row>
    <row r="523" spans="1:7" x14ac:dyDescent="0.25">
      <c r="A523" s="18">
        <f>IF(ISNUMBER(SEARCH('1_Aspectos Geográficos'!$D$6,tab_estados[],1)),MAX($A$1:A522)+1,0)</f>
        <v>522</v>
      </c>
      <c r="B523" s="18" t="s">
        <v>1968</v>
      </c>
      <c r="C523" s="18" t="s">
        <v>1969</v>
      </c>
      <c r="D523" s="18" t="s">
        <v>2289</v>
      </c>
      <c r="E523" s="19" t="s">
        <v>6667</v>
      </c>
      <c r="F523" s="18" t="str">
        <f t="shared" si="8"/>
        <v>Rafael Jambeiro</v>
      </c>
      <c r="G523" s="19">
        <v>1090.5519999999999</v>
      </c>
    </row>
    <row r="524" spans="1:7" x14ac:dyDescent="0.25">
      <c r="A524" s="18">
        <f>IF(ISNUMBER(SEARCH('1_Aspectos Geográficos'!$D$6,tab_estados[],1)),MAX($A$1:A523)+1,0)</f>
        <v>523</v>
      </c>
      <c r="B524" s="18" t="s">
        <v>1968</v>
      </c>
      <c r="C524" s="18" t="s">
        <v>1969</v>
      </c>
      <c r="D524" s="18" t="s">
        <v>2290</v>
      </c>
      <c r="E524" s="19" t="s">
        <v>6668</v>
      </c>
      <c r="F524" s="18" t="str">
        <f t="shared" si="8"/>
        <v>Remanso</v>
      </c>
      <c r="G524" s="19">
        <v>4683.4089999999997</v>
      </c>
    </row>
    <row r="525" spans="1:7" x14ac:dyDescent="0.25">
      <c r="A525" s="18">
        <f>IF(ISNUMBER(SEARCH('1_Aspectos Geográficos'!$D$6,tab_estados[],1)),MAX($A$1:A524)+1,0)</f>
        <v>524</v>
      </c>
      <c r="B525" s="18" t="s">
        <v>1968</v>
      </c>
      <c r="C525" s="18" t="s">
        <v>1969</v>
      </c>
      <c r="D525" s="18" t="s">
        <v>2291</v>
      </c>
      <c r="E525" s="19" t="s">
        <v>6669</v>
      </c>
      <c r="F525" s="18" t="str">
        <f t="shared" si="8"/>
        <v>Retirolândia</v>
      </c>
      <c r="G525" s="19">
        <v>242.32900000000001</v>
      </c>
    </row>
    <row r="526" spans="1:7" x14ac:dyDescent="0.25">
      <c r="A526" s="18">
        <f>IF(ISNUMBER(SEARCH('1_Aspectos Geográficos'!$D$6,tab_estados[],1)),MAX($A$1:A525)+1,0)</f>
        <v>525</v>
      </c>
      <c r="B526" s="18" t="s">
        <v>1968</v>
      </c>
      <c r="C526" s="18" t="s">
        <v>1969</v>
      </c>
      <c r="D526" s="18" t="s">
        <v>2292</v>
      </c>
      <c r="E526" s="19" t="s">
        <v>6670</v>
      </c>
      <c r="F526" s="18" t="str">
        <f t="shared" si="8"/>
        <v>Riachão Das Neves</v>
      </c>
      <c r="G526" s="19">
        <v>5978.9979999999996</v>
      </c>
    </row>
    <row r="527" spans="1:7" x14ac:dyDescent="0.25">
      <c r="A527" s="18">
        <f>IF(ISNUMBER(SEARCH('1_Aspectos Geográficos'!$D$6,tab_estados[],1)),MAX($A$1:A526)+1,0)</f>
        <v>526</v>
      </c>
      <c r="B527" s="18" t="s">
        <v>1968</v>
      </c>
      <c r="C527" s="18" t="s">
        <v>1969</v>
      </c>
      <c r="D527" s="18" t="s">
        <v>2293</v>
      </c>
      <c r="E527" s="19" t="s">
        <v>6671</v>
      </c>
      <c r="F527" s="18" t="str">
        <f t="shared" si="8"/>
        <v>Riachão Do Jacuípe</v>
      </c>
      <c r="G527" s="19">
        <v>1155.4179999999999</v>
      </c>
    </row>
    <row r="528" spans="1:7" x14ac:dyDescent="0.25">
      <c r="A528" s="18">
        <f>IF(ISNUMBER(SEARCH('1_Aspectos Geográficos'!$D$6,tab_estados[],1)),MAX($A$1:A527)+1,0)</f>
        <v>527</v>
      </c>
      <c r="B528" s="18" t="s">
        <v>1968</v>
      </c>
      <c r="C528" s="18" t="s">
        <v>1969</v>
      </c>
      <c r="D528" s="18" t="s">
        <v>2294</v>
      </c>
      <c r="E528" s="19" t="s">
        <v>6672</v>
      </c>
      <c r="F528" s="18" t="str">
        <f t="shared" si="8"/>
        <v>Riacho De Santana</v>
      </c>
      <c r="G528" s="19">
        <v>3183.9110000000001</v>
      </c>
    </row>
    <row r="529" spans="1:7" x14ac:dyDescent="0.25">
      <c r="A529" s="18">
        <f>IF(ISNUMBER(SEARCH('1_Aspectos Geográficos'!$D$6,tab_estados[],1)),MAX($A$1:A528)+1,0)</f>
        <v>528</v>
      </c>
      <c r="B529" s="18" t="s">
        <v>1968</v>
      </c>
      <c r="C529" s="18" t="s">
        <v>1969</v>
      </c>
      <c r="D529" s="18" t="s">
        <v>2295</v>
      </c>
      <c r="E529" s="19" t="s">
        <v>6673</v>
      </c>
      <c r="F529" s="18" t="str">
        <f t="shared" si="8"/>
        <v>Ribeira Do Amparo</v>
      </c>
      <c r="G529" s="19">
        <v>642.59199999999998</v>
      </c>
    </row>
    <row r="530" spans="1:7" x14ac:dyDescent="0.25">
      <c r="A530" s="18">
        <f>IF(ISNUMBER(SEARCH('1_Aspectos Geográficos'!$D$6,tab_estados[],1)),MAX($A$1:A529)+1,0)</f>
        <v>529</v>
      </c>
      <c r="B530" s="18" t="s">
        <v>1968</v>
      </c>
      <c r="C530" s="18" t="s">
        <v>1969</v>
      </c>
      <c r="D530" s="18" t="s">
        <v>2296</v>
      </c>
      <c r="E530" s="19" t="s">
        <v>6674</v>
      </c>
      <c r="F530" s="18" t="str">
        <f t="shared" si="8"/>
        <v>Ribeira Do Pombal</v>
      </c>
      <c r="G530" s="19">
        <v>1177.453</v>
      </c>
    </row>
    <row r="531" spans="1:7" x14ac:dyDescent="0.25">
      <c r="A531" s="18">
        <f>IF(ISNUMBER(SEARCH('1_Aspectos Geográficos'!$D$6,tab_estados[],1)),MAX($A$1:A530)+1,0)</f>
        <v>530</v>
      </c>
      <c r="B531" s="18" t="s">
        <v>1968</v>
      </c>
      <c r="C531" s="18" t="s">
        <v>1969</v>
      </c>
      <c r="D531" s="18" t="s">
        <v>2297</v>
      </c>
      <c r="E531" s="19" t="s">
        <v>6675</v>
      </c>
      <c r="F531" s="18" t="str">
        <f t="shared" si="8"/>
        <v>Ribeirão Do Largo</v>
      </c>
      <c r="G531" s="19">
        <v>1363.6990000000001</v>
      </c>
    </row>
    <row r="532" spans="1:7" x14ac:dyDescent="0.25">
      <c r="A532" s="18">
        <f>IF(ISNUMBER(SEARCH('1_Aspectos Geográficos'!$D$6,tab_estados[],1)),MAX($A$1:A531)+1,0)</f>
        <v>531</v>
      </c>
      <c r="B532" s="18" t="s">
        <v>1968</v>
      </c>
      <c r="C532" s="18" t="s">
        <v>1969</v>
      </c>
      <c r="D532" s="18" t="s">
        <v>2298</v>
      </c>
      <c r="E532" s="19" t="s">
        <v>6676</v>
      </c>
      <c r="F532" s="18" t="str">
        <f t="shared" si="8"/>
        <v>Rio De Contas</v>
      </c>
      <c r="G532" s="19">
        <v>1082.135</v>
      </c>
    </row>
    <row r="533" spans="1:7" x14ac:dyDescent="0.25">
      <c r="A533" s="18">
        <f>IF(ISNUMBER(SEARCH('1_Aspectos Geográficos'!$D$6,tab_estados[],1)),MAX($A$1:A532)+1,0)</f>
        <v>532</v>
      </c>
      <c r="B533" s="18" t="s">
        <v>1968</v>
      </c>
      <c r="C533" s="18" t="s">
        <v>1969</v>
      </c>
      <c r="D533" s="18" t="s">
        <v>2299</v>
      </c>
      <c r="E533" s="19" t="s">
        <v>6677</v>
      </c>
      <c r="F533" s="18" t="str">
        <f t="shared" si="8"/>
        <v>Rio Do Antônio</v>
      </c>
      <c r="G533" s="19">
        <v>777.90300000000002</v>
      </c>
    </row>
    <row r="534" spans="1:7" x14ac:dyDescent="0.25">
      <c r="A534" s="18">
        <f>IF(ISNUMBER(SEARCH('1_Aspectos Geográficos'!$D$6,tab_estados[],1)),MAX($A$1:A533)+1,0)</f>
        <v>533</v>
      </c>
      <c r="B534" s="18" t="s">
        <v>1968</v>
      </c>
      <c r="C534" s="18" t="s">
        <v>1969</v>
      </c>
      <c r="D534" s="18" t="s">
        <v>2300</v>
      </c>
      <c r="E534" s="19" t="s">
        <v>6678</v>
      </c>
      <c r="F534" s="18" t="str">
        <f t="shared" si="8"/>
        <v>Rio Do Pires</v>
      </c>
      <c r="G534" s="19">
        <v>656.22299999999996</v>
      </c>
    </row>
    <row r="535" spans="1:7" x14ac:dyDescent="0.25">
      <c r="A535" s="18">
        <f>IF(ISNUMBER(SEARCH('1_Aspectos Geográficos'!$D$6,tab_estados[],1)),MAX($A$1:A534)+1,0)</f>
        <v>534</v>
      </c>
      <c r="B535" s="18" t="s">
        <v>1968</v>
      </c>
      <c r="C535" s="18" t="s">
        <v>1969</v>
      </c>
      <c r="D535" s="18" t="s">
        <v>2301</v>
      </c>
      <c r="E535" s="19" t="s">
        <v>6679</v>
      </c>
      <c r="F535" s="18" t="str">
        <f t="shared" si="8"/>
        <v>Rio Real</v>
      </c>
      <c r="G535" s="19">
        <v>716.88499999999999</v>
      </c>
    </row>
    <row r="536" spans="1:7" x14ac:dyDescent="0.25">
      <c r="A536" s="18">
        <f>IF(ISNUMBER(SEARCH('1_Aspectos Geográficos'!$D$6,tab_estados[],1)),MAX($A$1:A535)+1,0)</f>
        <v>535</v>
      </c>
      <c r="B536" s="18" t="s">
        <v>1968</v>
      </c>
      <c r="C536" s="18" t="s">
        <v>1969</v>
      </c>
      <c r="D536" s="18" t="s">
        <v>2302</v>
      </c>
      <c r="E536" s="19" t="s">
        <v>6680</v>
      </c>
      <c r="F536" s="18" t="str">
        <f t="shared" si="8"/>
        <v>Rodelas</v>
      </c>
      <c r="G536" s="19">
        <v>2207.1590000000001</v>
      </c>
    </row>
    <row r="537" spans="1:7" x14ac:dyDescent="0.25">
      <c r="A537" s="18">
        <f>IF(ISNUMBER(SEARCH('1_Aspectos Geográficos'!$D$6,tab_estados[],1)),MAX($A$1:A536)+1,0)</f>
        <v>536</v>
      </c>
      <c r="B537" s="18" t="s">
        <v>1968</v>
      </c>
      <c r="C537" s="18" t="s">
        <v>1969</v>
      </c>
      <c r="D537" s="18" t="s">
        <v>2303</v>
      </c>
      <c r="E537" s="19" t="s">
        <v>6681</v>
      </c>
      <c r="F537" s="18" t="str">
        <f t="shared" si="8"/>
        <v>Ruy Barbosa</v>
      </c>
      <c r="G537" s="19">
        <v>1991.769</v>
      </c>
    </row>
    <row r="538" spans="1:7" x14ac:dyDescent="0.25">
      <c r="A538" s="18">
        <f>IF(ISNUMBER(SEARCH('1_Aspectos Geográficos'!$D$6,tab_estados[],1)),MAX($A$1:A537)+1,0)</f>
        <v>537</v>
      </c>
      <c r="B538" s="18" t="s">
        <v>1968</v>
      </c>
      <c r="C538" s="18" t="s">
        <v>1969</v>
      </c>
      <c r="D538" s="18" t="s">
        <v>2304</v>
      </c>
      <c r="E538" s="19" t="s">
        <v>6682</v>
      </c>
      <c r="F538" s="18" t="str">
        <f t="shared" si="8"/>
        <v>Salinas Da Margarida</v>
      </c>
      <c r="G538" s="19">
        <v>151.501</v>
      </c>
    </row>
    <row r="539" spans="1:7" x14ac:dyDescent="0.25">
      <c r="A539" s="18">
        <f>IF(ISNUMBER(SEARCH('1_Aspectos Geográficos'!$D$6,tab_estados[],1)),MAX($A$1:A538)+1,0)</f>
        <v>538</v>
      </c>
      <c r="B539" s="18" t="s">
        <v>1968</v>
      </c>
      <c r="C539" s="18" t="s">
        <v>1969</v>
      </c>
      <c r="D539" s="18" t="s">
        <v>2305</v>
      </c>
      <c r="E539" s="19" t="s">
        <v>6683</v>
      </c>
      <c r="F539" s="18" t="str">
        <f t="shared" si="8"/>
        <v>Salvador</v>
      </c>
      <c r="G539" s="19">
        <v>692.81799999999998</v>
      </c>
    </row>
    <row r="540" spans="1:7" x14ac:dyDescent="0.25">
      <c r="A540" s="18">
        <f>IF(ISNUMBER(SEARCH('1_Aspectos Geográficos'!$D$6,tab_estados[],1)),MAX($A$1:A539)+1,0)</f>
        <v>539</v>
      </c>
      <c r="B540" s="18" t="s">
        <v>1968</v>
      </c>
      <c r="C540" s="18" t="s">
        <v>1969</v>
      </c>
      <c r="D540" s="18" t="s">
        <v>2306</v>
      </c>
      <c r="E540" s="19" t="s">
        <v>6684</v>
      </c>
      <c r="F540" s="18" t="str">
        <f t="shared" si="8"/>
        <v>Santa Bárbara</v>
      </c>
      <c r="G540" s="19">
        <v>347.02100000000002</v>
      </c>
    </row>
    <row r="541" spans="1:7" x14ac:dyDescent="0.25">
      <c r="A541" s="18">
        <f>IF(ISNUMBER(SEARCH('1_Aspectos Geográficos'!$D$6,tab_estados[],1)),MAX($A$1:A540)+1,0)</f>
        <v>540</v>
      </c>
      <c r="B541" s="18" t="s">
        <v>1968</v>
      </c>
      <c r="C541" s="18" t="s">
        <v>1969</v>
      </c>
      <c r="D541" s="18" t="s">
        <v>2307</v>
      </c>
      <c r="E541" s="19" t="s">
        <v>6685</v>
      </c>
      <c r="F541" s="18" t="str">
        <f t="shared" si="8"/>
        <v>Santa Brígida</v>
      </c>
      <c r="G541" s="19">
        <v>900.06399999999996</v>
      </c>
    </row>
    <row r="542" spans="1:7" x14ac:dyDescent="0.25">
      <c r="A542" s="18">
        <f>IF(ISNUMBER(SEARCH('1_Aspectos Geográficos'!$D$6,tab_estados[],1)),MAX($A$1:A541)+1,0)</f>
        <v>541</v>
      </c>
      <c r="B542" s="18" t="s">
        <v>1968</v>
      </c>
      <c r="C542" s="18" t="s">
        <v>1969</v>
      </c>
      <c r="D542" s="18" t="s">
        <v>2308</v>
      </c>
      <c r="E542" s="19" t="s">
        <v>6686</v>
      </c>
      <c r="F542" s="18" t="str">
        <f t="shared" si="8"/>
        <v>Santa Cruz Cabrália</v>
      </c>
      <c r="G542" s="19">
        <v>1459.8320000000001</v>
      </c>
    </row>
    <row r="543" spans="1:7" x14ac:dyDescent="0.25">
      <c r="A543" s="18">
        <f>IF(ISNUMBER(SEARCH('1_Aspectos Geográficos'!$D$6,tab_estados[],1)),MAX($A$1:A542)+1,0)</f>
        <v>542</v>
      </c>
      <c r="B543" s="18" t="s">
        <v>1968</v>
      </c>
      <c r="C543" s="18" t="s">
        <v>1969</v>
      </c>
      <c r="D543" s="18" t="s">
        <v>2309</v>
      </c>
      <c r="E543" s="19" t="s">
        <v>6687</v>
      </c>
      <c r="F543" s="18" t="str">
        <f t="shared" si="8"/>
        <v>Santa Cruz Da Vitória</v>
      </c>
      <c r="G543" s="19">
        <v>284.08300000000003</v>
      </c>
    </row>
    <row r="544" spans="1:7" x14ac:dyDescent="0.25">
      <c r="A544" s="18">
        <f>IF(ISNUMBER(SEARCH('1_Aspectos Geográficos'!$D$6,tab_estados[],1)),MAX($A$1:A543)+1,0)</f>
        <v>543</v>
      </c>
      <c r="B544" s="18" t="s">
        <v>1968</v>
      </c>
      <c r="C544" s="18" t="s">
        <v>1969</v>
      </c>
      <c r="D544" s="18" t="s">
        <v>2310</v>
      </c>
      <c r="E544" s="19" t="s">
        <v>6688</v>
      </c>
      <c r="F544" s="18" t="str">
        <f t="shared" si="8"/>
        <v>Santa Inês</v>
      </c>
      <c r="G544" s="19">
        <v>379.27100000000002</v>
      </c>
    </row>
    <row r="545" spans="1:7" x14ac:dyDescent="0.25">
      <c r="A545" s="18">
        <f>IF(ISNUMBER(SEARCH('1_Aspectos Geográficos'!$D$6,tab_estados[],1)),MAX($A$1:A544)+1,0)</f>
        <v>544</v>
      </c>
      <c r="B545" s="18" t="s">
        <v>1968</v>
      </c>
      <c r="C545" s="18" t="s">
        <v>1969</v>
      </c>
      <c r="D545" s="18" t="s">
        <v>2311</v>
      </c>
      <c r="E545" s="19" t="s">
        <v>6689</v>
      </c>
      <c r="F545" s="18" t="str">
        <f t="shared" si="8"/>
        <v>Santaluz</v>
      </c>
      <c r="G545" s="19">
        <v>1623.4469999999999</v>
      </c>
    </row>
    <row r="546" spans="1:7" x14ac:dyDescent="0.25">
      <c r="A546" s="18">
        <f>IF(ISNUMBER(SEARCH('1_Aspectos Geográficos'!$D$6,tab_estados[],1)),MAX($A$1:A545)+1,0)</f>
        <v>545</v>
      </c>
      <c r="B546" s="18" t="s">
        <v>1968</v>
      </c>
      <c r="C546" s="18" t="s">
        <v>1969</v>
      </c>
      <c r="D546" s="18" t="s">
        <v>2312</v>
      </c>
      <c r="E546" s="19" t="s">
        <v>6690</v>
      </c>
      <c r="F546" s="18" t="str">
        <f t="shared" si="8"/>
        <v>Santa Luzia</v>
      </c>
      <c r="G546" s="19">
        <v>680.779</v>
      </c>
    </row>
    <row r="547" spans="1:7" x14ac:dyDescent="0.25">
      <c r="A547" s="18">
        <f>IF(ISNUMBER(SEARCH('1_Aspectos Geográficos'!$D$6,tab_estados[],1)),MAX($A$1:A546)+1,0)</f>
        <v>546</v>
      </c>
      <c r="B547" s="18" t="s">
        <v>1968</v>
      </c>
      <c r="C547" s="18" t="s">
        <v>1969</v>
      </c>
      <c r="D547" s="18" t="s">
        <v>2313</v>
      </c>
      <c r="E547" s="19" t="s">
        <v>6691</v>
      </c>
      <c r="F547" s="18" t="str">
        <f t="shared" si="8"/>
        <v>Santa Maria Da Vitória</v>
      </c>
      <c r="G547" s="19">
        <v>1984.91</v>
      </c>
    </row>
    <row r="548" spans="1:7" x14ac:dyDescent="0.25">
      <c r="A548" s="18">
        <f>IF(ISNUMBER(SEARCH('1_Aspectos Geográficos'!$D$6,tab_estados[],1)),MAX($A$1:A547)+1,0)</f>
        <v>547</v>
      </c>
      <c r="B548" s="18" t="s">
        <v>1968</v>
      </c>
      <c r="C548" s="18" t="s">
        <v>1969</v>
      </c>
      <c r="D548" s="18" t="s">
        <v>2314</v>
      </c>
      <c r="E548" s="19" t="s">
        <v>6327</v>
      </c>
      <c r="F548" s="18" t="str">
        <f t="shared" si="8"/>
        <v>Santana</v>
      </c>
      <c r="G548" s="19">
        <v>1909.3520000000001</v>
      </c>
    </row>
    <row r="549" spans="1:7" x14ac:dyDescent="0.25">
      <c r="A549" s="18">
        <f>IF(ISNUMBER(SEARCH('1_Aspectos Geográficos'!$D$6,tab_estados[],1)),MAX($A$1:A548)+1,0)</f>
        <v>548</v>
      </c>
      <c r="B549" s="18" t="s">
        <v>1968</v>
      </c>
      <c r="C549" s="18" t="s">
        <v>1969</v>
      </c>
      <c r="D549" s="18" t="s">
        <v>2315</v>
      </c>
      <c r="E549" s="19" t="s">
        <v>6692</v>
      </c>
      <c r="F549" s="18" t="str">
        <f t="shared" si="8"/>
        <v>Santanópolis</v>
      </c>
      <c r="G549" s="19">
        <v>222.68600000000001</v>
      </c>
    </row>
    <row r="550" spans="1:7" x14ac:dyDescent="0.25">
      <c r="A550" s="18">
        <f>IF(ISNUMBER(SEARCH('1_Aspectos Geográficos'!$D$6,tab_estados[],1)),MAX($A$1:A549)+1,0)</f>
        <v>549</v>
      </c>
      <c r="B550" s="18" t="s">
        <v>1968</v>
      </c>
      <c r="C550" s="18" t="s">
        <v>1969</v>
      </c>
      <c r="D550" s="18" t="s">
        <v>2316</v>
      </c>
      <c r="E550" s="19" t="s">
        <v>6693</v>
      </c>
      <c r="F550" s="18" t="str">
        <f t="shared" si="8"/>
        <v>Santa Rita De Cássia</v>
      </c>
      <c r="G550" s="19">
        <v>6030.0839999999998</v>
      </c>
    </row>
    <row r="551" spans="1:7" x14ac:dyDescent="0.25">
      <c r="A551" s="18">
        <f>IF(ISNUMBER(SEARCH('1_Aspectos Geográficos'!$D$6,tab_estados[],1)),MAX($A$1:A550)+1,0)</f>
        <v>550</v>
      </c>
      <c r="B551" s="18" t="s">
        <v>1968</v>
      </c>
      <c r="C551" s="18" t="s">
        <v>1969</v>
      </c>
      <c r="D551" s="18" t="s">
        <v>2317</v>
      </c>
      <c r="E551" s="19" t="s">
        <v>6694</v>
      </c>
      <c r="F551" s="18" t="str">
        <f t="shared" si="8"/>
        <v>Santa Teresinha</v>
      </c>
      <c r="G551" s="19">
        <v>719.25699999999995</v>
      </c>
    </row>
    <row r="552" spans="1:7" x14ac:dyDescent="0.25">
      <c r="A552" s="18">
        <f>IF(ISNUMBER(SEARCH('1_Aspectos Geográficos'!$D$6,tab_estados[],1)),MAX($A$1:A551)+1,0)</f>
        <v>551</v>
      </c>
      <c r="B552" s="18" t="s">
        <v>1968</v>
      </c>
      <c r="C552" s="18" t="s">
        <v>1969</v>
      </c>
      <c r="D552" s="18" t="s">
        <v>2318</v>
      </c>
      <c r="E552" s="19" t="s">
        <v>6695</v>
      </c>
      <c r="F552" s="18" t="str">
        <f t="shared" si="8"/>
        <v>Santo Amaro</v>
      </c>
      <c r="G552" s="19">
        <v>489.32299999999998</v>
      </c>
    </row>
    <row r="553" spans="1:7" x14ac:dyDescent="0.25">
      <c r="A553" s="18">
        <f>IF(ISNUMBER(SEARCH('1_Aspectos Geográficos'!$D$6,tab_estados[],1)),MAX($A$1:A552)+1,0)</f>
        <v>552</v>
      </c>
      <c r="B553" s="18" t="s">
        <v>1968</v>
      </c>
      <c r="C553" s="18" t="s">
        <v>1969</v>
      </c>
      <c r="D553" s="18" t="s">
        <v>2319</v>
      </c>
      <c r="E553" s="19" t="s">
        <v>6696</v>
      </c>
      <c r="F553" s="18" t="str">
        <f t="shared" si="8"/>
        <v>Santo Antônio De Jesus</v>
      </c>
      <c r="G553" s="19">
        <v>261.74</v>
      </c>
    </row>
    <row r="554" spans="1:7" x14ac:dyDescent="0.25">
      <c r="A554" s="18">
        <f>IF(ISNUMBER(SEARCH('1_Aspectos Geográficos'!$D$6,tab_estados[],1)),MAX($A$1:A553)+1,0)</f>
        <v>553</v>
      </c>
      <c r="B554" s="18" t="s">
        <v>1968</v>
      </c>
      <c r="C554" s="18" t="s">
        <v>1969</v>
      </c>
      <c r="D554" s="18" t="s">
        <v>2320</v>
      </c>
      <c r="E554" s="19" t="s">
        <v>6697</v>
      </c>
      <c r="F554" s="18" t="str">
        <f t="shared" si="8"/>
        <v>Santo Estêvão</v>
      </c>
      <c r="G554" s="19">
        <v>360.334</v>
      </c>
    </row>
    <row r="555" spans="1:7" x14ac:dyDescent="0.25">
      <c r="A555" s="18">
        <f>IF(ISNUMBER(SEARCH('1_Aspectos Geográficos'!$D$6,tab_estados[],1)),MAX($A$1:A554)+1,0)</f>
        <v>554</v>
      </c>
      <c r="B555" s="18" t="s">
        <v>1968</v>
      </c>
      <c r="C555" s="18" t="s">
        <v>1969</v>
      </c>
      <c r="D555" s="18" t="s">
        <v>2321</v>
      </c>
      <c r="E555" s="19" t="s">
        <v>6698</v>
      </c>
      <c r="F555" s="18" t="str">
        <f t="shared" si="8"/>
        <v>São Desidério</v>
      </c>
      <c r="G555" s="19">
        <v>15116.397999999999</v>
      </c>
    </row>
    <row r="556" spans="1:7" x14ac:dyDescent="0.25">
      <c r="A556" s="18">
        <f>IF(ISNUMBER(SEARCH('1_Aspectos Geográficos'!$D$6,tab_estados[],1)),MAX($A$1:A555)+1,0)</f>
        <v>555</v>
      </c>
      <c r="B556" s="18" t="s">
        <v>1968</v>
      </c>
      <c r="C556" s="18" t="s">
        <v>1969</v>
      </c>
      <c r="D556" s="18" t="s">
        <v>2322</v>
      </c>
      <c r="E556" s="19" t="s">
        <v>6699</v>
      </c>
      <c r="F556" s="18" t="str">
        <f t="shared" si="8"/>
        <v>São Domingos</v>
      </c>
      <c r="G556" s="19">
        <v>289.96300000000002</v>
      </c>
    </row>
    <row r="557" spans="1:7" x14ac:dyDescent="0.25">
      <c r="A557" s="18">
        <f>IF(ISNUMBER(SEARCH('1_Aspectos Geográficos'!$D$6,tab_estados[],1)),MAX($A$1:A556)+1,0)</f>
        <v>556</v>
      </c>
      <c r="B557" s="18" t="s">
        <v>1968</v>
      </c>
      <c r="C557" s="18" t="s">
        <v>1969</v>
      </c>
      <c r="D557" s="18" t="s">
        <v>2323</v>
      </c>
      <c r="E557" s="19" t="s">
        <v>6700</v>
      </c>
      <c r="F557" s="18" t="str">
        <f t="shared" si="8"/>
        <v>São Félix</v>
      </c>
      <c r="G557" s="19">
        <v>103.226</v>
      </c>
    </row>
    <row r="558" spans="1:7" x14ac:dyDescent="0.25">
      <c r="A558" s="18">
        <f>IF(ISNUMBER(SEARCH('1_Aspectos Geográficos'!$D$6,tab_estados[],1)),MAX($A$1:A557)+1,0)</f>
        <v>557</v>
      </c>
      <c r="B558" s="18" t="s">
        <v>1968</v>
      </c>
      <c r="C558" s="18" t="s">
        <v>1969</v>
      </c>
      <c r="D558" s="18" t="s">
        <v>2324</v>
      </c>
      <c r="E558" s="19" t="s">
        <v>6701</v>
      </c>
      <c r="F558" s="18" t="str">
        <f t="shared" si="8"/>
        <v>São Félix Do Coribe</v>
      </c>
      <c r="G558" s="19">
        <v>1754.3610000000001</v>
      </c>
    </row>
    <row r="559" spans="1:7" x14ac:dyDescent="0.25">
      <c r="A559" s="18">
        <f>IF(ISNUMBER(SEARCH('1_Aspectos Geográficos'!$D$6,tab_estados[],1)),MAX($A$1:A558)+1,0)</f>
        <v>558</v>
      </c>
      <c r="B559" s="18" t="s">
        <v>1968</v>
      </c>
      <c r="C559" s="18" t="s">
        <v>1969</v>
      </c>
      <c r="D559" s="18" t="s">
        <v>2325</v>
      </c>
      <c r="E559" s="19" t="s">
        <v>6702</v>
      </c>
      <c r="F559" s="18" t="str">
        <f t="shared" si="8"/>
        <v>São Felipe</v>
      </c>
      <c r="G559" s="19">
        <v>222.40799999999999</v>
      </c>
    </row>
    <row r="560" spans="1:7" x14ac:dyDescent="0.25">
      <c r="A560" s="18">
        <f>IF(ISNUMBER(SEARCH('1_Aspectos Geográficos'!$D$6,tab_estados[],1)),MAX($A$1:A559)+1,0)</f>
        <v>559</v>
      </c>
      <c r="B560" s="18" t="s">
        <v>1968</v>
      </c>
      <c r="C560" s="18" t="s">
        <v>1969</v>
      </c>
      <c r="D560" s="18" t="s">
        <v>2326</v>
      </c>
      <c r="E560" s="19" t="s">
        <v>6703</v>
      </c>
      <c r="F560" s="18" t="str">
        <f t="shared" si="8"/>
        <v>São Francisco Do Conde</v>
      </c>
      <c r="G560" s="19">
        <v>269.60899999999998</v>
      </c>
    </row>
    <row r="561" spans="1:7" x14ac:dyDescent="0.25">
      <c r="A561" s="18">
        <f>IF(ISNUMBER(SEARCH('1_Aspectos Geográficos'!$D$6,tab_estados[],1)),MAX($A$1:A560)+1,0)</f>
        <v>560</v>
      </c>
      <c r="B561" s="18" t="s">
        <v>1968</v>
      </c>
      <c r="C561" s="18" t="s">
        <v>1969</v>
      </c>
      <c r="D561" s="18" t="s">
        <v>2327</v>
      </c>
      <c r="E561" s="19" t="s">
        <v>6704</v>
      </c>
      <c r="F561" s="18" t="str">
        <f t="shared" si="8"/>
        <v>São Gabriel</v>
      </c>
      <c r="G561" s="19">
        <v>1146.0550000000001</v>
      </c>
    </row>
    <row r="562" spans="1:7" x14ac:dyDescent="0.25">
      <c r="A562" s="18">
        <f>IF(ISNUMBER(SEARCH('1_Aspectos Geográficos'!$D$6,tab_estados[],1)),MAX($A$1:A561)+1,0)</f>
        <v>561</v>
      </c>
      <c r="B562" s="18" t="s">
        <v>1968</v>
      </c>
      <c r="C562" s="18" t="s">
        <v>1969</v>
      </c>
      <c r="D562" s="18" t="s">
        <v>2328</v>
      </c>
      <c r="E562" s="19" t="s">
        <v>6705</v>
      </c>
      <c r="F562" s="18" t="str">
        <f t="shared" si="8"/>
        <v>São Gonçalo Dos Campos</v>
      </c>
      <c r="G562" s="19">
        <v>294.76799999999997</v>
      </c>
    </row>
    <row r="563" spans="1:7" x14ac:dyDescent="0.25">
      <c r="A563" s="18">
        <f>IF(ISNUMBER(SEARCH('1_Aspectos Geográficos'!$D$6,tab_estados[],1)),MAX($A$1:A562)+1,0)</f>
        <v>562</v>
      </c>
      <c r="B563" s="18" t="s">
        <v>1968</v>
      </c>
      <c r="C563" s="18" t="s">
        <v>1969</v>
      </c>
      <c r="D563" s="18" t="s">
        <v>2329</v>
      </c>
      <c r="E563" s="19" t="s">
        <v>6706</v>
      </c>
      <c r="F563" s="18" t="str">
        <f t="shared" si="8"/>
        <v>São José Da Vitória</v>
      </c>
      <c r="G563" s="19">
        <v>127.925</v>
      </c>
    </row>
    <row r="564" spans="1:7" x14ac:dyDescent="0.25">
      <c r="A564" s="18">
        <f>IF(ISNUMBER(SEARCH('1_Aspectos Geográficos'!$D$6,tab_estados[],1)),MAX($A$1:A563)+1,0)</f>
        <v>563</v>
      </c>
      <c r="B564" s="18" t="s">
        <v>1968</v>
      </c>
      <c r="C564" s="18" t="s">
        <v>1969</v>
      </c>
      <c r="D564" s="18" t="s">
        <v>2330</v>
      </c>
      <c r="E564" s="19" t="s">
        <v>6707</v>
      </c>
      <c r="F564" s="18" t="str">
        <f t="shared" si="8"/>
        <v>São José Do Jacuípe</v>
      </c>
      <c r="G564" s="19">
        <v>362.36500000000001</v>
      </c>
    </row>
    <row r="565" spans="1:7" x14ac:dyDescent="0.25">
      <c r="A565" s="18">
        <f>IF(ISNUMBER(SEARCH('1_Aspectos Geográficos'!$D$6,tab_estados[],1)),MAX($A$1:A564)+1,0)</f>
        <v>564</v>
      </c>
      <c r="B565" s="18" t="s">
        <v>1968</v>
      </c>
      <c r="C565" s="18" t="s">
        <v>1969</v>
      </c>
      <c r="D565" s="18" t="s">
        <v>2331</v>
      </c>
      <c r="E565" s="19" t="s">
        <v>6708</v>
      </c>
      <c r="F565" s="18" t="str">
        <f t="shared" si="8"/>
        <v>São Miguel Das Matas</v>
      </c>
      <c r="G565" s="19">
        <v>230.88800000000001</v>
      </c>
    </row>
    <row r="566" spans="1:7" x14ac:dyDescent="0.25">
      <c r="A566" s="18">
        <f>IF(ISNUMBER(SEARCH('1_Aspectos Geográficos'!$D$6,tab_estados[],1)),MAX($A$1:A565)+1,0)</f>
        <v>565</v>
      </c>
      <c r="B566" s="18" t="s">
        <v>1968</v>
      </c>
      <c r="C566" s="18" t="s">
        <v>1969</v>
      </c>
      <c r="D566" s="18" t="s">
        <v>2332</v>
      </c>
      <c r="E566" s="19" t="s">
        <v>6709</v>
      </c>
      <c r="F566" s="18" t="str">
        <f t="shared" si="8"/>
        <v>São Sebastião Do Passé</v>
      </c>
      <c r="G566" s="19">
        <v>536.58399999999995</v>
      </c>
    </row>
    <row r="567" spans="1:7" x14ac:dyDescent="0.25">
      <c r="A567" s="18">
        <f>IF(ISNUMBER(SEARCH('1_Aspectos Geográficos'!$D$6,tab_estados[],1)),MAX($A$1:A566)+1,0)</f>
        <v>566</v>
      </c>
      <c r="B567" s="18" t="s">
        <v>1968</v>
      </c>
      <c r="C567" s="18" t="s">
        <v>1969</v>
      </c>
      <c r="D567" s="18" t="s">
        <v>2333</v>
      </c>
      <c r="E567" s="19" t="s">
        <v>6710</v>
      </c>
      <c r="F567" s="18" t="str">
        <f t="shared" si="8"/>
        <v>Sapeaçu</v>
      </c>
      <c r="G567" s="19">
        <v>131.21799999999999</v>
      </c>
    </row>
    <row r="568" spans="1:7" x14ac:dyDescent="0.25">
      <c r="A568" s="18">
        <f>IF(ISNUMBER(SEARCH('1_Aspectos Geográficos'!$D$6,tab_estados[],1)),MAX($A$1:A567)+1,0)</f>
        <v>567</v>
      </c>
      <c r="B568" s="18" t="s">
        <v>1968</v>
      </c>
      <c r="C568" s="18" t="s">
        <v>1969</v>
      </c>
      <c r="D568" s="18" t="s">
        <v>2334</v>
      </c>
      <c r="E568" s="19" t="s">
        <v>6711</v>
      </c>
      <c r="F568" s="18" t="str">
        <f t="shared" si="8"/>
        <v>Sátiro Dias</v>
      </c>
      <c r="G568" s="19">
        <v>1010.053</v>
      </c>
    </row>
    <row r="569" spans="1:7" x14ac:dyDescent="0.25">
      <c r="A569" s="18">
        <f>IF(ISNUMBER(SEARCH('1_Aspectos Geográficos'!$D$6,tab_estados[],1)),MAX($A$1:A568)+1,0)</f>
        <v>568</v>
      </c>
      <c r="B569" s="18" t="s">
        <v>1968</v>
      </c>
      <c r="C569" s="18" t="s">
        <v>1969</v>
      </c>
      <c r="D569" s="18" t="s">
        <v>2335</v>
      </c>
      <c r="E569" s="19" t="s">
        <v>6712</v>
      </c>
      <c r="F569" s="18" t="str">
        <f t="shared" si="8"/>
        <v>Saubara</v>
      </c>
      <c r="G569" s="19">
        <v>166.428</v>
      </c>
    </row>
    <row r="570" spans="1:7" x14ac:dyDescent="0.25">
      <c r="A570" s="18">
        <f>IF(ISNUMBER(SEARCH('1_Aspectos Geográficos'!$D$6,tab_estados[],1)),MAX($A$1:A569)+1,0)</f>
        <v>569</v>
      </c>
      <c r="B570" s="18" t="s">
        <v>1968</v>
      </c>
      <c r="C570" s="18" t="s">
        <v>1969</v>
      </c>
      <c r="D570" s="18" t="s">
        <v>2336</v>
      </c>
      <c r="E570" s="19" t="s">
        <v>6713</v>
      </c>
      <c r="F570" s="18" t="str">
        <f t="shared" si="8"/>
        <v>Saúde</v>
      </c>
      <c r="G570" s="19">
        <v>509.09800000000001</v>
      </c>
    </row>
    <row r="571" spans="1:7" x14ac:dyDescent="0.25">
      <c r="A571" s="18">
        <f>IF(ISNUMBER(SEARCH('1_Aspectos Geográficos'!$D$6,tab_estados[],1)),MAX($A$1:A570)+1,0)</f>
        <v>570</v>
      </c>
      <c r="B571" s="18" t="s">
        <v>1968</v>
      </c>
      <c r="C571" s="18" t="s">
        <v>1969</v>
      </c>
      <c r="D571" s="18" t="s">
        <v>2337</v>
      </c>
      <c r="E571" s="19" t="s">
        <v>6714</v>
      </c>
      <c r="F571" s="18" t="str">
        <f t="shared" si="8"/>
        <v>Seabra</v>
      </c>
      <c r="G571" s="19">
        <v>2402.1689999999999</v>
      </c>
    </row>
    <row r="572" spans="1:7" x14ac:dyDescent="0.25">
      <c r="A572" s="18">
        <f>IF(ISNUMBER(SEARCH('1_Aspectos Geográficos'!$D$6,tab_estados[],1)),MAX($A$1:A571)+1,0)</f>
        <v>571</v>
      </c>
      <c r="B572" s="18" t="s">
        <v>1968</v>
      </c>
      <c r="C572" s="18" t="s">
        <v>1969</v>
      </c>
      <c r="D572" s="18" t="s">
        <v>2338</v>
      </c>
      <c r="E572" s="19" t="s">
        <v>6715</v>
      </c>
      <c r="F572" s="18" t="str">
        <f t="shared" si="8"/>
        <v>Sebastião Laranjeiras</v>
      </c>
      <c r="G572" s="19">
        <v>1984.4939999999999</v>
      </c>
    </row>
    <row r="573" spans="1:7" x14ac:dyDescent="0.25">
      <c r="A573" s="18">
        <f>IF(ISNUMBER(SEARCH('1_Aspectos Geográficos'!$D$6,tab_estados[],1)),MAX($A$1:A572)+1,0)</f>
        <v>572</v>
      </c>
      <c r="B573" s="18" t="s">
        <v>1968</v>
      </c>
      <c r="C573" s="18" t="s">
        <v>1969</v>
      </c>
      <c r="D573" s="18" t="s">
        <v>2339</v>
      </c>
      <c r="E573" s="19" t="s">
        <v>6716</v>
      </c>
      <c r="F573" s="18" t="str">
        <f t="shared" si="8"/>
        <v>Senhor Do Bonfim</v>
      </c>
      <c r="G573" s="19">
        <v>789.36099999999999</v>
      </c>
    </row>
    <row r="574" spans="1:7" x14ac:dyDescent="0.25">
      <c r="A574" s="18">
        <f>IF(ISNUMBER(SEARCH('1_Aspectos Geográficos'!$D$6,tab_estados[],1)),MAX($A$1:A573)+1,0)</f>
        <v>573</v>
      </c>
      <c r="B574" s="18" t="s">
        <v>1968</v>
      </c>
      <c r="C574" s="18" t="s">
        <v>1969</v>
      </c>
      <c r="D574" s="18" t="s">
        <v>2340</v>
      </c>
      <c r="E574" s="19" t="s">
        <v>6717</v>
      </c>
      <c r="F574" s="18" t="str">
        <f t="shared" si="8"/>
        <v>Serra Do Ramalho</v>
      </c>
      <c r="G574" s="19">
        <v>2342.1489999999999</v>
      </c>
    </row>
    <row r="575" spans="1:7" x14ac:dyDescent="0.25">
      <c r="A575" s="18">
        <f>IF(ISNUMBER(SEARCH('1_Aspectos Geográficos'!$D$6,tab_estados[],1)),MAX($A$1:A574)+1,0)</f>
        <v>574</v>
      </c>
      <c r="B575" s="18" t="s">
        <v>1968</v>
      </c>
      <c r="C575" s="18" t="s">
        <v>1969</v>
      </c>
      <c r="D575" s="18" t="s">
        <v>2341</v>
      </c>
      <c r="E575" s="19" t="s">
        <v>6718</v>
      </c>
      <c r="F575" s="18" t="str">
        <f t="shared" si="8"/>
        <v>Sento Sé</v>
      </c>
      <c r="G575" s="19">
        <v>12181.239</v>
      </c>
    </row>
    <row r="576" spans="1:7" x14ac:dyDescent="0.25">
      <c r="A576" s="18">
        <f>IF(ISNUMBER(SEARCH('1_Aspectos Geográficos'!$D$6,tab_estados[],1)),MAX($A$1:A575)+1,0)</f>
        <v>575</v>
      </c>
      <c r="B576" s="18" t="s">
        <v>1968</v>
      </c>
      <c r="C576" s="18" t="s">
        <v>1969</v>
      </c>
      <c r="D576" s="18" t="s">
        <v>2342</v>
      </c>
      <c r="E576" s="19" t="s">
        <v>6719</v>
      </c>
      <c r="F576" s="18" t="str">
        <f t="shared" si="8"/>
        <v>Serra Dourada</v>
      </c>
      <c r="G576" s="19">
        <v>1592.2449999999999</v>
      </c>
    </row>
    <row r="577" spans="1:7" x14ac:dyDescent="0.25">
      <c r="A577" s="18">
        <f>IF(ISNUMBER(SEARCH('1_Aspectos Geográficos'!$D$6,tab_estados[],1)),MAX($A$1:A576)+1,0)</f>
        <v>576</v>
      </c>
      <c r="B577" s="18" t="s">
        <v>1968</v>
      </c>
      <c r="C577" s="18" t="s">
        <v>1969</v>
      </c>
      <c r="D577" s="18" t="s">
        <v>2343</v>
      </c>
      <c r="E577" s="19" t="s">
        <v>6720</v>
      </c>
      <c r="F577" s="18" t="str">
        <f t="shared" si="8"/>
        <v>Serra Preta</v>
      </c>
      <c r="G577" s="19">
        <v>595.298</v>
      </c>
    </row>
    <row r="578" spans="1:7" x14ac:dyDescent="0.25">
      <c r="A578" s="18">
        <f>IF(ISNUMBER(SEARCH('1_Aspectos Geográficos'!$D$6,tab_estados[],1)),MAX($A$1:A577)+1,0)</f>
        <v>577</v>
      </c>
      <c r="B578" s="18" t="s">
        <v>1968</v>
      </c>
      <c r="C578" s="18" t="s">
        <v>1969</v>
      </c>
      <c r="D578" s="18" t="s">
        <v>2344</v>
      </c>
      <c r="E578" s="19" t="s">
        <v>6721</v>
      </c>
      <c r="F578" s="18" t="str">
        <f t="shared" ref="F578:F641" si="9">IFERROR(VLOOKUP(ROW(A577),lista,5,0),"")</f>
        <v>Serrinha</v>
      </c>
      <c r="G578" s="19">
        <v>583.31399999999996</v>
      </c>
    </row>
    <row r="579" spans="1:7" x14ac:dyDescent="0.25">
      <c r="A579" s="18">
        <f>IF(ISNUMBER(SEARCH('1_Aspectos Geográficos'!$D$6,tab_estados[],1)),MAX($A$1:A578)+1,0)</f>
        <v>578</v>
      </c>
      <c r="B579" s="18" t="s">
        <v>1968</v>
      </c>
      <c r="C579" s="18" t="s">
        <v>1969</v>
      </c>
      <c r="D579" s="18" t="s">
        <v>2345</v>
      </c>
      <c r="E579" s="19" t="s">
        <v>6722</v>
      </c>
      <c r="F579" s="18" t="str">
        <f t="shared" si="9"/>
        <v>Serrolândia</v>
      </c>
      <c r="G579" s="19">
        <v>322.02199999999999</v>
      </c>
    </row>
    <row r="580" spans="1:7" x14ac:dyDescent="0.25">
      <c r="A580" s="18">
        <f>IF(ISNUMBER(SEARCH('1_Aspectos Geográficos'!$D$6,tab_estados[],1)),MAX($A$1:A579)+1,0)</f>
        <v>579</v>
      </c>
      <c r="B580" s="18" t="s">
        <v>1968</v>
      </c>
      <c r="C580" s="18" t="s">
        <v>1969</v>
      </c>
      <c r="D580" s="18" t="s">
        <v>2346</v>
      </c>
      <c r="E580" s="19" t="s">
        <v>6723</v>
      </c>
      <c r="F580" s="18" t="str">
        <f t="shared" si="9"/>
        <v>Simões Filho</v>
      </c>
      <c r="G580" s="19">
        <v>201.577</v>
      </c>
    </row>
    <row r="581" spans="1:7" x14ac:dyDescent="0.25">
      <c r="A581" s="18">
        <f>IF(ISNUMBER(SEARCH('1_Aspectos Geográficos'!$D$6,tab_estados[],1)),MAX($A$1:A580)+1,0)</f>
        <v>580</v>
      </c>
      <c r="B581" s="18" t="s">
        <v>1968</v>
      </c>
      <c r="C581" s="18" t="s">
        <v>1969</v>
      </c>
      <c r="D581" s="18" t="s">
        <v>2347</v>
      </c>
      <c r="E581" s="19" t="s">
        <v>6724</v>
      </c>
      <c r="F581" s="18" t="str">
        <f t="shared" si="9"/>
        <v>Sítio Do Mato</v>
      </c>
      <c r="G581" s="19">
        <v>1627.7909999999999</v>
      </c>
    </row>
    <row r="582" spans="1:7" x14ac:dyDescent="0.25">
      <c r="A582" s="18">
        <f>IF(ISNUMBER(SEARCH('1_Aspectos Geográficos'!$D$6,tab_estados[],1)),MAX($A$1:A581)+1,0)</f>
        <v>581</v>
      </c>
      <c r="B582" s="18" t="s">
        <v>1968</v>
      </c>
      <c r="C582" s="18" t="s">
        <v>1969</v>
      </c>
      <c r="D582" s="18" t="s">
        <v>2348</v>
      </c>
      <c r="E582" s="19" t="s">
        <v>6725</v>
      </c>
      <c r="F582" s="18" t="str">
        <f t="shared" si="9"/>
        <v>Sítio Do Quinto</v>
      </c>
      <c r="G582" s="19">
        <v>700.16700000000003</v>
      </c>
    </row>
    <row r="583" spans="1:7" x14ac:dyDescent="0.25">
      <c r="A583" s="18">
        <f>IF(ISNUMBER(SEARCH('1_Aspectos Geográficos'!$D$6,tab_estados[],1)),MAX($A$1:A582)+1,0)</f>
        <v>582</v>
      </c>
      <c r="B583" s="18" t="s">
        <v>1968</v>
      </c>
      <c r="C583" s="18" t="s">
        <v>1969</v>
      </c>
      <c r="D583" s="18" t="s">
        <v>2349</v>
      </c>
      <c r="E583" s="19" t="s">
        <v>6726</v>
      </c>
      <c r="F583" s="18" t="str">
        <f t="shared" si="9"/>
        <v>Sobradinho</v>
      </c>
      <c r="G583" s="19">
        <v>1154.905</v>
      </c>
    </row>
    <row r="584" spans="1:7" x14ac:dyDescent="0.25">
      <c r="A584" s="18">
        <f>IF(ISNUMBER(SEARCH('1_Aspectos Geográficos'!$D$6,tab_estados[],1)),MAX($A$1:A583)+1,0)</f>
        <v>583</v>
      </c>
      <c r="B584" s="18" t="s">
        <v>1968</v>
      </c>
      <c r="C584" s="18" t="s">
        <v>1969</v>
      </c>
      <c r="D584" s="18" t="s">
        <v>2350</v>
      </c>
      <c r="E584" s="19" t="s">
        <v>6727</v>
      </c>
      <c r="F584" s="18" t="str">
        <f t="shared" si="9"/>
        <v>Souto Soares</v>
      </c>
      <c r="G584" s="19">
        <v>1026.634</v>
      </c>
    </row>
    <row r="585" spans="1:7" x14ac:dyDescent="0.25">
      <c r="A585" s="18">
        <f>IF(ISNUMBER(SEARCH('1_Aspectos Geográficos'!$D$6,tab_estados[],1)),MAX($A$1:A584)+1,0)</f>
        <v>584</v>
      </c>
      <c r="B585" s="18" t="s">
        <v>1968</v>
      </c>
      <c r="C585" s="18" t="s">
        <v>1969</v>
      </c>
      <c r="D585" s="18" t="s">
        <v>2351</v>
      </c>
      <c r="E585" s="19" t="s">
        <v>6728</v>
      </c>
      <c r="F585" s="18" t="str">
        <f t="shared" si="9"/>
        <v>Tabocas Do Brejo Velho</v>
      </c>
      <c r="G585" s="19">
        <v>1437.1890000000001</v>
      </c>
    </row>
    <row r="586" spans="1:7" x14ac:dyDescent="0.25">
      <c r="A586" s="18">
        <f>IF(ISNUMBER(SEARCH('1_Aspectos Geográficos'!$D$6,tab_estados[],1)),MAX($A$1:A585)+1,0)</f>
        <v>585</v>
      </c>
      <c r="B586" s="18" t="s">
        <v>1968</v>
      </c>
      <c r="C586" s="18" t="s">
        <v>1969</v>
      </c>
      <c r="D586" s="18" t="s">
        <v>2352</v>
      </c>
      <c r="E586" s="19" t="s">
        <v>6729</v>
      </c>
      <c r="F586" s="18" t="str">
        <f t="shared" si="9"/>
        <v>Tanhaçu</v>
      </c>
      <c r="G586" s="19">
        <v>1277.5129999999999</v>
      </c>
    </row>
    <row r="587" spans="1:7" x14ac:dyDescent="0.25">
      <c r="A587" s="18">
        <f>IF(ISNUMBER(SEARCH('1_Aspectos Geográficos'!$D$6,tab_estados[],1)),MAX($A$1:A586)+1,0)</f>
        <v>586</v>
      </c>
      <c r="B587" s="18" t="s">
        <v>1968</v>
      </c>
      <c r="C587" s="18" t="s">
        <v>1969</v>
      </c>
      <c r="D587" s="18" t="s">
        <v>2353</v>
      </c>
      <c r="E587" s="19" t="s">
        <v>6730</v>
      </c>
      <c r="F587" s="18" t="str">
        <f t="shared" si="9"/>
        <v>Tanque Novo</v>
      </c>
      <c r="G587" s="19">
        <v>729.51599999999996</v>
      </c>
    </row>
    <row r="588" spans="1:7" x14ac:dyDescent="0.25">
      <c r="A588" s="18">
        <f>IF(ISNUMBER(SEARCH('1_Aspectos Geográficos'!$D$6,tab_estados[],1)),MAX($A$1:A587)+1,0)</f>
        <v>587</v>
      </c>
      <c r="B588" s="18" t="s">
        <v>1968</v>
      </c>
      <c r="C588" s="18" t="s">
        <v>1969</v>
      </c>
      <c r="D588" s="18" t="s">
        <v>2354</v>
      </c>
      <c r="E588" s="19" t="s">
        <v>6731</v>
      </c>
      <c r="F588" s="18" t="str">
        <f t="shared" si="9"/>
        <v>Tanquinho</v>
      </c>
      <c r="G588" s="19">
        <v>243.839</v>
      </c>
    </row>
    <row r="589" spans="1:7" x14ac:dyDescent="0.25">
      <c r="A589" s="18">
        <f>IF(ISNUMBER(SEARCH('1_Aspectos Geográficos'!$D$6,tab_estados[],1)),MAX($A$1:A588)+1,0)</f>
        <v>588</v>
      </c>
      <c r="B589" s="18" t="s">
        <v>1968</v>
      </c>
      <c r="C589" s="18" t="s">
        <v>1969</v>
      </c>
      <c r="D589" s="18" t="s">
        <v>2355</v>
      </c>
      <c r="E589" s="19" t="s">
        <v>6732</v>
      </c>
      <c r="F589" s="18" t="str">
        <f t="shared" si="9"/>
        <v>Taperoá</v>
      </c>
      <c r="G589" s="19">
        <v>452.00400000000002</v>
      </c>
    </row>
    <row r="590" spans="1:7" x14ac:dyDescent="0.25">
      <c r="A590" s="18">
        <f>IF(ISNUMBER(SEARCH('1_Aspectos Geográficos'!$D$6,tab_estados[],1)),MAX($A$1:A589)+1,0)</f>
        <v>589</v>
      </c>
      <c r="B590" s="18" t="s">
        <v>1968</v>
      </c>
      <c r="C590" s="18" t="s">
        <v>1969</v>
      </c>
      <c r="D590" s="18" t="s">
        <v>2356</v>
      </c>
      <c r="E590" s="19" t="s">
        <v>6733</v>
      </c>
      <c r="F590" s="18" t="str">
        <f t="shared" si="9"/>
        <v>Tapiramutá</v>
      </c>
      <c r="G590" s="19">
        <v>714.69200000000001</v>
      </c>
    </row>
    <row r="591" spans="1:7" x14ac:dyDescent="0.25">
      <c r="A591" s="18">
        <f>IF(ISNUMBER(SEARCH('1_Aspectos Geográficos'!$D$6,tab_estados[],1)),MAX($A$1:A590)+1,0)</f>
        <v>590</v>
      </c>
      <c r="B591" s="18" t="s">
        <v>1968</v>
      </c>
      <c r="C591" s="18" t="s">
        <v>1969</v>
      </c>
      <c r="D591" s="18" t="s">
        <v>2357</v>
      </c>
      <c r="E591" s="19" t="s">
        <v>6734</v>
      </c>
      <c r="F591" s="18" t="str">
        <f t="shared" si="9"/>
        <v>Teixeira De Freitas</v>
      </c>
      <c r="G591" s="19">
        <v>1165.6220000000001</v>
      </c>
    </row>
    <row r="592" spans="1:7" x14ac:dyDescent="0.25">
      <c r="A592" s="18">
        <f>IF(ISNUMBER(SEARCH('1_Aspectos Geográficos'!$D$6,tab_estados[],1)),MAX($A$1:A591)+1,0)</f>
        <v>591</v>
      </c>
      <c r="B592" s="18" t="s">
        <v>1968</v>
      </c>
      <c r="C592" s="18" t="s">
        <v>1969</v>
      </c>
      <c r="D592" s="18" t="s">
        <v>2358</v>
      </c>
      <c r="E592" s="19" t="s">
        <v>6735</v>
      </c>
      <c r="F592" s="18" t="str">
        <f t="shared" si="9"/>
        <v>Teodoro Sampaio</v>
      </c>
      <c r="G592" s="19">
        <v>243.709</v>
      </c>
    </row>
    <row r="593" spans="1:7" x14ac:dyDescent="0.25">
      <c r="A593" s="18">
        <f>IF(ISNUMBER(SEARCH('1_Aspectos Geográficos'!$D$6,tab_estados[],1)),MAX($A$1:A592)+1,0)</f>
        <v>592</v>
      </c>
      <c r="B593" s="18" t="s">
        <v>1968</v>
      </c>
      <c r="C593" s="18" t="s">
        <v>1969</v>
      </c>
      <c r="D593" s="18" t="s">
        <v>2359</v>
      </c>
      <c r="E593" s="19" t="s">
        <v>6736</v>
      </c>
      <c r="F593" s="18" t="str">
        <f t="shared" si="9"/>
        <v>Teofilândia</v>
      </c>
      <c r="G593" s="19">
        <v>351.892</v>
      </c>
    </row>
    <row r="594" spans="1:7" x14ac:dyDescent="0.25">
      <c r="A594" s="18">
        <f>IF(ISNUMBER(SEARCH('1_Aspectos Geográficos'!$D$6,tab_estados[],1)),MAX($A$1:A593)+1,0)</f>
        <v>593</v>
      </c>
      <c r="B594" s="18" t="s">
        <v>1968</v>
      </c>
      <c r="C594" s="18" t="s">
        <v>1969</v>
      </c>
      <c r="D594" s="18" t="s">
        <v>2360</v>
      </c>
      <c r="E594" s="19" t="s">
        <v>6737</v>
      </c>
      <c r="F594" s="18" t="str">
        <f t="shared" si="9"/>
        <v>Teolândia</v>
      </c>
      <c r="G594" s="19">
        <v>289.60000000000002</v>
      </c>
    </row>
    <row r="595" spans="1:7" x14ac:dyDescent="0.25">
      <c r="A595" s="18">
        <f>IF(ISNUMBER(SEARCH('1_Aspectos Geográficos'!$D$6,tab_estados[],1)),MAX($A$1:A594)+1,0)</f>
        <v>594</v>
      </c>
      <c r="B595" s="18" t="s">
        <v>1968</v>
      </c>
      <c r="C595" s="18" t="s">
        <v>1969</v>
      </c>
      <c r="D595" s="18" t="s">
        <v>2361</v>
      </c>
      <c r="E595" s="19" t="s">
        <v>6738</v>
      </c>
      <c r="F595" s="18" t="str">
        <f t="shared" si="9"/>
        <v>Terra Nova</v>
      </c>
      <c r="G595" s="19">
        <v>184.304</v>
      </c>
    </row>
    <row r="596" spans="1:7" x14ac:dyDescent="0.25">
      <c r="A596" s="18">
        <f>IF(ISNUMBER(SEARCH('1_Aspectos Geográficos'!$D$6,tab_estados[],1)),MAX($A$1:A595)+1,0)</f>
        <v>595</v>
      </c>
      <c r="B596" s="18" t="s">
        <v>1968</v>
      </c>
      <c r="C596" s="18" t="s">
        <v>1969</v>
      </c>
      <c r="D596" s="18" t="s">
        <v>2362</v>
      </c>
      <c r="E596" s="19" t="s">
        <v>6739</v>
      </c>
      <c r="F596" s="18" t="str">
        <f t="shared" si="9"/>
        <v>Tremedal</v>
      </c>
      <c r="G596" s="19">
        <v>2010.316</v>
      </c>
    </row>
    <row r="597" spans="1:7" x14ac:dyDescent="0.25">
      <c r="A597" s="18">
        <f>IF(ISNUMBER(SEARCH('1_Aspectos Geográficos'!$D$6,tab_estados[],1)),MAX($A$1:A596)+1,0)</f>
        <v>596</v>
      </c>
      <c r="B597" s="18" t="s">
        <v>1968</v>
      </c>
      <c r="C597" s="18" t="s">
        <v>1969</v>
      </c>
      <c r="D597" s="18" t="s">
        <v>2363</v>
      </c>
      <c r="E597" s="19" t="s">
        <v>6740</v>
      </c>
      <c r="F597" s="18" t="str">
        <f t="shared" si="9"/>
        <v>Tucano</v>
      </c>
      <c r="G597" s="19">
        <v>2185.0129999999999</v>
      </c>
    </row>
    <row r="598" spans="1:7" x14ac:dyDescent="0.25">
      <c r="A598" s="18">
        <f>IF(ISNUMBER(SEARCH('1_Aspectos Geográficos'!$D$6,tab_estados[],1)),MAX($A$1:A597)+1,0)</f>
        <v>597</v>
      </c>
      <c r="B598" s="18" t="s">
        <v>1968</v>
      </c>
      <c r="C598" s="18" t="s">
        <v>1969</v>
      </c>
      <c r="D598" s="18" t="s">
        <v>2364</v>
      </c>
      <c r="E598" s="19" t="s">
        <v>6741</v>
      </c>
      <c r="F598" s="18" t="str">
        <f t="shared" si="9"/>
        <v>Uauá</v>
      </c>
      <c r="G598" s="19">
        <v>3074.7860000000001</v>
      </c>
    </row>
    <row r="599" spans="1:7" x14ac:dyDescent="0.25">
      <c r="A599" s="18">
        <f>IF(ISNUMBER(SEARCH('1_Aspectos Geográficos'!$D$6,tab_estados[],1)),MAX($A$1:A598)+1,0)</f>
        <v>598</v>
      </c>
      <c r="B599" s="18" t="s">
        <v>1968</v>
      </c>
      <c r="C599" s="18" t="s">
        <v>1969</v>
      </c>
      <c r="D599" s="18" t="s">
        <v>2365</v>
      </c>
      <c r="E599" s="19" t="s">
        <v>6742</v>
      </c>
      <c r="F599" s="18" t="str">
        <f t="shared" si="9"/>
        <v>Ubaíra</v>
      </c>
      <c r="G599" s="19">
        <v>659.13800000000003</v>
      </c>
    </row>
    <row r="600" spans="1:7" x14ac:dyDescent="0.25">
      <c r="A600" s="18">
        <f>IF(ISNUMBER(SEARCH('1_Aspectos Geográficos'!$D$6,tab_estados[],1)),MAX($A$1:A599)+1,0)</f>
        <v>599</v>
      </c>
      <c r="B600" s="18" t="s">
        <v>1968</v>
      </c>
      <c r="C600" s="18" t="s">
        <v>1969</v>
      </c>
      <c r="D600" s="18" t="s">
        <v>2366</v>
      </c>
      <c r="E600" s="19" t="s">
        <v>6743</v>
      </c>
      <c r="F600" s="18" t="str">
        <f t="shared" si="9"/>
        <v>Ubaitaba</v>
      </c>
      <c r="G600" s="19">
        <v>181.102</v>
      </c>
    </row>
    <row r="601" spans="1:7" x14ac:dyDescent="0.25">
      <c r="A601" s="18">
        <f>IF(ISNUMBER(SEARCH('1_Aspectos Geográficos'!$D$6,tab_estados[],1)),MAX($A$1:A600)+1,0)</f>
        <v>600</v>
      </c>
      <c r="B601" s="18" t="s">
        <v>1968</v>
      </c>
      <c r="C601" s="18" t="s">
        <v>1969</v>
      </c>
      <c r="D601" s="18" t="s">
        <v>2367</v>
      </c>
      <c r="E601" s="19" t="s">
        <v>6744</v>
      </c>
      <c r="F601" s="18" t="str">
        <f t="shared" si="9"/>
        <v>Ubatã</v>
      </c>
      <c r="G601" s="19">
        <v>177.643</v>
      </c>
    </row>
    <row r="602" spans="1:7" x14ac:dyDescent="0.25">
      <c r="A602" s="18">
        <f>IF(ISNUMBER(SEARCH('1_Aspectos Geográficos'!$D$6,tab_estados[],1)),MAX($A$1:A601)+1,0)</f>
        <v>601</v>
      </c>
      <c r="B602" s="18" t="s">
        <v>1968</v>
      </c>
      <c r="C602" s="18" t="s">
        <v>1969</v>
      </c>
      <c r="D602" s="18" t="s">
        <v>2368</v>
      </c>
      <c r="E602" s="19" t="s">
        <v>6745</v>
      </c>
      <c r="F602" s="18" t="str">
        <f t="shared" si="9"/>
        <v>Uibaí</v>
      </c>
      <c r="G602" s="19">
        <v>545.29700000000003</v>
      </c>
    </row>
    <row r="603" spans="1:7" x14ac:dyDescent="0.25">
      <c r="A603" s="18">
        <f>IF(ISNUMBER(SEARCH('1_Aspectos Geográficos'!$D$6,tab_estados[],1)),MAX($A$1:A602)+1,0)</f>
        <v>602</v>
      </c>
      <c r="B603" s="18" t="s">
        <v>1968</v>
      </c>
      <c r="C603" s="18" t="s">
        <v>1969</v>
      </c>
      <c r="D603" s="18" t="s">
        <v>2369</v>
      </c>
      <c r="E603" s="19" t="s">
        <v>6746</v>
      </c>
      <c r="F603" s="18" t="str">
        <f t="shared" si="9"/>
        <v>Umburanas</v>
      </c>
      <c r="G603" s="19">
        <v>1775.634</v>
      </c>
    </row>
    <row r="604" spans="1:7" x14ac:dyDescent="0.25">
      <c r="A604" s="18">
        <f>IF(ISNUMBER(SEARCH('1_Aspectos Geográficos'!$D$6,tab_estados[],1)),MAX($A$1:A603)+1,0)</f>
        <v>603</v>
      </c>
      <c r="B604" s="18" t="s">
        <v>1968</v>
      </c>
      <c r="C604" s="18" t="s">
        <v>1969</v>
      </c>
      <c r="D604" s="18" t="s">
        <v>2370</v>
      </c>
      <c r="E604" s="19" t="s">
        <v>6747</v>
      </c>
      <c r="F604" s="18" t="str">
        <f t="shared" si="9"/>
        <v>Una</v>
      </c>
      <c r="G604" s="19">
        <v>1222.4939999999999</v>
      </c>
    </row>
    <row r="605" spans="1:7" x14ac:dyDescent="0.25">
      <c r="A605" s="18">
        <f>IF(ISNUMBER(SEARCH('1_Aspectos Geográficos'!$D$6,tab_estados[],1)),MAX($A$1:A604)+1,0)</f>
        <v>604</v>
      </c>
      <c r="B605" s="18" t="s">
        <v>1968</v>
      </c>
      <c r="C605" s="18" t="s">
        <v>1969</v>
      </c>
      <c r="D605" s="18" t="s">
        <v>2371</v>
      </c>
      <c r="E605" s="19" t="s">
        <v>6748</v>
      </c>
      <c r="F605" s="18" t="str">
        <f t="shared" si="9"/>
        <v>Urandi</v>
      </c>
      <c r="G605" s="19">
        <v>902.40200000000004</v>
      </c>
    </row>
    <row r="606" spans="1:7" x14ac:dyDescent="0.25">
      <c r="A606" s="18">
        <f>IF(ISNUMBER(SEARCH('1_Aspectos Geográficos'!$D$6,tab_estados[],1)),MAX($A$1:A605)+1,0)</f>
        <v>605</v>
      </c>
      <c r="B606" s="18" t="s">
        <v>1968</v>
      </c>
      <c r="C606" s="18" t="s">
        <v>1969</v>
      </c>
      <c r="D606" s="18" t="s">
        <v>2372</v>
      </c>
      <c r="E606" s="19" t="s">
        <v>6749</v>
      </c>
      <c r="F606" s="18" t="str">
        <f t="shared" si="9"/>
        <v>Uruçuca</v>
      </c>
      <c r="G606" s="19">
        <v>510.03199999999998</v>
      </c>
    </row>
    <row r="607" spans="1:7" x14ac:dyDescent="0.25">
      <c r="A607" s="18">
        <f>IF(ISNUMBER(SEARCH('1_Aspectos Geográficos'!$D$6,tab_estados[],1)),MAX($A$1:A606)+1,0)</f>
        <v>606</v>
      </c>
      <c r="B607" s="18" t="s">
        <v>1968</v>
      </c>
      <c r="C607" s="18" t="s">
        <v>1969</v>
      </c>
      <c r="D607" s="18" t="s">
        <v>2373</v>
      </c>
      <c r="E607" s="19" t="s">
        <v>6750</v>
      </c>
      <c r="F607" s="18" t="str">
        <f t="shared" si="9"/>
        <v>Utinga</v>
      </c>
      <c r="G607" s="19">
        <v>633.76</v>
      </c>
    </row>
    <row r="608" spans="1:7" x14ac:dyDescent="0.25">
      <c r="A608" s="18">
        <f>IF(ISNUMBER(SEARCH('1_Aspectos Geográficos'!$D$6,tab_estados[],1)),MAX($A$1:A607)+1,0)</f>
        <v>607</v>
      </c>
      <c r="B608" s="18" t="s">
        <v>1968</v>
      </c>
      <c r="C608" s="18" t="s">
        <v>1969</v>
      </c>
      <c r="D608" s="18" t="s">
        <v>2374</v>
      </c>
      <c r="E608" s="19" t="s">
        <v>6751</v>
      </c>
      <c r="F608" s="18" t="str">
        <f t="shared" si="9"/>
        <v>Valença</v>
      </c>
      <c r="G608" s="19">
        <v>1124.6569999999999</v>
      </c>
    </row>
    <row r="609" spans="1:7" x14ac:dyDescent="0.25">
      <c r="A609" s="18">
        <f>IF(ISNUMBER(SEARCH('1_Aspectos Geográficos'!$D$6,tab_estados[],1)),MAX($A$1:A608)+1,0)</f>
        <v>608</v>
      </c>
      <c r="B609" s="18" t="s">
        <v>1968</v>
      </c>
      <c r="C609" s="18" t="s">
        <v>1969</v>
      </c>
      <c r="D609" s="18" t="s">
        <v>2375</v>
      </c>
      <c r="E609" s="19" t="s">
        <v>6752</v>
      </c>
      <c r="F609" s="18" t="str">
        <f t="shared" si="9"/>
        <v>Valente</v>
      </c>
      <c r="G609" s="19">
        <v>394.87599999999998</v>
      </c>
    </row>
    <row r="610" spans="1:7" x14ac:dyDescent="0.25">
      <c r="A610" s="18">
        <f>IF(ISNUMBER(SEARCH('1_Aspectos Geográficos'!$D$6,tab_estados[],1)),MAX($A$1:A609)+1,0)</f>
        <v>609</v>
      </c>
      <c r="B610" s="18" t="s">
        <v>1968</v>
      </c>
      <c r="C610" s="18" t="s">
        <v>1969</v>
      </c>
      <c r="D610" s="18" t="s">
        <v>2376</v>
      </c>
      <c r="E610" s="19" t="s">
        <v>6753</v>
      </c>
      <c r="F610" s="18" t="str">
        <f t="shared" si="9"/>
        <v>Várzea Da Roça</v>
      </c>
      <c r="G610" s="19">
        <v>468.40699999999998</v>
      </c>
    </row>
    <row r="611" spans="1:7" x14ac:dyDescent="0.25">
      <c r="A611" s="18">
        <f>IF(ISNUMBER(SEARCH('1_Aspectos Geográficos'!$D$6,tab_estados[],1)),MAX($A$1:A610)+1,0)</f>
        <v>610</v>
      </c>
      <c r="B611" s="18" t="s">
        <v>1968</v>
      </c>
      <c r="C611" s="18" t="s">
        <v>1969</v>
      </c>
      <c r="D611" s="18" t="s">
        <v>2377</v>
      </c>
      <c r="E611" s="19" t="s">
        <v>6754</v>
      </c>
      <c r="F611" s="18" t="str">
        <f t="shared" si="9"/>
        <v>Várzea Do Poço</v>
      </c>
      <c r="G611" s="19">
        <v>206.47800000000001</v>
      </c>
    </row>
    <row r="612" spans="1:7" x14ac:dyDescent="0.25">
      <c r="A612" s="18">
        <f>IF(ISNUMBER(SEARCH('1_Aspectos Geográficos'!$D$6,tab_estados[],1)),MAX($A$1:A611)+1,0)</f>
        <v>611</v>
      </c>
      <c r="B612" s="18" t="s">
        <v>1968</v>
      </c>
      <c r="C612" s="18" t="s">
        <v>1969</v>
      </c>
      <c r="D612" s="18" t="s">
        <v>2378</v>
      </c>
      <c r="E612" s="19" t="s">
        <v>6755</v>
      </c>
      <c r="F612" s="18" t="str">
        <f t="shared" si="9"/>
        <v>Várzea Nova</v>
      </c>
      <c r="G612" s="19">
        <v>1225.8889999999999</v>
      </c>
    </row>
    <row r="613" spans="1:7" x14ac:dyDescent="0.25">
      <c r="A613" s="18">
        <f>IF(ISNUMBER(SEARCH('1_Aspectos Geográficos'!$D$6,tab_estados[],1)),MAX($A$1:A612)+1,0)</f>
        <v>612</v>
      </c>
      <c r="B613" s="18" t="s">
        <v>1968</v>
      </c>
      <c r="C613" s="18" t="s">
        <v>1969</v>
      </c>
      <c r="D613" s="18" t="s">
        <v>2379</v>
      </c>
      <c r="E613" s="19" t="s">
        <v>6756</v>
      </c>
      <c r="F613" s="18" t="str">
        <f t="shared" si="9"/>
        <v>Varzedo</v>
      </c>
      <c r="G613" s="19">
        <v>221.399</v>
      </c>
    </row>
    <row r="614" spans="1:7" x14ac:dyDescent="0.25">
      <c r="A614" s="18">
        <f>IF(ISNUMBER(SEARCH('1_Aspectos Geográficos'!$D$6,tab_estados[],1)),MAX($A$1:A613)+1,0)</f>
        <v>613</v>
      </c>
      <c r="B614" s="18" t="s">
        <v>1968</v>
      </c>
      <c r="C614" s="18" t="s">
        <v>1969</v>
      </c>
      <c r="D614" s="18" t="s">
        <v>2380</v>
      </c>
      <c r="E614" s="19" t="s">
        <v>6757</v>
      </c>
      <c r="F614" s="18" t="str">
        <f t="shared" si="9"/>
        <v>Vera Cruz</v>
      </c>
      <c r="G614" s="19">
        <v>299.73399999999998</v>
      </c>
    </row>
    <row r="615" spans="1:7" x14ac:dyDescent="0.25">
      <c r="A615" s="18">
        <f>IF(ISNUMBER(SEARCH('1_Aspectos Geográficos'!$D$6,tab_estados[],1)),MAX($A$1:A614)+1,0)</f>
        <v>614</v>
      </c>
      <c r="B615" s="18" t="s">
        <v>1968</v>
      </c>
      <c r="C615" s="18" t="s">
        <v>1969</v>
      </c>
      <c r="D615" s="18" t="s">
        <v>2381</v>
      </c>
      <c r="E615" s="19" t="s">
        <v>6758</v>
      </c>
      <c r="F615" s="18" t="str">
        <f t="shared" si="9"/>
        <v>Vereda</v>
      </c>
      <c r="G615" s="19">
        <v>782.14099999999996</v>
      </c>
    </row>
    <row r="616" spans="1:7" x14ac:dyDescent="0.25">
      <c r="A616" s="18">
        <f>IF(ISNUMBER(SEARCH('1_Aspectos Geográficos'!$D$6,tab_estados[],1)),MAX($A$1:A615)+1,0)</f>
        <v>615</v>
      </c>
      <c r="B616" s="18" t="s">
        <v>1968</v>
      </c>
      <c r="C616" s="18" t="s">
        <v>1969</v>
      </c>
      <c r="D616" s="18" t="s">
        <v>2382</v>
      </c>
      <c r="E616" s="19" t="s">
        <v>6759</v>
      </c>
      <c r="F616" s="18" t="str">
        <f t="shared" si="9"/>
        <v>Vitória Da Conquista</v>
      </c>
      <c r="G616" s="19">
        <v>3705.8380000000002</v>
      </c>
    </row>
    <row r="617" spans="1:7" x14ac:dyDescent="0.25">
      <c r="A617" s="18">
        <f>IF(ISNUMBER(SEARCH('1_Aspectos Geográficos'!$D$6,tab_estados[],1)),MAX($A$1:A616)+1,0)</f>
        <v>616</v>
      </c>
      <c r="B617" s="18" t="s">
        <v>1968</v>
      </c>
      <c r="C617" s="18" t="s">
        <v>1969</v>
      </c>
      <c r="D617" s="18" t="s">
        <v>2383</v>
      </c>
      <c r="E617" s="19" t="s">
        <v>6760</v>
      </c>
      <c r="F617" s="18" t="str">
        <f t="shared" si="9"/>
        <v>Wagner</v>
      </c>
      <c r="G617" s="19">
        <v>522.37</v>
      </c>
    </row>
    <row r="618" spans="1:7" x14ac:dyDescent="0.25">
      <c r="A618" s="18">
        <f>IF(ISNUMBER(SEARCH('1_Aspectos Geográficos'!$D$6,tab_estados[],1)),MAX($A$1:A617)+1,0)</f>
        <v>617</v>
      </c>
      <c r="B618" s="18" t="s">
        <v>1968</v>
      </c>
      <c r="C618" s="18" t="s">
        <v>1969</v>
      </c>
      <c r="D618" s="18" t="s">
        <v>2384</v>
      </c>
      <c r="E618" s="19" t="s">
        <v>6761</v>
      </c>
      <c r="F618" s="18" t="str">
        <f t="shared" si="9"/>
        <v>Wanderley</v>
      </c>
      <c r="G618" s="19">
        <v>2920.6790000000001</v>
      </c>
    </row>
    <row r="619" spans="1:7" x14ac:dyDescent="0.25">
      <c r="A619" s="18">
        <f>IF(ISNUMBER(SEARCH('1_Aspectos Geográficos'!$D$6,tab_estados[],1)),MAX($A$1:A618)+1,0)</f>
        <v>618</v>
      </c>
      <c r="B619" s="18" t="s">
        <v>1968</v>
      </c>
      <c r="C619" s="18" t="s">
        <v>1969</v>
      </c>
      <c r="D619" s="18" t="s">
        <v>2385</v>
      </c>
      <c r="E619" s="19" t="s">
        <v>6762</v>
      </c>
      <c r="F619" s="18" t="str">
        <f t="shared" si="9"/>
        <v>Wenceslau Guimarães</v>
      </c>
      <c r="G619" s="19">
        <v>655.23900000000003</v>
      </c>
    </row>
    <row r="620" spans="1:7" x14ac:dyDescent="0.25">
      <c r="A620" s="18">
        <f>IF(ISNUMBER(SEARCH('1_Aspectos Geográficos'!$D$6,tab_estados[],1)),MAX($A$1:A619)+1,0)</f>
        <v>619</v>
      </c>
      <c r="B620" s="18" t="s">
        <v>1968</v>
      </c>
      <c r="C620" s="18" t="s">
        <v>1969</v>
      </c>
      <c r="D620" s="18" t="s">
        <v>2386</v>
      </c>
      <c r="E620" s="19" t="s">
        <v>6763</v>
      </c>
      <c r="F620" s="18" t="str">
        <f t="shared" si="9"/>
        <v>Xique-Xique</v>
      </c>
      <c r="G620" s="19">
        <v>5079.6620000000003</v>
      </c>
    </row>
    <row r="621" spans="1:7" x14ac:dyDescent="0.25">
      <c r="A621" s="18">
        <f>IF(ISNUMBER(SEARCH('1_Aspectos Geográficos'!$D$6,tab_estados[],1)),MAX($A$1:A620)+1,0)</f>
        <v>620</v>
      </c>
      <c r="B621" s="18" t="s">
        <v>1021</v>
      </c>
      <c r="C621" s="18" t="s">
        <v>1022</v>
      </c>
      <c r="D621" s="18" t="s">
        <v>1023</v>
      </c>
      <c r="E621" s="19" t="s">
        <v>6764</v>
      </c>
      <c r="F621" s="18" t="str">
        <f t="shared" si="9"/>
        <v>Abaiara</v>
      </c>
      <c r="G621" s="19">
        <v>180.08</v>
      </c>
    </row>
    <row r="622" spans="1:7" x14ac:dyDescent="0.25">
      <c r="A622" s="18">
        <f>IF(ISNUMBER(SEARCH('1_Aspectos Geográficos'!$D$6,tab_estados[],1)),MAX($A$1:A621)+1,0)</f>
        <v>621</v>
      </c>
      <c r="B622" s="18" t="s">
        <v>1021</v>
      </c>
      <c r="C622" s="18" t="s">
        <v>1022</v>
      </c>
      <c r="D622" s="18" t="s">
        <v>1024</v>
      </c>
      <c r="E622" s="19" t="s">
        <v>6765</v>
      </c>
      <c r="F622" s="18" t="str">
        <f t="shared" si="9"/>
        <v>Acarape</v>
      </c>
      <c r="G622" s="19">
        <v>155.16900000000001</v>
      </c>
    </row>
    <row r="623" spans="1:7" x14ac:dyDescent="0.25">
      <c r="A623" s="18">
        <f>IF(ISNUMBER(SEARCH('1_Aspectos Geográficos'!$D$6,tab_estados[],1)),MAX($A$1:A622)+1,0)</f>
        <v>622</v>
      </c>
      <c r="B623" s="18" t="s">
        <v>1021</v>
      </c>
      <c r="C623" s="18" t="s">
        <v>1022</v>
      </c>
      <c r="D623" s="18" t="s">
        <v>1025</v>
      </c>
      <c r="E623" s="19" t="s">
        <v>6766</v>
      </c>
      <c r="F623" s="18" t="str">
        <f t="shared" si="9"/>
        <v>Acaraú</v>
      </c>
      <c r="G623" s="19">
        <v>842.55899999999997</v>
      </c>
    </row>
    <row r="624" spans="1:7" x14ac:dyDescent="0.25">
      <c r="A624" s="18">
        <f>IF(ISNUMBER(SEARCH('1_Aspectos Geográficos'!$D$6,tab_estados[],1)),MAX($A$1:A623)+1,0)</f>
        <v>623</v>
      </c>
      <c r="B624" s="18" t="s">
        <v>1021</v>
      </c>
      <c r="C624" s="18" t="s">
        <v>1022</v>
      </c>
      <c r="D624" s="18" t="s">
        <v>1026</v>
      </c>
      <c r="E624" s="19" t="s">
        <v>6767</v>
      </c>
      <c r="F624" s="18" t="str">
        <f t="shared" si="9"/>
        <v>Acopiara</v>
      </c>
      <c r="G624" s="19">
        <v>2265.3490000000002</v>
      </c>
    </row>
    <row r="625" spans="1:7" x14ac:dyDescent="0.25">
      <c r="A625" s="18">
        <f>IF(ISNUMBER(SEARCH('1_Aspectos Geográficos'!$D$6,tab_estados[],1)),MAX($A$1:A624)+1,0)</f>
        <v>624</v>
      </c>
      <c r="B625" s="18" t="s">
        <v>1021</v>
      </c>
      <c r="C625" s="18" t="s">
        <v>1022</v>
      </c>
      <c r="D625" s="18" t="s">
        <v>1027</v>
      </c>
      <c r="E625" s="19" t="s">
        <v>6768</v>
      </c>
      <c r="F625" s="18" t="str">
        <f t="shared" si="9"/>
        <v>Aiuaba</v>
      </c>
      <c r="G625" s="19">
        <v>2434.4229999999998</v>
      </c>
    </row>
    <row r="626" spans="1:7" x14ac:dyDescent="0.25">
      <c r="A626" s="18">
        <f>IF(ISNUMBER(SEARCH('1_Aspectos Geográficos'!$D$6,tab_estados[],1)),MAX($A$1:A625)+1,0)</f>
        <v>625</v>
      </c>
      <c r="B626" s="18" t="s">
        <v>1021</v>
      </c>
      <c r="C626" s="18" t="s">
        <v>1022</v>
      </c>
      <c r="D626" s="18" t="s">
        <v>1028</v>
      </c>
      <c r="E626" s="19" t="s">
        <v>6769</v>
      </c>
      <c r="F626" s="18" t="str">
        <f t="shared" si="9"/>
        <v>Alcântaras</v>
      </c>
      <c r="G626" s="19">
        <v>138.60499999999999</v>
      </c>
    </row>
    <row r="627" spans="1:7" x14ac:dyDescent="0.25">
      <c r="A627" s="18">
        <f>IF(ISNUMBER(SEARCH('1_Aspectos Geográficos'!$D$6,tab_estados[],1)),MAX($A$1:A626)+1,0)</f>
        <v>626</v>
      </c>
      <c r="B627" s="18" t="s">
        <v>1021</v>
      </c>
      <c r="C627" s="18" t="s">
        <v>1022</v>
      </c>
      <c r="D627" s="18" t="s">
        <v>1029</v>
      </c>
      <c r="E627" s="19" t="s">
        <v>6770</v>
      </c>
      <c r="F627" s="18" t="str">
        <f t="shared" si="9"/>
        <v>Altaneira</v>
      </c>
      <c r="G627" s="19">
        <v>73.295000000000002</v>
      </c>
    </row>
    <row r="628" spans="1:7" x14ac:dyDescent="0.25">
      <c r="A628" s="18">
        <f>IF(ISNUMBER(SEARCH('1_Aspectos Geográficos'!$D$6,tab_estados[],1)),MAX($A$1:A627)+1,0)</f>
        <v>627</v>
      </c>
      <c r="B628" s="18" t="s">
        <v>1021</v>
      </c>
      <c r="C628" s="18" t="s">
        <v>1022</v>
      </c>
      <c r="D628" s="18" t="s">
        <v>1030</v>
      </c>
      <c r="E628" s="19" t="s">
        <v>6771</v>
      </c>
      <c r="F628" s="18" t="str">
        <f t="shared" si="9"/>
        <v>Alto Santo</v>
      </c>
      <c r="G628" s="19">
        <v>1338.2049999999999</v>
      </c>
    </row>
    <row r="629" spans="1:7" x14ac:dyDescent="0.25">
      <c r="A629" s="18">
        <f>IF(ISNUMBER(SEARCH('1_Aspectos Geográficos'!$D$6,tab_estados[],1)),MAX($A$1:A628)+1,0)</f>
        <v>628</v>
      </c>
      <c r="B629" s="18" t="s">
        <v>1021</v>
      </c>
      <c r="C629" s="18" t="s">
        <v>1022</v>
      </c>
      <c r="D629" s="18" t="s">
        <v>1031</v>
      </c>
      <c r="E629" s="19" t="s">
        <v>6772</v>
      </c>
      <c r="F629" s="18" t="str">
        <f t="shared" si="9"/>
        <v>Amontada</v>
      </c>
      <c r="G629" s="19">
        <v>1179.038</v>
      </c>
    </row>
    <row r="630" spans="1:7" x14ac:dyDescent="0.25">
      <c r="A630" s="18">
        <f>IF(ISNUMBER(SEARCH('1_Aspectos Geográficos'!$D$6,tab_estados[],1)),MAX($A$1:A629)+1,0)</f>
        <v>629</v>
      </c>
      <c r="B630" s="18" t="s">
        <v>1021</v>
      </c>
      <c r="C630" s="18" t="s">
        <v>1022</v>
      </c>
      <c r="D630" s="18" t="s">
        <v>1032</v>
      </c>
      <c r="E630" s="19" t="s">
        <v>6773</v>
      </c>
      <c r="F630" s="18" t="str">
        <f t="shared" si="9"/>
        <v>Antonina Do Norte</v>
      </c>
      <c r="G630" s="19">
        <v>260.10399999999998</v>
      </c>
    </row>
    <row r="631" spans="1:7" x14ac:dyDescent="0.25">
      <c r="A631" s="18">
        <f>IF(ISNUMBER(SEARCH('1_Aspectos Geográficos'!$D$6,tab_estados[],1)),MAX($A$1:A630)+1,0)</f>
        <v>630</v>
      </c>
      <c r="B631" s="18" t="s">
        <v>1021</v>
      </c>
      <c r="C631" s="18" t="s">
        <v>1022</v>
      </c>
      <c r="D631" s="18" t="s">
        <v>1033</v>
      </c>
      <c r="E631" s="19" t="s">
        <v>6774</v>
      </c>
      <c r="F631" s="18" t="str">
        <f t="shared" si="9"/>
        <v>Apuiarés</v>
      </c>
      <c r="G631" s="19">
        <v>545.15800000000002</v>
      </c>
    </row>
    <row r="632" spans="1:7" x14ac:dyDescent="0.25">
      <c r="A632" s="18">
        <f>IF(ISNUMBER(SEARCH('1_Aspectos Geográficos'!$D$6,tab_estados[],1)),MAX($A$1:A631)+1,0)</f>
        <v>631</v>
      </c>
      <c r="B632" s="18" t="s">
        <v>1021</v>
      </c>
      <c r="C632" s="18" t="s">
        <v>1022</v>
      </c>
      <c r="D632" s="18" t="s">
        <v>1034</v>
      </c>
      <c r="E632" s="19" t="s">
        <v>6775</v>
      </c>
      <c r="F632" s="18" t="str">
        <f t="shared" si="9"/>
        <v>Aquiraz</v>
      </c>
      <c r="G632" s="19">
        <v>481.596</v>
      </c>
    </row>
    <row r="633" spans="1:7" x14ac:dyDescent="0.25">
      <c r="A633" s="18">
        <f>IF(ISNUMBER(SEARCH('1_Aspectos Geográficos'!$D$6,tab_estados[],1)),MAX($A$1:A632)+1,0)</f>
        <v>632</v>
      </c>
      <c r="B633" s="18" t="s">
        <v>1021</v>
      </c>
      <c r="C633" s="18" t="s">
        <v>1022</v>
      </c>
      <c r="D633" s="18" t="s">
        <v>1035</v>
      </c>
      <c r="E633" s="19" t="s">
        <v>6776</v>
      </c>
      <c r="F633" s="18" t="str">
        <f t="shared" si="9"/>
        <v>Aracati</v>
      </c>
      <c r="G633" s="19">
        <v>1228.058</v>
      </c>
    </row>
    <row r="634" spans="1:7" x14ac:dyDescent="0.25">
      <c r="A634" s="18">
        <f>IF(ISNUMBER(SEARCH('1_Aspectos Geográficos'!$D$6,tab_estados[],1)),MAX($A$1:A633)+1,0)</f>
        <v>633</v>
      </c>
      <c r="B634" s="18" t="s">
        <v>1021</v>
      </c>
      <c r="C634" s="18" t="s">
        <v>1022</v>
      </c>
      <c r="D634" s="18" t="s">
        <v>1036</v>
      </c>
      <c r="E634" s="19" t="s">
        <v>6777</v>
      </c>
      <c r="F634" s="18" t="str">
        <f t="shared" si="9"/>
        <v>Aracoiaba</v>
      </c>
      <c r="G634" s="19">
        <v>656.59699999999998</v>
      </c>
    </row>
    <row r="635" spans="1:7" x14ac:dyDescent="0.25">
      <c r="A635" s="18">
        <f>IF(ISNUMBER(SEARCH('1_Aspectos Geográficos'!$D$6,tab_estados[],1)),MAX($A$1:A634)+1,0)</f>
        <v>634</v>
      </c>
      <c r="B635" s="18" t="s">
        <v>1021</v>
      </c>
      <c r="C635" s="18" t="s">
        <v>1022</v>
      </c>
      <c r="D635" s="18" t="s">
        <v>1037</v>
      </c>
      <c r="E635" s="19" t="s">
        <v>6778</v>
      </c>
      <c r="F635" s="18" t="str">
        <f t="shared" si="9"/>
        <v>Ararendá</v>
      </c>
      <c r="G635" s="19">
        <v>344.13099999999997</v>
      </c>
    </row>
    <row r="636" spans="1:7" x14ac:dyDescent="0.25">
      <c r="A636" s="18">
        <f>IF(ISNUMBER(SEARCH('1_Aspectos Geográficos'!$D$6,tab_estados[],1)),MAX($A$1:A635)+1,0)</f>
        <v>635</v>
      </c>
      <c r="B636" s="18" t="s">
        <v>1021</v>
      </c>
      <c r="C636" s="18" t="s">
        <v>1022</v>
      </c>
      <c r="D636" s="18" t="s">
        <v>1038</v>
      </c>
      <c r="E636" s="19" t="s">
        <v>6779</v>
      </c>
      <c r="F636" s="18" t="str">
        <f t="shared" si="9"/>
        <v>Araripe</v>
      </c>
      <c r="G636" s="19">
        <v>1099.933</v>
      </c>
    </row>
    <row r="637" spans="1:7" x14ac:dyDescent="0.25">
      <c r="A637" s="18">
        <f>IF(ISNUMBER(SEARCH('1_Aspectos Geográficos'!$D$6,tab_estados[],1)),MAX($A$1:A636)+1,0)</f>
        <v>636</v>
      </c>
      <c r="B637" s="18" t="s">
        <v>1021</v>
      </c>
      <c r="C637" s="18" t="s">
        <v>1022</v>
      </c>
      <c r="D637" s="18" t="s">
        <v>1039</v>
      </c>
      <c r="E637" s="19" t="s">
        <v>6780</v>
      </c>
      <c r="F637" s="18" t="str">
        <f t="shared" si="9"/>
        <v>Aratuba</v>
      </c>
      <c r="G637" s="19">
        <v>114.785</v>
      </c>
    </row>
    <row r="638" spans="1:7" x14ac:dyDescent="0.25">
      <c r="A638" s="18">
        <f>IF(ISNUMBER(SEARCH('1_Aspectos Geográficos'!$D$6,tab_estados[],1)),MAX($A$1:A637)+1,0)</f>
        <v>637</v>
      </c>
      <c r="B638" s="18" t="s">
        <v>1021</v>
      </c>
      <c r="C638" s="18" t="s">
        <v>1022</v>
      </c>
      <c r="D638" s="18" t="s">
        <v>1040</v>
      </c>
      <c r="E638" s="19" t="s">
        <v>6781</v>
      </c>
      <c r="F638" s="18" t="str">
        <f t="shared" si="9"/>
        <v>Arneiroz</v>
      </c>
      <c r="G638" s="19">
        <v>1066.3620000000001</v>
      </c>
    </row>
    <row r="639" spans="1:7" x14ac:dyDescent="0.25">
      <c r="A639" s="18">
        <f>IF(ISNUMBER(SEARCH('1_Aspectos Geográficos'!$D$6,tab_estados[],1)),MAX($A$1:A638)+1,0)</f>
        <v>638</v>
      </c>
      <c r="B639" s="18" t="s">
        <v>1021</v>
      </c>
      <c r="C639" s="18" t="s">
        <v>1022</v>
      </c>
      <c r="D639" s="18" t="s">
        <v>1041</v>
      </c>
      <c r="E639" s="19" t="s">
        <v>6782</v>
      </c>
      <c r="F639" s="18" t="str">
        <f t="shared" si="9"/>
        <v>Assaré</v>
      </c>
      <c r="G639" s="19">
        <v>1116.3309999999999</v>
      </c>
    </row>
    <row r="640" spans="1:7" x14ac:dyDescent="0.25">
      <c r="A640" s="18">
        <f>IF(ISNUMBER(SEARCH('1_Aspectos Geográficos'!$D$6,tab_estados[],1)),MAX($A$1:A639)+1,0)</f>
        <v>639</v>
      </c>
      <c r="B640" s="18" t="s">
        <v>1021</v>
      </c>
      <c r="C640" s="18" t="s">
        <v>1022</v>
      </c>
      <c r="D640" s="18" t="s">
        <v>1042</v>
      </c>
      <c r="E640" s="19" t="s">
        <v>6783</v>
      </c>
      <c r="F640" s="18" t="str">
        <f t="shared" si="9"/>
        <v>Aurora</v>
      </c>
      <c r="G640" s="19">
        <v>885.83600000000001</v>
      </c>
    </row>
    <row r="641" spans="1:7" x14ac:dyDescent="0.25">
      <c r="A641" s="18">
        <f>IF(ISNUMBER(SEARCH('1_Aspectos Geográficos'!$D$6,tab_estados[],1)),MAX($A$1:A640)+1,0)</f>
        <v>640</v>
      </c>
      <c r="B641" s="18" t="s">
        <v>1021</v>
      </c>
      <c r="C641" s="18" t="s">
        <v>1022</v>
      </c>
      <c r="D641" s="18" t="s">
        <v>1043</v>
      </c>
      <c r="E641" s="19" t="s">
        <v>6784</v>
      </c>
      <c r="F641" s="18" t="str">
        <f t="shared" si="9"/>
        <v>Baixio</v>
      </c>
      <c r="G641" s="19">
        <v>146.43299999999999</v>
      </c>
    </row>
    <row r="642" spans="1:7" x14ac:dyDescent="0.25">
      <c r="A642" s="18">
        <f>IF(ISNUMBER(SEARCH('1_Aspectos Geográficos'!$D$6,tab_estados[],1)),MAX($A$1:A641)+1,0)</f>
        <v>641</v>
      </c>
      <c r="B642" s="18" t="s">
        <v>1021</v>
      </c>
      <c r="C642" s="18" t="s">
        <v>1022</v>
      </c>
      <c r="D642" s="18" t="s">
        <v>1044</v>
      </c>
      <c r="E642" s="19" t="s">
        <v>6785</v>
      </c>
      <c r="F642" s="18" t="str">
        <f t="shared" ref="F642:F705" si="10">IFERROR(VLOOKUP(ROW(A641),lista,5,0),"")</f>
        <v>Banabuiú</v>
      </c>
      <c r="G642" s="19">
        <v>1080.329</v>
      </c>
    </row>
    <row r="643" spans="1:7" x14ac:dyDescent="0.25">
      <c r="A643" s="18">
        <f>IF(ISNUMBER(SEARCH('1_Aspectos Geográficos'!$D$6,tab_estados[],1)),MAX($A$1:A642)+1,0)</f>
        <v>642</v>
      </c>
      <c r="B643" s="18" t="s">
        <v>1021</v>
      </c>
      <c r="C643" s="18" t="s">
        <v>1022</v>
      </c>
      <c r="D643" s="18" t="s">
        <v>1045</v>
      </c>
      <c r="E643" s="19" t="s">
        <v>6786</v>
      </c>
      <c r="F643" s="18" t="str">
        <f t="shared" si="10"/>
        <v>Barbalha</v>
      </c>
      <c r="G643" s="19">
        <v>569.50800000000004</v>
      </c>
    </row>
    <row r="644" spans="1:7" x14ac:dyDescent="0.25">
      <c r="A644" s="18">
        <f>IF(ISNUMBER(SEARCH('1_Aspectos Geográficos'!$D$6,tab_estados[],1)),MAX($A$1:A643)+1,0)</f>
        <v>643</v>
      </c>
      <c r="B644" s="18" t="s">
        <v>1021</v>
      </c>
      <c r="C644" s="18" t="s">
        <v>1022</v>
      </c>
      <c r="D644" s="18" t="s">
        <v>1046</v>
      </c>
      <c r="E644" s="19" t="s">
        <v>6787</v>
      </c>
      <c r="F644" s="18" t="str">
        <f t="shared" si="10"/>
        <v>Barreira</v>
      </c>
      <c r="G644" s="19">
        <v>245.80500000000001</v>
      </c>
    </row>
    <row r="645" spans="1:7" x14ac:dyDescent="0.25">
      <c r="A645" s="18">
        <f>IF(ISNUMBER(SEARCH('1_Aspectos Geográficos'!$D$6,tab_estados[],1)),MAX($A$1:A644)+1,0)</f>
        <v>644</v>
      </c>
      <c r="B645" s="18" t="s">
        <v>1021</v>
      </c>
      <c r="C645" s="18" t="s">
        <v>1022</v>
      </c>
      <c r="D645" s="18" t="s">
        <v>1047</v>
      </c>
      <c r="E645" s="19" t="s">
        <v>6788</v>
      </c>
      <c r="F645" s="18" t="str">
        <f t="shared" si="10"/>
        <v>Barro</v>
      </c>
      <c r="G645" s="19">
        <v>711.88699999999994</v>
      </c>
    </row>
    <row r="646" spans="1:7" x14ac:dyDescent="0.25">
      <c r="A646" s="18">
        <f>IF(ISNUMBER(SEARCH('1_Aspectos Geográficos'!$D$6,tab_estados[],1)),MAX($A$1:A645)+1,0)</f>
        <v>645</v>
      </c>
      <c r="B646" s="18" t="s">
        <v>1021</v>
      </c>
      <c r="C646" s="18" t="s">
        <v>1022</v>
      </c>
      <c r="D646" s="18" t="s">
        <v>1048</v>
      </c>
      <c r="E646" s="19" t="s">
        <v>6789</v>
      </c>
      <c r="F646" s="18" t="str">
        <f t="shared" si="10"/>
        <v>Barroquinha</v>
      </c>
      <c r="G646" s="19">
        <v>383.40499999999997</v>
      </c>
    </row>
    <row r="647" spans="1:7" x14ac:dyDescent="0.25">
      <c r="A647" s="18">
        <f>IF(ISNUMBER(SEARCH('1_Aspectos Geográficos'!$D$6,tab_estados[],1)),MAX($A$1:A646)+1,0)</f>
        <v>646</v>
      </c>
      <c r="B647" s="18" t="s">
        <v>1021</v>
      </c>
      <c r="C647" s="18" t="s">
        <v>1022</v>
      </c>
      <c r="D647" s="18" t="s">
        <v>1049</v>
      </c>
      <c r="E647" s="19" t="s">
        <v>6790</v>
      </c>
      <c r="F647" s="18" t="str">
        <f t="shared" si="10"/>
        <v>Baturité</v>
      </c>
      <c r="G647" s="19">
        <v>308.58100000000002</v>
      </c>
    </row>
    <row r="648" spans="1:7" x14ac:dyDescent="0.25">
      <c r="A648" s="18">
        <f>IF(ISNUMBER(SEARCH('1_Aspectos Geográficos'!$D$6,tab_estados[],1)),MAX($A$1:A647)+1,0)</f>
        <v>647</v>
      </c>
      <c r="B648" s="18" t="s">
        <v>1021</v>
      </c>
      <c r="C648" s="18" t="s">
        <v>1022</v>
      </c>
      <c r="D648" s="18" t="s">
        <v>1050</v>
      </c>
      <c r="E648" s="19" t="s">
        <v>6791</v>
      </c>
      <c r="F648" s="18" t="str">
        <f t="shared" si="10"/>
        <v>Beberibe</v>
      </c>
      <c r="G648" s="19">
        <v>1623.8779999999999</v>
      </c>
    </row>
    <row r="649" spans="1:7" x14ac:dyDescent="0.25">
      <c r="A649" s="18">
        <f>IF(ISNUMBER(SEARCH('1_Aspectos Geográficos'!$D$6,tab_estados[],1)),MAX($A$1:A648)+1,0)</f>
        <v>648</v>
      </c>
      <c r="B649" s="18" t="s">
        <v>1021</v>
      </c>
      <c r="C649" s="18" t="s">
        <v>1022</v>
      </c>
      <c r="D649" s="18" t="s">
        <v>1051</v>
      </c>
      <c r="E649" s="19" t="s">
        <v>6792</v>
      </c>
      <c r="F649" s="18" t="str">
        <f t="shared" si="10"/>
        <v>Bela Cruz</v>
      </c>
      <c r="G649" s="19">
        <v>843.02099999999996</v>
      </c>
    </row>
    <row r="650" spans="1:7" x14ac:dyDescent="0.25">
      <c r="A650" s="18">
        <f>IF(ISNUMBER(SEARCH('1_Aspectos Geográficos'!$D$6,tab_estados[],1)),MAX($A$1:A649)+1,0)</f>
        <v>649</v>
      </c>
      <c r="B650" s="18" t="s">
        <v>1021</v>
      </c>
      <c r="C650" s="18" t="s">
        <v>1022</v>
      </c>
      <c r="D650" s="18" t="s">
        <v>1052</v>
      </c>
      <c r="E650" s="19" t="s">
        <v>6793</v>
      </c>
      <c r="F650" s="18" t="str">
        <f t="shared" si="10"/>
        <v>Boa Viagem</v>
      </c>
      <c r="G650" s="19">
        <v>2836.7829999999999</v>
      </c>
    </row>
    <row r="651" spans="1:7" x14ac:dyDescent="0.25">
      <c r="A651" s="18">
        <f>IF(ISNUMBER(SEARCH('1_Aspectos Geográficos'!$D$6,tab_estados[],1)),MAX($A$1:A650)+1,0)</f>
        <v>650</v>
      </c>
      <c r="B651" s="18" t="s">
        <v>1021</v>
      </c>
      <c r="C651" s="18" t="s">
        <v>1022</v>
      </c>
      <c r="D651" s="18" t="s">
        <v>1053</v>
      </c>
      <c r="E651" s="19" t="s">
        <v>6794</v>
      </c>
      <c r="F651" s="18" t="str">
        <f t="shared" si="10"/>
        <v>Brejo Santo</v>
      </c>
      <c r="G651" s="19">
        <v>663.42899999999997</v>
      </c>
    </row>
    <row r="652" spans="1:7" x14ac:dyDescent="0.25">
      <c r="A652" s="18">
        <f>IF(ISNUMBER(SEARCH('1_Aspectos Geográficos'!$D$6,tab_estados[],1)),MAX($A$1:A651)+1,0)</f>
        <v>651</v>
      </c>
      <c r="B652" s="18" t="s">
        <v>1021</v>
      </c>
      <c r="C652" s="18" t="s">
        <v>1022</v>
      </c>
      <c r="D652" s="18" t="s">
        <v>1054</v>
      </c>
      <c r="E652" s="19" t="s">
        <v>6795</v>
      </c>
      <c r="F652" s="18" t="str">
        <f t="shared" si="10"/>
        <v>Camocim</v>
      </c>
      <c r="G652" s="19">
        <v>1124.7819999999999</v>
      </c>
    </row>
    <row r="653" spans="1:7" x14ac:dyDescent="0.25">
      <c r="A653" s="18">
        <f>IF(ISNUMBER(SEARCH('1_Aspectos Geográficos'!$D$6,tab_estados[],1)),MAX($A$1:A652)+1,0)</f>
        <v>652</v>
      </c>
      <c r="B653" s="18" t="s">
        <v>1021</v>
      </c>
      <c r="C653" s="18" t="s">
        <v>1022</v>
      </c>
      <c r="D653" s="18" t="s">
        <v>1055</v>
      </c>
      <c r="E653" s="19" t="s">
        <v>6796</v>
      </c>
      <c r="F653" s="18" t="str">
        <f t="shared" si="10"/>
        <v>Campos Sales</v>
      </c>
      <c r="G653" s="19">
        <v>1082.769</v>
      </c>
    </row>
    <row r="654" spans="1:7" x14ac:dyDescent="0.25">
      <c r="A654" s="18">
        <f>IF(ISNUMBER(SEARCH('1_Aspectos Geográficos'!$D$6,tab_estados[],1)),MAX($A$1:A653)+1,0)</f>
        <v>653</v>
      </c>
      <c r="B654" s="18" t="s">
        <v>1021</v>
      </c>
      <c r="C654" s="18" t="s">
        <v>1022</v>
      </c>
      <c r="D654" s="18" t="s">
        <v>1056</v>
      </c>
      <c r="E654" s="19" t="s">
        <v>6797</v>
      </c>
      <c r="F654" s="18" t="str">
        <f t="shared" si="10"/>
        <v>Canindé</v>
      </c>
      <c r="G654" s="19">
        <v>3218.4810000000002</v>
      </c>
    </row>
    <row r="655" spans="1:7" x14ac:dyDescent="0.25">
      <c r="A655" s="18">
        <f>IF(ISNUMBER(SEARCH('1_Aspectos Geográficos'!$D$6,tab_estados[],1)),MAX($A$1:A654)+1,0)</f>
        <v>654</v>
      </c>
      <c r="B655" s="18" t="s">
        <v>1021</v>
      </c>
      <c r="C655" s="18" t="s">
        <v>1022</v>
      </c>
      <c r="D655" s="18" t="s">
        <v>1057</v>
      </c>
      <c r="E655" s="19" t="s">
        <v>6798</v>
      </c>
      <c r="F655" s="18" t="str">
        <f t="shared" si="10"/>
        <v>Capistrano</v>
      </c>
      <c r="G655" s="19">
        <v>222.54900000000001</v>
      </c>
    </row>
    <row r="656" spans="1:7" x14ac:dyDescent="0.25">
      <c r="A656" s="18">
        <f>IF(ISNUMBER(SEARCH('1_Aspectos Geográficos'!$D$6,tab_estados[],1)),MAX($A$1:A655)+1,0)</f>
        <v>655</v>
      </c>
      <c r="B656" s="18" t="s">
        <v>1021</v>
      </c>
      <c r="C656" s="18" t="s">
        <v>1022</v>
      </c>
      <c r="D656" s="18" t="s">
        <v>1058</v>
      </c>
      <c r="E656" s="19" t="s">
        <v>6799</v>
      </c>
      <c r="F656" s="18" t="str">
        <f t="shared" si="10"/>
        <v>Caridade</v>
      </c>
      <c r="G656" s="19">
        <v>846.505</v>
      </c>
    </row>
    <row r="657" spans="1:7" x14ac:dyDescent="0.25">
      <c r="A657" s="18">
        <f>IF(ISNUMBER(SEARCH('1_Aspectos Geográficos'!$D$6,tab_estados[],1)),MAX($A$1:A656)+1,0)</f>
        <v>656</v>
      </c>
      <c r="B657" s="18" t="s">
        <v>1021</v>
      </c>
      <c r="C657" s="18" t="s">
        <v>1022</v>
      </c>
      <c r="D657" s="18" t="s">
        <v>1059</v>
      </c>
      <c r="E657" s="19" t="s">
        <v>6800</v>
      </c>
      <c r="F657" s="18" t="str">
        <f t="shared" si="10"/>
        <v>Cariré</v>
      </c>
      <c r="G657" s="19">
        <v>756.875</v>
      </c>
    </row>
    <row r="658" spans="1:7" x14ac:dyDescent="0.25">
      <c r="A658" s="18">
        <f>IF(ISNUMBER(SEARCH('1_Aspectos Geográficos'!$D$6,tab_estados[],1)),MAX($A$1:A657)+1,0)</f>
        <v>657</v>
      </c>
      <c r="B658" s="18" t="s">
        <v>1021</v>
      </c>
      <c r="C658" s="18" t="s">
        <v>1022</v>
      </c>
      <c r="D658" s="18" t="s">
        <v>1060</v>
      </c>
      <c r="E658" s="19" t="s">
        <v>6801</v>
      </c>
      <c r="F658" s="18" t="str">
        <f t="shared" si="10"/>
        <v>Caririaçu</v>
      </c>
      <c r="G658" s="19">
        <v>623.56399999999996</v>
      </c>
    </row>
    <row r="659" spans="1:7" x14ac:dyDescent="0.25">
      <c r="A659" s="18">
        <f>IF(ISNUMBER(SEARCH('1_Aspectos Geográficos'!$D$6,tab_estados[],1)),MAX($A$1:A658)+1,0)</f>
        <v>658</v>
      </c>
      <c r="B659" s="18" t="s">
        <v>1021</v>
      </c>
      <c r="C659" s="18" t="s">
        <v>1022</v>
      </c>
      <c r="D659" s="18" t="s">
        <v>1061</v>
      </c>
      <c r="E659" s="19" t="s">
        <v>6802</v>
      </c>
      <c r="F659" s="18" t="str">
        <f t="shared" si="10"/>
        <v>Cariús</v>
      </c>
      <c r="G659" s="19">
        <v>1061.8030000000001</v>
      </c>
    </row>
    <row r="660" spans="1:7" x14ac:dyDescent="0.25">
      <c r="A660" s="18">
        <f>IF(ISNUMBER(SEARCH('1_Aspectos Geográficos'!$D$6,tab_estados[],1)),MAX($A$1:A659)+1,0)</f>
        <v>659</v>
      </c>
      <c r="B660" s="18" t="s">
        <v>1021</v>
      </c>
      <c r="C660" s="18" t="s">
        <v>1022</v>
      </c>
      <c r="D660" s="18" t="s">
        <v>1062</v>
      </c>
      <c r="E660" s="19" t="s">
        <v>6803</v>
      </c>
      <c r="F660" s="18" t="str">
        <f t="shared" si="10"/>
        <v>Carnaubal</v>
      </c>
      <c r="G660" s="19">
        <v>364.839</v>
      </c>
    </row>
    <row r="661" spans="1:7" x14ac:dyDescent="0.25">
      <c r="A661" s="18">
        <f>IF(ISNUMBER(SEARCH('1_Aspectos Geográficos'!$D$6,tab_estados[],1)),MAX($A$1:A660)+1,0)</f>
        <v>660</v>
      </c>
      <c r="B661" s="18" t="s">
        <v>1021</v>
      </c>
      <c r="C661" s="18" t="s">
        <v>1022</v>
      </c>
      <c r="D661" s="18" t="s">
        <v>1063</v>
      </c>
      <c r="E661" s="19" t="s">
        <v>6804</v>
      </c>
      <c r="F661" s="18" t="str">
        <f t="shared" si="10"/>
        <v>Cascavel</v>
      </c>
      <c r="G661" s="19">
        <v>835.00300000000004</v>
      </c>
    </row>
    <row r="662" spans="1:7" x14ac:dyDescent="0.25">
      <c r="A662" s="18">
        <f>IF(ISNUMBER(SEARCH('1_Aspectos Geográficos'!$D$6,tab_estados[],1)),MAX($A$1:A661)+1,0)</f>
        <v>661</v>
      </c>
      <c r="B662" s="18" t="s">
        <v>1021</v>
      </c>
      <c r="C662" s="18" t="s">
        <v>1022</v>
      </c>
      <c r="D662" s="18" t="s">
        <v>1064</v>
      </c>
      <c r="E662" s="19" t="s">
        <v>6805</v>
      </c>
      <c r="F662" s="18" t="str">
        <f t="shared" si="10"/>
        <v>Catarina</v>
      </c>
      <c r="G662" s="19">
        <v>486.86399999999998</v>
      </c>
    </row>
    <row r="663" spans="1:7" x14ac:dyDescent="0.25">
      <c r="A663" s="18">
        <f>IF(ISNUMBER(SEARCH('1_Aspectos Geográficos'!$D$6,tab_estados[],1)),MAX($A$1:A662)+1,0)</f>
        <v>662</v>
      </c>
      <c r="B663" s="18" t="s">
        <v>1021</v>
      </c>
      <c r="C663" s="18" t="s">
        <v>1022</v>
      </c>
      <c r="D663" s="18" t="s">
        <v>1065</v>
      </c>
      <c r="E663" s="19" t="s">
        <v>6806</v>
      </c>
      <c r="F663" s="18" t="str">
        <f t="shared" si="10"/>
        <v>Catunda</v>
      </c>
      <c r="G663" s="19">
        <v>790.70500000000004</v>
      </c>
    </row>
    <row r="664" spans="1:7" x14ac:dyDescent="0.25">
      <c r="A664" s="18">
        <f>IF(ISNUMBER(SEARCH('1_Aspectos Geográficos'!$D$6,tab_estados[],1)),MAX($A$1:A663)+1,0)</f>
        <v>663</v>
      </c>
      <c r="B664" s="18" t="s">
        <v>1021</v>
      </c>
      <c r="C664" s="18" t="s">
        <v>1022</v>
      </c>
      <c r="D664" s="18" t="s">
        <v>1066</v>
      </c>
      <c r="E664" s="19" t="s">
        <v>6807</v>
      </c>
      <c r="F664" s="18" t="str">
        <f t="shared" si="10"/>
        <v>Caucaia</v>
      </c>
      <c r="G664" s="19">
        <v>1228.5060000000001</v>
      </c>
    </row>
    <row r="665" spans="1:7" x14ac:dyDescent="0.25">
      <c r="A665" s="18">
        <f>IF(ISNUMBER(SEARCH('1_Aspectos Geográficos'!$D$6,tab_estados[],1)),MAX($A$1:A664)+1,0)</f>
        <v>664</v>
      </c>
      <c r="B665" s="18" t="s">
        <v>1021</v>
      </c>
      <c r="C665" s="18" t="s">
        <v>1022</v>
      </c>
      <c r="D665" s="18" t="s">
        <v>1067</v>
      </c>
      <c r="E665" s="19" t="s">
        <v>6808</v>
      </c>
      <c r="F665" s="18" t="str">
        <f t="shared" si="10"/>
        <v>Cedro</v>
      </c>
      <c r="G665" s="19">
        <v>725.798</v>
      </c>
    </row>
    <row r="666" spans="1:7" x14ac:dyDescent="0.25">
      <c r="A666" s="18">
        <f>IF(ISNUMBER(SEARCH('1_Aspectos Geográficos'!$D$6,tab_estados[],1)),MAX($A$1:A665)+1,0)</f>
        <v>665</v>
      </c>
      <c r="B666" s="18" t="s">
        <v>1021</v>
      </c>
      <c r="C666" s="18" t="s">
        <v>1022</v>
      </c>
      <c r="D666" s="18" t="s">
        <v>1068</v>
      </c>
      <c r="E666" s="19" t="s">
        <v>6809</v>
      </c>
      <c r="F666" s="18" t="str">
        <f t="shared" si="10"/>
        <v>Chaval</v>
      </c>
      <c r="G666" s="19">
        <v>238.23400000000001</v>
      </c>
    </row>
    <row r="667" spans="1:7" x14ac:dyDescent="0.25">
      <c r="A667" s="18">
        <f>IF(ISNUMBER(SEARCH('1_Aspectos Geográficos'!$D$6,tab_estados[],1)),MAX($A$1:A666)+1,0)</f>
        <v>666</v>
      </c>
      <c r="B667" s="18" t="s">
        <v>1021</v>
      </c>
      <c r="C667" s="18" t="s">
        <v>1022</v>
      </c>
      <c r="D667" s="18" t="s">
        <v>1069</v>
      </c>
      <c r="E667" s="19" t="s">
        <v>6810</v>
      </c>
      <c r="F667" s="18" t="str">
        <f t="shared" si="10"/>
        <v>Choró</v>
      </c>
      <c r="G667" s="19">
        <v>815.77</v>
      </c>
    </row>
    <row r="668" spans="1:7" x14ac:dyDescent="0.25">
      <c r="A668" s="18">
        <f>IF(ISNUMBER(SEARCH('1_Aspectos Geográficos'!$D$6,tab_estados[],1)),MAX($A$1:A667)+1,0)</f>
        <v>667</v>
      </c>
      <c r="B668" s="18" t="s">
        <v>1021</v>
      </c>
      <c r="C668" s="18" t="s">
        <v>1022</v>
      </c>
      <c r="D668" s="18" t="s">
        <v>1070</v>
      </c>
      <c r="E668" s="19" t="s">
        <v>6811</v>
      </c>
      <c r="F668" s="18" t="str">
        <f t="shared" si="10"/>
        <v>Chorozinho</v>
      </c>
      <c r="G668" s="19">
        <v>278.41300000000001</v>
      </c>
    </row>
    <row r="669" spans="1:7" x14ac:dyDescent="0.25">
      <c r="A669" s="18">
        <f>IF(ISNUMBER(SEARCH('1_Aspectos Geográficos'!$D$6,tab_estados[],1)),MAX($A$1:A668)+1,0)</f>
        <v>668</v>
      </c>
      <c r="B669" s="18" t="s">
        <v>1021</v>
      </c>
      <c r="C669" s="18" t="s">
        <v>1022</v>
      </c>
      <c r="D669" s="18" t="s">
        <v>1071</v>
      </c>
      <c r="E669" s="19" t="s">
        <v>6812</v>
      </c>
      <c r="F669" s="18" t="str">
        <f t="shared" si="10"/>
        <v>Coreaú</v>
      </c>
      <c r="G669" s="19">
        <v>775.79600000000005</v>
      </c>
    </row>
    <row r="670" spans="1:7" x14ac:dyDescent="0.25">
      <c r="A670" s="18">
        <f>IF(ISNUMBER(SEARCH('1_Aspectos Geográficos'!$D$6,tab_estados[],1)),MAX($A$1:A669)+1,0)</f>
        <v>669</v>
      </c>
      <c r="B670" s="18" t="s">
        <v>1021</v>
      </c>
      <c r="C670" s="18" t="s">
        <v>1022</v>
      </c>
      <c r="D670" s="18" t="s">
        <v>1072</v>
      </c>
      <c r="E670" s="19" t="s">
        <v>6813</v>
      </c>
      <c r="F670" s="18" t="str">
        <f t="shared" si="10"/>
        <v>Crateús</v>
      </c>
      <c r="G670" s="19">
        <v>2985.152</v>
      </c>
    </row>
    <row r="671" spans="1:7" x14ac:dyDescent="0.25">
      <c r="A671" s="18">
        <f>IF(ISNUMBER(SEARCH('1_Aspectos Geográficos'!$D$6,tab_estados[],1)),MAX($A$1:A670)+1,0)</f>
        <v>670</v>
      </c>
      <c r="B671" s="18" t="s">
        <v>1021</v>
      </c>
      <c r="C671" s="18" t="s">
        <v>1022</v>
      </c>
      <c r="D671" s="18" t="s">
        <v>1073</v>
      </c>
      <c r="E671" s="19" t="s">
        <v>6814</v>
      </c>
      <c r="F671" s="18" t="str">
        <f t="shared" si="10"/>
        <v>Crato</v>
      </c>
      <c r="G671" s="19">
        <v>1176.4670000000001</v>
      </c>
    </row>
    <row r="672" spans="1:7" x14ac:dyDescent="0.25">
      <c r="A672" s="18">
        <f>IF(ISNUMBER(SEARCH('1_Aspectos Geográficos'!$D$6,tab_estados[],1)),MAX($A$1:A671)+1,0)</f>
        <v>671</v>
      </c>
      <c r="B672" s="18" t="s">
        <v>1021</v>
      </c>
      <c r="C672" s="18" t="s">
        <v>1022</v>
      </c>
      <c r="D672" s="18" t="s">
        <v>1074</v>
      </c>
      <c r="E672" s="19" t="s">
        <v>6815</v>
      </c>
      <c r="F672" s="18" t="str">
        <f t="shared" si="10"/>
        <v>Croatá</v>
      </c>
      <c r="G672" s="19">
        <v>696.98400000000004</v>
      </c>
    </row>
    <row r="673" spans="1:7" x14ac:dyDescent="0.25">
      <c r="A673" s="18">
        <f>IF(ISNUMBER(SEARCH('1_Aspectos Geográficos'!$D$6,tab_estados[],1)),MAX($A$1:A672)+1,0)</f>
        <v>672</v>
      </c>
      <c r="B673" s="18" t="s">
        <v>1021</v>
      </c>
      <c r="C673" s="18" t="s">
        <v>1022</v>
      </c>
      <c r="D673" s="18" t="s">
        <v>1075</v>
      </c>
      <c r="E673" s="19" t="s">
        <v>6816</v>
      </c>
      <c r="F673" s="18" t="str">
        <f t="shared" si="10"/>
        <v>Cruz</v>
      </c>
      <c r="G673" s="19">
        <v>329.94499999999999</v>
      </c>
    </row>
    <row r="674" spans="1:7" x14ac:dyDescent="0.25">
      <c r="A674" s="18">
        <f>IF(ISNUMBER(SEARCH('1_Aspectos Geográficos'!$D$6,tab_estados[],1)),MAX($A$1:A673)+1,0)</f>
        <v>673</v>
      </c>
      <c r="B674" s="18" t="s">
        <v>1021</v>
      </c>
      <c r="C674" s="18" t="s">
        <v>1022</v>
      </c>
      <c r="D674" s="18" t="s">
        <v>1076</v>
      </c>
      <c r="E674" s="19" t="s">
        <v>6817</v>
      </c>
      <c r="F674" s="18" t="str">
        <f t="shared" si="10"/>
        <v>Deputado Irapuan Pinheiro</v>
      </c>
      <c r="G674" s="19">
        <v>470.42500000000001</v>
      </c>
    </row>
    <row r="675" spans="1:7" x14ac:dyDescent="0.25">
      <c r="A675" s="18">
        <f>IF(ISNUMBER(SEARCH('1_Aspectos Geográficos'!$D$6,tab_estados[],1)),MAX($A$1:A674)+1,0)</f>
        <v>674</v>
      </c>
      <c r="B675" s="18" t="s">
        <v>1021</v>
      </c>
      <c r="C675" s="18" t="s">
        <v>1022</v>
      </c>
      <c r="D675" s="18" t="s">
        <v>1077</v>
      </c>
      <c r="E675" s="19" t="s">
        <v>6818</v>
      </c>
      <c r="F675" s="18" t="str">
        <f t="shared" si="10"/>
        <v>Ererê</v>
      </c>
      <c r="G675" s="19">
        <v>382.70699999999999</v>
      </c>
    </row>
    <row r="676" spans="1:7" x14ac:dyDescent="0.25">
      <c r="A676" s="18">
        <f>IF(ISNUMBER(SEARCH('1_Aspectos Geográficos'!$D$6,tab_estados[],1)),MAX($A$1:A675)+1,0)</f>
        <v>675</v>
      </c>
      <c r="B676" s="18" t="s">
        <v>1021</v>
      </c>
      <c r="C676" s="18" t="s">
        <v>1022</v>
      </c>
      <c r="D676" s="18" t="s">
        <v>1078</v>
      </c>
      <c r="E676" s="19" t="s">
        <v>6819</v>
      </c>
      <c r="F676" s="18" t="str">
        <f t="shared" si="10"/>
        <v>Eusébio</v>
      </c>
      <c r="G676" s="19">
        <v>79.004999999999995</v>
      </c>
    </row>
    <row r="677" spans="1:7" x14ac:dyDescent="0.25">
      <c r="A677" s="18">
        <f>IF(ISNUMBER(SEARCH('1_Aspectos Geográficos'!$D$6,tab_estados[],1)),MAX($A$1:A676)+1,0)</f>
        <v>676</v>
      </c>
      <c r="B677" s="18" t="s">
        <v>1021</v>
      </c>
      <c r="C677" s="18" t="s">
        <v>1022</v>
      </c>
      <c r="D677" s="18" t="s">
        <v>1079</v>
      </c>
      <c r="E677" s="19" t="s">
        <v>6820</v>
      </c>
      <c r="F677" s="18" t="str">
        <f t="shared" si="10"/>
        <v>Farias Brito</v>
      </c>
      <c r="G677" s="19">
        <v>503.62200000000001</v>
      </c>
    </row>
    <row r="678" spans="1:7" x14ac:dyDescent="0.25">
      <c r="A678" s="18">
        <f>IF(ISNUMBER(SEARCH('1_Aspectos Geográficos'!$D$6,tab_estados[],1)),MAX($A$1:A677)+1,0)</f>
        <v>677</v>
      </c>
      <c r="B678" s="18" t="s">
        <v>1021</v>
      </c>
      <c r="C678" s="18" t="s">
        <v>1022</v>
      </c>
      <c r="D678" s="18" t="s">
        <v>1080</v>
      </c>
      <c r="E678" s="19" t="s">
        <v>6821</v>
      </c>
      <c r="F678" s="18" t="str">
        <f t="shared" si="10"/>
        <v>Forquilha</v>
      </c>
      <c r="G678" s="19">
        <v>516.99300000000005</v>
      </c>
    </row>
    <row r="679" spans="1:7" x14ac:dyDescent="0.25">
      <c r="A679" s="18">
        <f>IF(ISNUMBER(SEARCH('1_Aspectos Geográficos'!$D$6,tab_estados[],1)),MAX($A$1:A678)+1,0)</f>
        <v>678</v>
      </c>
      <c r="B679" s="18" t="s">
        <v>1021</v>
      </c>
      <c r="C679" s="18" t="s">
        <v>1022</v>
      </c>
      <c r="D679" s="18" t="s">
        <v>1081</v>
      </c>
      <c r="E679" s="19" t="s">
        <v>6822</v>
      </c>
      <c r="F679" s="18" t="str">
        <f t="shared" si="10"/>
        <v>Fortaleza</v>
      </c>
      <c r="G679" s="19">
        <v>314.93</v>
      </c>
    </row>
    <row r="680" spans="1:7" x14ac:dyDescent="0.25">
      <c r="A680" s="18">
        <f>IF(ISNUMBER(SEARCH('1_Aspectos Geográficos'!$D$6,tab_estados[],1)),MAX($A$1:A679)+1,0)</f>
        <v>679</v>
      </c>
      <c r="B680" s="18" t="s">
        <v>1021</v>
      </c>
      <c r="C680" s="18" t="s">
        <v>1022</v>
      </c>
      <c r="D680" s="18" t="s">
        <v>1082</v>
      </c>
      <c r="E680" s="19" t="s">
        <v>6823</v>
      </c>
      <c r="F680" s="18" t="str">
        <f t="shared" si="10"/>
        <v>Fortim</v>
      </c>
      <c r="G680" s="19">
        <v>278.76499999999999</v>
      </c>
    </row>
    <row r="681" spans="1:7" x14ac:dyDescent="0.25">
      <c r="A681" s="18">
        <f>IF(ISNUMBER(SEARCH('1_Aspectos Geográficos'!$D$6,tab_estados[],1)),MAX($A$1:A680)+1,0)</f>
        <v>680</v>
      </c>
      <c r="B681" s="18" t="s">
        <v>1021</v>
      </c>
      <c r="C681" s="18" t="s">
        <v>1022</v>
      </c>
      <c r="D681" s="18" t="s">
        <v>1083</v>
      </c>
      <c r="E681" s="19" t="s">
        <v>6824</v>
      </c>
      <c r="F681" s="18" t="str">
        <f t="shared" si="10"/>
        <v>Frecheirinha</v>
      </c>
      <c r="G681" s="19">
        <v>181.24</v>
      </c>
    </row>
    <row r="682" spans="1:7" x14ac:dyDescent="0.25">
      <c r="A682" s="18">
        <f>IF(ISNUMBER(SEARCH('1_Aspectos Geográficos'!$D$6,tab_estados[],1)),MAX($A$1:A681)+1,0)</f>
        <v>681</v>
      </c>
      <c r="B682" s="18" t="s">
        <v>1021</v>
      </c>
      <c r="C682" s="18" t="s">
        <v>1022</v>
      </c>
      <c r="D682" s="18" t="s">
        <v>1084</v>
      </c>
      <c r="E682" s="19" t="s">
        <v>6825</v>
      </c>
      <c r="F682" s="18" t="str">
        <f t="shared" si="10"/>
        <v>General Sampaio</v>
      </c>
      <c r="G682" s="19">
        <v>205.81</v>
      </c>
    </row>
    <row r="683" spans="1:7" x14ac:dyDescent="0.25">
      <c r="A683" s="18">
        <f>IF(ISNUMBER(SEARCH('1_Aspectos Geográficos'!$D$6,tab_estados[],1)),MAX($A$1:A682)+1,0)</f>
        <v>682</v>
      </c>
      <c r="B683" s="18" t="s">
        <v>1021</v>
      </c>
      <c r="C683" s="18" t="s">
        <v>1022</v>
      </c>
      <c r="D683" s="18" t="s">
        <v>1085</v>
      </c>
      <c r="E683" s="19" t="s">
        <v>6826</v>
      </c>
      <c r="F683" s="18" t="str">
        <f t="shared" si="10"/>
        <v>Graça</v>
      </c>
      <c r="G683" s="19">
        <v>281.87200000000001</v>
      </c>
    </row>
    <row r="684" spans="1:7" x14ac:dyDescent="0.25">
      <c r="A684" s="18">
        <f>IF(ISNUMBER(SEARCH('1_Aspectos Geográficos'!$D$6,tab_estados[],1)),MAX($A$1:A683)+1,0)</f>
        <v>683</v>
      </c>
      <c r="B684" s="18" t="s">
        <v>1021</v>
      </c>
      <c r="C684" s="18" t="s">
        <v>1022</v>
      </c>
      <c r="D684" s="18" t="s">
        <v>1086</v>
      </c>
      <c r="E684" s="19" t="s">
        <v>6827</v>
      </c>
      <c r="F684" s="18" t="str">
        <f t="shared" si="10"/>
        <v>Granja</v>
      </c>
      <c r="G684" s="19">
        <v>2663.0320000000002</v>
      </c>
    </row>
    <row r="685" spans="1:7" x14ac:dyDescent="0.25">
      <c r="A685" s="18">
        <f>IF(ISNUMBER(SEARCH('1_Aspectos Geográficos'!$D$6,tab_estados[],1)),MAX($A$1:A684)+1,0)</f>
        <v>684</v>
      </c>
      <c r="B685" s="18" t="s">
        <v>1021</v>
      </c>
      <c r="C685" s="18" t="s">
        <v>1022</v>
      </c>
      <c r="D685" s="18" t="s">
        <v>1087</v>
      </c>
      <c r="E685" s="19" t="s">
        <v>6828</v>
      </c>
      <c r="F685" s="18" t="str">
        <f t="shared" si="10"/>
        <v>Granjeiro</v>
      </c>
      <c r="G685" s="19">
        <v>100.127</v>
      </c>
    </row>
    <row r="686" spans="1:7" x14ac:dyDescent="0.25">
      <c r="A686" s="18">
        <f>IF(ISNUMBER(SEARCH('1_Aspectos Geográficos'!$D$6,tab_estados[],1)),MAX($A$1:A685)+1,0)</f>
        <v>685</v>
      </c>
      <c r="B686" s="18" t="s">
        <v>1021</v>
      </c>
      <c r="C686" s="18" t="s">
        <v>1022</v>
      </c>
      <c r="D686" s="18" t="s">
        <v>1088</v>
      </c>
      <c r="E686" s="19" t="s">
        <v>6829</v>
      </c>
      <c r="F686" s="18" t="str">
        <f t="shared" si="10"/>
        <v>Groaíras</v>
      </c>
      <c r="G686" s="19">
        <v>155.946</v>
      </c>
    </row>
    <row r="687" spans="1:7" x14ac:dyDescent="0.25">
      <c r="A687" s="18">
        <f>IF(ISNUMBER(SEARCH('1_Aspectos Geográficos'!$D$6,tab_estados[],1)),MAX($A$1:A686)+1,0)</f>
        <v>686</v>
      </c>
      <c r="B687" s="18" t="s">
        <v>1021</v>
      </c>
      <c r="C687" s="18" t="s">
        <v>1022</v>
      </c>
      <c r="D687" s="18" t="s">
        <v>1089</v>
      </c>
      <c r="E687" s="19" t="s">
        <v>6830</v>
      </c>
      <c r="F687" s="18" t="str">
        <f t="shared" si="10"/>
        <v>Guaiúba</v>
      </c>
      <c r="G687" s="19">
        <v>267.12799999999999</v>
      </c>
    </row>
    <row r="688" spans="1:7" x14ac:dyDescent="0.25">
      <c r="A688" s="18">
        <f>IF(ISNUMBER(SEARCH('1_Aspectos Geográficos'!$D$6,tab_estados[],1)),MAX($A$1:A687)+1,0)</f>
        <v>687</v>
      </c>
      <c r="B688" s="18" t="s">
        <v>1021</v>
      </c>
      <c r="C688" s="18" t="s">
        <v>1022</v>
      </c>
      <c r="D688" s="18" t="s">
        <v>1090</v>
      </c>
      <c r="E688" s="19" t="s">
        <v>6831</v>
      </c>
      <c r="F688" s="18" t="str">
        <f t="shared" si="10"/>
        <v>Guaraciaba Do Norte</v>
      </c>
      <c r="G688" s="19">
        <v>611.46400000000006</v>
      </c>
    </row>
    <row r="689" spans="1:7" x14ac:dyDescent="0.25">
      <c r="A689" s="18">
        <f>IF(ISNUMBER(SEARCH('1_Aspectos Geográficos'!$D$6,tab_estados[],1)),MAX($A$1:A688)+1,0)</f>
        <v>688</v>
      </c>
      <c r="B689" s="18" t="s">
        <v>1021</v>
      </c>
      <c r="C689" s="18" t="s">
        <v>1022</v>
      </c>
      <c r="D689" s="18" t="s">
        <v>1091</v>
      </c>
      <c r="E689" s="19" t="s">
        <v>6832</v>
      </c>
      <c r="F689" s="18" t="str">
        <f t="shared" si="10"/>
        <v>Guaramiranga</v>
      </c>
      <c r="G689" s="19">
        <v>59.436</v>
      </c>
    </row>
    <row r="690" spans="1:7" x14ac:dyDescent="0.25">
      <c r="A690" s="18">
        <f>IF(ISNUMBER(SEARCH('1_Aspectos Geográficos'!$D$6,tab_estados[],1)),MAX($A$1:A689)+1,0)</f>
        <v>689</v>
      </c>
      <c r="B690" s="18" t="s">
        <v>1021</v>
      </c>
      <c r="C690" s="18" t="s">
        <v>1022</v>
      </c>
      <c r="D690" s="18" t="s">
        <v>1092</v>
      </c>
      <c r="E690" s="19" t="s">
        <v>6833</v>
      </c>
      <c r="F690" s="18" t="str">
        <f t="shared" si="10"/>
        <v>Hidrolândia</v>
      </c>
      <c r="G690" s="19">
        <v>966.85299999999995</v>
      </c>
    </row>
    <row r="691" spans="1:7" x14ac:dyDescent="0.25">
      <c r="A691" s="18">
        <f>IF(ISNUMBER(SEARCH('1_Aspectos Geográficos'!$D$6,tab_estados[],1)),MAX($A$1:A690)+1,0)</f>
        <v>690</v>
      </c>
      <c r="B691" s="18" t="s">
        <v>1021</v>
      </c>
      <c r="C691" s="18" t="s">
        <v>1022</v>
      </c>
      <c r="D691" s="18" t="s">
        <v>1093</v>
      </c>
      <c r="E691" s="19" t="s">
        <v>6834</v>
      </c>
      <c r="F691" s="18" t="str">
        <f t="shared" si="10"/>
        <v>Horizonte</v>
      </c>
      <c r="G691" s="19">
        <v>160.76400000000001</v>
      </c>
    </row>
    <row r="692" spans="1:7" x14ac:dyDescent="0.25">
      <c r="A692" s="18">
        <f>IF(ISNUMBER(SEARCH('1_Aspectos Geográficos'!$D$6,tab_estados[],1)),MAX($A$1:A691)+1,0)</f>
        <v>691</v>
      </c>
      <c r="B692" s="18" t="s">
        <v>1021</v>
      </c>
      <c r="C692" s="18" t="s">
        <v>1022</v>
      </c>
      <c r="D692" s="18" t="s">
        <v>1094</v>
      </c>
      <c r="E692" s="19" t="s">
        <v>6835</v>
      </c>
      <c r="F692" s="18" t="str">
        <f t="shared" si="10"/>
        <v>Ibaretama</v>
      </c>
      <c r="G692" s="19">
        <v>877.25599999999997</v>
      </c>
    </row>
    <row r="693" spans="1:7" x14ac:dyDescent="0.25">
      <c r="A693" s="18">
        <f>IF(ISNUMBER(SEARCH('1_Aspectos Geográficos'!$D$6,tab_estados[],1)),MAX($A$1:A692)+1,0)</f>
        <v>692</v>
      </c>
      <c r="B693" s="18" t="s">
        <v>1021</v>
      </c>
      <c r="C693" s="18" t="s">
        <v>1022</v>
      </c>
      <c r="D693" s="18" t="s">
        <v>1095</v>
      </c>
      <c r="E693" s="19" t="s">
        <v>6836</v>
      </c>
      <c r="F693" s="18" t="str">
        <f t="shared" si="10"/>
        <v>Ibiapina</v>
      </c>
      <c r="G693" s="19">
        <v>414.93799999999999</v>
      </c>
    </row>
    <row r="694" spans="1:7" x14ac:dyDescent="0.25">
      <c r="A694" s="18">
        <f>IF(ISNUMBER(SEARCH('1_Aspectos Geográficos'!$D$6,tab_estados[],1)),MAX($A$1:A693)+1,0)</f>
        <v>693</v>
      </c>
      <c r="B694" s="18" t="s">
        <v>1021</v>
      </c>
      <c r="C694" s="18" t="s">
        <v>1022</v>
      </c>
      <c r="D694" s="18" t="s">
        <v>1096</v>
      </c>
      <c r="E694" s="19" t="s">
        <v>6837</v>
      </c>
      <c r="F694" s="18" t="str">
        <f t="shared" si="10"/>
        <v>Ibicuitinga</v>
      </c>
      <c r="G694" s="19">
        <v>424.91500000000002</v>
      </c>
    </row>
    <row r="695" spans="1:7" x14ac:dyDescent="0.25">
      <c r="A695" s="18">
        <f>IF(ISNUMBER(SEARCH('1_Aspectos Geográficos'!$D$6,tab_estados[],1)),MAX($A$1:A694)+1,0)</f>
        <v>694</v>
      </c>
      <c r="B695" s="18" t="s">
        <v>1021</v>
      </c>
      <c r="C695" s="18" t="s">
        <v>1022</v>
      </c>
      <c r="D695" s="18" t="s">
        <v>1097</v>
      </c>
      <c r="E695" s="19" t="s">
        <v>6838</v>
      </c>
      <c r="F695" s="18" t="str">
        <f t="shared" si="10"/>
        <v>Icapuí</v>
      </c>
      <c r="G695" s="19">
        <v>423.44799999999998</v>
      </c>
    </row>
    <row r="696" spans="1:7" x14ac:dyDescent="0.25">
      <c r="A696" s="18">
        <f>IF(ISNUMBER(SEARCH('1_Aspectos Geográficos'!$D$6,tab_estados[],1)),MAX($A$1:A695)+1,0)</f>
        <v>695</v>
      </c>
      <c r="B696" s="18" t="s">
        <v>1021</v>
      </c>
      <c r="C696" s="18" t="s">
        <v>1022</v>
      </c>
      <c r="D696" s="18" t="s">
        <v>1098</v>
      </c>
      <c r="E696" s="19" t="s">
        <v>6839</v>
      </c>
      <c r="F696" s="18" t="str">
        <f t="shared" si="10"/>
        <v>Icó</v>
      </c>
      <c r="G696" s="19">
        <v>1871.9949999999999</v>
      </c>
    </row>
    <row r="697" spans="1:7" x14ac:dyDescent="0.25">
      <c r="A697" s="18">
        <f>IF(ISNUMBER(SEARCH('1_Aspectos Geográficos'!$D$6,tab_estados[],1)),MAX($A$1:A696)+1,0)</f>
        <v>696</v>
      </c>
      <c r="B697" s="18" t="s">
        <v>1021</v>
      </c>
      <c r="C697" s="18" t="s">
        <v>1022</v>
      </c>
      <c r="D697" s="18" t="s">
        <v>1099</v>
      </c>
      <c r="E697" s="19" t="s">
        <v>6840</v>
      </c>
      <c r="F697" s="18" t="str">
        <f t="shared" si="10"/>
        <v>Iguatu</v>
      </c>
      <c r="G697" s="19">
        <v>1029.2139999999999</v>
      </c>
    </row>
    <row r="698" spans="1:7" x14ac:dyDescent="0.25">
      <c r="A698" s="18">
        <f>IF(ISNUMBER(SEARCH('1_Aspectos Geográficos'!$D$6,tab_estados[],1)),MAX($A$1:A697)+1,0)</f>
        <v>697</v>
      </c>
      <c r="B698" s="18" t="s">
        <v>1021</v>
      </c>
      <c r="C698" s="18" t="s">
        <v>1022</v>
      </c>
      <c r="D698" s="18" t="s">
        <v>1100</v>
      </c>
      <c r="E698" s="19" t="s">
        <v>6841</v>
      </c>
      <c r="F698" s="18" t="str">
        <f t="shared" si="10"/>
        <v>Independência</v>
      </c>
      <c r="G698" s="19">
        <v>3218.6779999999999</v>
      </c>
    </row>
    <row r="699" spans="1:7" x14ac:dyDescent="0.25">
      <c r="A699" s="18">
        <f>IF(ISNUMBER(SEARCH('1_Aspectos Geográficos'!$D$6,tab_estados[],1)),MAX($A$1:A698)+1,0)</f>
        <v>698</v>
      </c>
      <c r="B699" s="18" t="s">
        <v>1021</v>
      </c>
      <c r="C699" s="18" t="s">
        <v>1022</v>
      </c>
      <c r="D699" s="18" t="s">
        <v>1101</v>
      </c>
      <c r="E699" s="19" t="s">
        <v>6842</v>
      </c>
      <c r="F699" s="18" t="str">
        <f t="shared" si="10"/>
        <v>Ipaporanga</v>
      </c>
      <c r="G699" s="19">
        <v>702.12599999999998</v>
      </c>
    </row>
    <row r="700" spans="1:7" x14ac:dyDescent="0.25">
      <c r="A700" s="18">
        <f>IF(ISNUMBER(SEARCH('1_Aspectos Geográficos'!$D$6,tab_estados[],1)),MAX($A$1:A699)+1,0)</f>
        <v>699</v>
      </c>
      <c r="B700" s="18" t="s">
        <v>1021</v>
      </c>
      <c r="C700" s="18" t="s">
        <v>1022</v>
      </c>
      <c r="D700" s="18" t="s">
        <v>1102</v>
      </c>
      <c r="E700" s="19" t="s">
        <v>6843</v>
      </c>
      <c r="F700" s="18" t="str">
        <f t="shared" si="10"/>
        <v>Ipaumirim</v>
      </c>
      <c r="G700" s="19">
        <v>275.15899999999999</v>
      </c>
    </row>
    <row r="701" spans="1:7" x14ac:dyDescent="0.25">
      <c r="A701" s="18">
        <f>IF(ISNUMBER(SEARCH('1_Aspectos Geográficos'!$D$6,tab_estados[],1)),MAX($A$1:A700)+1,0)</f>
        <v>700</v>
      </c>
      <c r="B701" s="18" t="s">
        <v>1021</v>
      </c>
      <c r="C701" s="18" t="s">
        <v>1022</v>
      </c>
      <c r="D701" s="18" t="s">
        <v>1103</v>
      </c>
      <c r="E701" s="19" t="s">
        <v>6844</v>
      </c>
      <c r="F701" s="18" t="str">
        <f t="shared" si="10"/>
        <v>Ipu</v>
      </c>
      <c r="G701" s="19">
        <v>629.31500000000005</v>
      </c>
    </row>
    <row r="702" spans="1:7" x14ac:dyDescent="0.25">
      <c r="A702" s="18">
        <f>IF(ISNUMBER(SEARCH('1_Aspectos Geográficos'!$D$6,tab_estados[],1)),MAX($A$1:A701)+1,0)</f>
        <v>701</v>
      </c>
      <c r="B702" s="18" t="s">
        <v>1021</v>
      </c>
      <c r="C702" s="18" t="s">
        <v>1022</v>
      </c>
      <c r="D702" s="18" t="s">
        <v>1104</v>
      </c>
      <c r="E702" s="19" t="s">
        <v>6845</v>
      </c>
      <c r="F702" s="18" t="str">
        <f t="shared" si="10"/>
        <v>Ipueiras</v>
      </c>
      <c r="G702" s="19">
        <v>1477.4069999999999</v>
      </c>
    </row>
    <row r="703" spans="1:7" x14ac:dyDescent="0.25">
      <c r="A703" s="18">
        <f>IF(ISNUMBER(SEARCH('1_Aspectos Geográficos'!$D$6,tab_estados[],1)),MAX($A$1:A702)+1,0)</f>
        <v>702</v>
      </c>
      <c r="B703" s="18" t="s">
        <v>1021</v>
      </c>
      <c r="C703" s="18" t="s">
        <v>1022</v>
      </c>
      <c r="D703" s="18" t="s">
        <v>1105</v>
      </c>
      <c r="E703" s="19" t="s">
        <v>5983</v>
      </c>
      <c r="F703" s="18" t="str">
        <f t="shared" si="10"/>
        <v>Iracema</v>
      </c>
      <c r="G703" s="19">
        <v>821.24699999999996</v>
      </c>
    </row>
    <row r="704" spans="1:7" x14ac:dyDescent="0.25">
      <c r="A704" s="18">
        <f>IF(ISNUMBER(SEARCH('1_Aspectos Geográficos'!$D$6,tab_estados[],1)),MAX($A$1:A703)+1,0)</f>
        <v>703</v>
      </c>
      <c r="B704" s="18" t="s">
        <v>1021</v>
      </c>
      <c r="C704" s="18" t="s">
        <v>1022</v>
      </c>
      <c r="D704" s="18" t="s">
        <v>1106</v>
      </c>
      <c r="E704" s="19" t="s">
        <v>6846</v>
      </c>
      <c r="F704" s="18" t="str">
        <f t="shared" si="10"/>
        <v>Irauçuba</v>
      </c>
      <c r="G704" s="19">
        <v>1461.2529999999999</v>
      </c>
    </row>
    <row r="705" spans="1:7" x14ac:dyDescent="0.25">
      <c r="A705" s="18">
        <f>IF(ISNUMBER(SEARCH('1_Aspectos Geográficos'!$D$6,tab_estados[],1)),MAX($A$1:A704)+1,0)</f>
        <v>704</v>
      </c>
      <c r="B705" s="18" t="s">
        <v>1021</v>
      </c>
      <c r="C705" s="18" t="s">
        <v>1022</v>
      </c>
      <c r="D705" s="18" t="s">
        <v>1107</v>
      </c>
      <c r="E705" s="19" t="s">
        <v>6847</v>
      </c>
      <c r="F705" s="18" t="str">
        <f t="shared" si="10"/>
        <v>Itaiçaba</v>
      </c>
      <c r="G705" s="19">
        <v>212.10900000000001</v>
      </c>
    </row>
    <row r="706" spans="1:7" x14ac:dyDescent="0.25">
      <c r="A706" s="18">
        <f>IF(ISNUMBER(SEARCH('1_Aspectos Geográficos'!$D$6,tab_estados[],1)),MAX($A$1:A705)+1,0)</f>
        <v>705</v>
      </c>
      <c r="B706" s="18" t="s">
        <v>1021</v>
      </c>
      <c r="C706" s="18" t="s">
        <v>1022</v>
      </c>
      <c r="D706" s="18" t="s">
        <v>1108</v>
      </c>
      <c r="E706" s="19" t="s">
        <v>6848</v>
      </c>
      <c r="F706" s="18" t="str">
        <f t="shared" ref="F706:F769" si="11">IFERROR(VLOOKUP(ROW(A705),lista,5,0),"")</f>
        <v>Itaitinga</v>
      </c>
      <c r="G706" s="19">
        <v>151.63300000000001</v>
      </c>
    </row>
    <row r="707" spans="1:7" x14ac:dyDescent="0.25">
      <c r="A707" s="18">
        <f>IF(ISNUMBER(SEARCH('1_Aspectos Geográficos'!$D$6,tab_estados[],1)),MAX($A$1:A706)+1,0)</f>
        <v>706</v>
      </c>
      <c r="B707" s="18" t="s">
        <v>1021</v>
      </c>
      <c r="C707" s="18" t="s">
        <v>1022</v>
      </c>
      <c r="D707" s="18" t="s">
        <v>1109</v>
      </c>
      <c r="E707" s="19" t="s">
        <v>6849</v>
      </c>
      <c r="F707" s="18" t="str">
        <f t="shared" si="11"/>
        <v>Itapajé</v>
      </c>
      <c r="G707" s="19">
        <v>430.565</v>
      </c>
    </row>
    <row r="708" spans="1:7" x14ac:dyDescent="0.25">
      <c r="A708" s="18">
        <f>IF(ISNUMBER(SEARCH('1_Aspectos Geográficos'!$D$6,tab_estados[],1)),MAX($A$1:A707)+1,0)</f>
        <v>707</v>
      </c>
      <c r="B708" s="18" t="s">
        <v>1021</v>
      </c>
      <c r="C708" s="18" t="s">
        <v>1022</v>
      </c>
      <c r="D708" s="18" t="s">
        <v>1110</v>
      </c>
      <c r="E708" s="19" t="s">
        <v>6850</v>
      </c>
      <c r="F708" s="18" t="str">
        <f t="shared" si="11"/>
        <v>Itapipoca</v>
      </c>
      <c r="G708" s="19">
        <v>1614.1590000000001</v>
      </c>
    </row>
    <row r="709" spans="1:7" x14ac:dyDescent="0.25">
      <c r="A709" s="18">
        <f>IF(ISNUMBER(SEARCH('1_Aspectos Geográficos'!$D$6,tab_estados[],1)),MAX($A$1:A708)+1,0)</f>
        <v>708</v>
      </c>
      <c r="B709" s="18" t="s">
        <v>1021</v>
      </c>
      <c r="C709" s="18" t="s">
        <v>1022</v>
      </c>
      <c r="D709" s="18" t="s">
        <v>1111</v>
      </c>
      <c r="E709" s="19" t="s">
        <v>6851</v>
      </c>
      <c r="F709" s="18" t="str">
        <f t="shared" si="11"/>
        <v>Itapiúna</v>
      </c>
      <c r="G709" s="19">
        <v>588.69899999999996</v>
      </c>
    </row>
    <row r="710" spans="1:7" x14ac:dyDescent="0.25">
      <c r="A710" s="18">
        <f>IF(ISNUMBER(SEARCH('1_Aspectos Geográficos'!$D$6,tab_estados[],1)),MAX($A$1:A709)+1,0)</f>
        <v>709</v>
      </c>
      <c r="B710" s="18" t="s">
        <v>1021</v>
      </c>
      <c r="C710" s="18" t="s">
        <v>1022</v>
      </c>
      <c r="D710" s="18" t="s">
        <v>1112</v>
      </c>
      <c r="E710" s="19" t="s">
        <v>6852</v>
      </c>
      <c r="F710" s="18" t="str">
        <f t="shared" si="11"/>
        <v>Itarema</v>
      </c>
      <c r="G710" s="19">
        <v>720.66399999999999</v>
      </c>
    </row>
    <row r="711" spans="1:7" x14ac:dyDescent="0.25">
      <c r="A711" s="18">
        <f>IF(ISNUMBER(SEARCH('1_Aspectos Geográficos'!$D$6,tab_estados[],1)),MAX($A$1:A710)+1,0)</f>
        <v>710</v>
      </c>
      <c r="B711" s="18" t="s">
        <v>1021</v>
      </c>
      <c r="C711" s="18" t="s">
        <v>1022</v>
      </c>
      <c r="D711" s="18" t="s">
        <v>1113</v>
      </c>
      <c r="E711" s="19" t="s">
        <v>6853</v>
      </c>
      <c r="F711" s="18" t="str">
        <f t="shared" si="11"/>
        <v>Itatira</v>
      </c>
      <c r="G711" s="19">
        <v>783.43600000000004</v>
      </c>
    </row>
    <row r="712" spans="1:7" x14ac:dyDescent="0.25">
      <c r="A712" s="18">
        <f>IF(ISNUMBER(SEARCH('1_Aspectos Geográficos'!$D$6,tab_estados[],1)),MAX($A$1:A711)+1,0)</f>
        <v>711</v>
      </c>
      <c r="B712" s="18" t="s">
        <v>1021</v>
      </c>
      <c r="C712" s="18" t="s">
        <v>1022</v>
      </c>
      <c r="D712" s="18" t="s">
        <v>1114</v>
      </c>
      <c r="E712" s="19" t="s">
        <v>6854</v>
      </c>
      <c r="F712" s="18" t="str">
        <f t="shared" si="11"/>
        <v>Jaguaretama</v>
      </c>
      <c r="G712" s="19">
        <v>1759.4010000000001</v>
      </c>
    </row>
    <row r="713" spans="1:7" x14ac:dyDescent="0.25">
      <c r="A713" s="18">
        <f>IF(ISNUMBER(SEARCH('1_Aspectos Geográficos'!$D$6,tab_estados[],1)),MAX($A$1:A712)+1,0)</f>
        <v>712</v>
      </c>
      <c r="B713" s="18" t="s">
        <v>1021</v>
      </c>
      <c r="C713" s="18" t="s">
        <v>1022</v>
      </c>
      <c r="D713" s="18" t="s">
        <v>1115</v>
      </c>
      <c r="E713" s="19" t="s">
        <v>6855</v>
      </c>
      <c r="F713" s="18" t="str">
        <f t="shared" si="11"/>
        <v>Jaguaribara</v>
      </c>
      <c r="G713" s="19">
        <v>668.73800000000006</v>
      </c>
    </row>
    <row r="714" spans="1:7" x14ac:dyDescent="0.25">
      <c r="A714" s="18">
        <f>IF(ISNUMBER(SEARCH('1_Aspectos Geográficos'!$D$6,tab_estados[],1)),MAX($A$1:A713)+1,0)</f>
        <v>713</v>
      </c>
      <c r="B714" s="18" t="s">
        <v>1021</v>
      </c>
      <c r="C714" s="18" t="s">
        <v>1022</v>
      </c>
      <c r="D714" s="18" t="s">
        <v>1116</v>
      </c>
      <c r="E714" s="19" t="s">
        <v>6856</v>
      </c>
      <c r="F714" s="18" t="str">
        <f t="shared" si="11"/>
        <v>Jaguaribe</v>
      </c>
      <c r="G714" s="19">
        <v>1876.806</v>
      </c>
    </row>
    <row r="715" spans="1:7" x14ac:dyDescent="0.25">
      <c r="A715" s="18">
        <f>IF(ISNUMBER(SEARCH('1_Aspectos Geográficos'!$D$6,tab_estados[],1)),MAX($A$1:A714)+1,0)</f>
        <v>714</v>
      </c>
      <c r="B715" s="18" t="s">
        <v>1021</v>
      </c>
      <c r="C715" s="18" t="s">
        <v>1022</v>
      </c>
      <c r="D715" s="18" t="s">
        <v>1117</v>
      </c>
      <c r="E715" s="19" t="s">
        <v>6857</v>
      </c>
      <c r="F715" s="18" t="str">
        <f t="shared" si="11"/>
        <v>Jaguaruana</v>
      </c>
      <c r="G715" s="19">
        <v>867.56200000000001</v>
      </c>
    </row>
    <row r="716" spans="1:7" x14ac:dyDescent="0.25">
      <c r="A716" s="18">
        <f>IF(ISNUMBER(SEARCH('1_Aspectos Geográficos'!$D$6,tab_estados[],1)),MAX($A$1:A715)+1,0)</f>
        <v>715</v>
      </c>
      <c r="B716" s="18" t="s">
        <v>1021</v>
      </c>
      <c r="C716" s="18" t="s">
        <v>1022</v>
      </c>
      <c r="D716" s="18" t="s">
        <v>1118</v>
      </c>
      <c r="E716" s="19" t="s">
        <v>6858</v>
      </c>
      <c r="F716" s="18" t="str">
        <f t="shared" si="11"/>
        <v>Jardim</v>
      </c>
      <c r="G716" s="19">
        <v>552.42399999999998</v>
      </c>
    </row>
    <row r="717" spans="1:7" x14ac:dyDescent="0.25">
      <c r="A717" s="18">
        <f>IF(ISNUMBER(SEARCH('1_Aspectos Geográficos'!$D$6,tab_estados[],1)),MAX($A$1:A716)+1,0)</f>
        <v>716</v>
      </c>
      <c r="B717" s="18" t="s">
        <v>1021</v>
      </c>
      <c r="C717" s="18" t="s">
        <v>1022</v>
      </c>
      <c r="D717" s="18" t="s">
        <v>1119</v>
      </c>
      <c r="E717" s="19" t="s">
        <v>6859</v>
      </c>
      <c r="F717" s="18" t="str">
        <f t="shared" si="11"/>
        <v>Jati</v>
      </c>
      <c r="G717" s="19">
        <v>353.298</v>
      </c>
    </row>
    <row r="718" spans="1:7" x14ac:dyDescent="0.25">
      <c r="A718" s="18">
        <f>IF(ISNUMBER(SEARCH('1_Aspectos Geográficos'!$D$6,tab_estados[],1)),MAX($A$1:A717)+1,0)</f>
        <v>717</v>
      </c>
      <c r="B718" s="18" t="s">
        <v>1021</v>
      </c>
      <c r="C718" s="18" t="s">
        <v>1022</v>
      </c>
      <c r="D718" s="18" t="s">
        <v>1120</v>
      </c>
      <c r="E718" s="19" t="s">
        <v>6860</v>
      </c>
      <c r="F718" s="18" t="str">
        <f t="shared" si="11"/>
        <v>Jijoca De Jericoacoara</v>
      </c>
      <c r="G718" s="19">
        <v>204.79300000000001</v>
      </c>
    </row>
    <row r="719" spans="1:7" x14ac:dyDescent="0.25">
      <c r="A719" s="18">
        <f>IF(ISNUMBER(SEARCH('1_Aspectos Geográficos'!$D$6,tab_estados[],1)),MAX($A$1:A718)+1,0)</f>
        <v>718</v>
      </c>
      <c r="B719" s="18" t="s">
        <v>1021</v>
      </c>
      <c r="C719" s="18" t="s">
        <v>1022</v>
      </c>
      <c r="D719" s="18" t="s">
        <v>1121</v>
      </c>
      <c r="E719" s="19" t="s">
        <v>6861</v>
      </c>
      <c r="F719" s="18" t="str">
        <f t="shared" si="11"/>
        <v>Juazeiro Do Norte</v>
      </c>
      <c r="G719" s="19">
        <v>248.83199999999999</v>
      </c>
    </row>
    <row r="720" spans="1:7" x14ac:dyDescent="0.25">
      <c r="A720" s="18">
        <f>IF(ISNUMBER(SEARCH('1_Aspectos Geográficos'!$D$6,tab_estados[],1)),MAX($A$1:A719)+1,0)</f>
        <v>719</v>
      </c>
      <c r="B720" s="18" t="s">
        <v>1021</v>
      </c>
      <c r="C720" s="18" t="s">
        <v>1022</v>
      </c>
      <c r="D720" s="18" t="s">
        <v>1122</v>
      </c>
      <c r="E720" s="19" t="s">
        <v>6862</v>
      </c>
      <c r="F720" s="18" t="str">
        <f t="shared" si="11"/>
        <v>Jucás</v>
      </c>
      <c r="G720" s="19">
        <v>937.18899999999996</v>
      </c>
    </row>
    <row r="721" spans="1:7" x14ac:dyDescent="0.25">
      <c r="A721" s="18">
        <f>IF(ISNUMBER(SEARCH('1_Aspectos Geográficos'!$D$6,tab_estados[],1)),MAX($A$1:A720)+1,0)</f>
        <v>720</v>
      </c>
      <c r="B721" s="18" t="s">
        <v>1021</v>
      </c>
      <c r="C721" s="18" t="s">
        <v>1022</v>
      </c>
      <c r="D721" s="18" t="s">
        <v>1123</v>
      </c>
      <c r="E721" s="19" t="s">
        <v>6863</v>
      </c>
      <c r="F721" s="18" t="str">
        <f t="shared" si="11"/>
        <v>Lavras Da Mangabeira</v>
      </c>
      <c r="G721" s="19">
        <v>947.96900000000005</v>
      </c>
    </row>
    <row r="722" spans="1:7" x14ac:dyDescent="0.25">
      <c r="A722" s="18">
        <f>IF(ISNUMBER(SEARCH('1_Aspectos Geográficos'!$D$6,tab_estados[],1)),MAX($A$1:A721)+1,0)</f>
        <v>721</v>
      </c>
      <c r="B722" s="18" t="s">
        <v>1021</v>
      </c>
      <c r="C722" s="18" t="s">
        <v>1022</v>
      </c>
      <c r="D722" s="18" t="s">
        <v>1124</v>
      </c>
      <c r="E722" s="19" t="s">
        <v>6864</v>
      </c>
      <c r="F722" s="18" t="str">
        <f t="shared" si="11"/>
        <v>Limoeiro Do Norte</v>
      </c>
      <c r="G722" s="19">
        <v>750.06799999999998</v>
      </c>
    </row>
    <row r="723" spans="1:7" x14ac:dyDescent="0.25">
      <c r="A723" s="18">
        <f>IF(ISNUMBER(SEARCH('1_Aspectos Geográficos'!$D$6,tab_estados[],1)),MAX($A$1:A722)+1,0)</f>
        <v>722</v>
      </c>
      <c r="B723" s="18" t="s">
        <v>1021</v>
      </c>
      <c r="C723" s="18" t="s">
        <v>1022</v>
      </c>
      <c r="D723" s="18" t="s">
        <v>1125</v>
      </c>
      <c r="E723" s="19" t="s">
        <v>6865</v>
      </c>
      <c r="F723" s="18" t="str">
        <f t="shared" si="11"/>
        <v>Madalena</v>
      </c>
      <c r="G723" s="19">
        <v>1034.722</v>
      </c>
    </row>
    <row r="724" spans="1:7" x14ac:dyDescent="0.25">
      <c r="A724" s="18">
        <f>IF(ISNUMBER(SEARCH('1_Aspectos Geográficos'!$D$6,tab_estados[],1)),MAX($A$1:A723)+1,0)</f>
        <v>723</v>
      </c>
      <c r="B724" s="18" t="s">
        <v>1021</v>
      </c>
      <c r="C724" s="18" t="s">
        <v>1022</v>
      </c>
      <c r="D724" s="18" t="s">
        <v>1126</v>
      </c>
      <c r="E724" s="19" t="s">
        <v>6866</v>
      </c>
      <c r="F724" s="18" t="str">
        <f t="shared" si="11"/>
        <v>Maracanaú</v>
      </c>
      <c r="G724" s="19">
        <v>106.648</v>
      </c>
    </row>
    <row r="725" spans="1:7" x14ac:dyDescent="0.25">
      <c r="A725" s="18">
        <f>IF(ISNUMBER(SEARCH('1_Aspectos Geográficos'!$D$6,tab_estados[],1)),MAX($A$1:A724)+1,0)</f>
        <v>724</v>
      </c>
      <c r="B725" s="18" t="s">
        <v>1021</v>
      </c>
      <c r="C725" s="18" t="s">
        <v>1022</v>
      </c>
      <c r="D725" s="18" t="s">
        <v>1127</v>
      </c>
      <c r="E725" s="19" t="s">
        <v>6867</v>
      </c>
      <c r="F725" s="18" t="str">
        <f t="shared" si="11"/>
        <v>Maranguape</v>
      </c>
      <c r="G725" s="19">
        <v>590.87300000000005</v>
      </c>
    </row>
    <row r="726" spans="1:7" x14ac:dyDescent="0.25">
      <c r="A726" s="18">
        <f>IF(ISNUMBER(SEARCH('1_Aspectos Geográficos'!$D$6,tab_estados[],1)),MAX($A$1:A725)+1,0)</f>
        <v>725</v>
      </c>
      <c r="B726" s="18" t="s">
        <v>1021</v>
      </c>
      <c r="C726" s="18" t="s">
        <v>1022</v>
      </c>
      <c r="D726" s="18" t="s">
        <v>1128</v>
      </c>
      <c r="E726" s="19" t="s">
        <v>6868</v>
      </c>
      <c r="F726" s="18" t="str">
        <f t="shared" si="11"/>
        <v>Marco</v>
      </c>
      <c r="G726" s="19">
        <v>574.13800000000003</v>
      </c>
    </row>
    <row r="727" spans="1:7" x14ac:dyDescent="0.25">
      <c r="A727" s="18">
        <f>IF(ISNUMBER(SEARCH('1_Aspectos Geográficos'!$D$6,tab_estados[],1)),MAX($A$1:A726)+1,0)</f>
        <v>726</v>
      </c>
      <c r="B727" s="18" t="s">
        <v>1021</v>
      </c>
      <c r="C727" s="18" t="s">
        <v>1022</v>
      </c>
      <c r="D727" s="18" t="s">
        <v>1129</v>
      </c>
      <c r="E727" s="19" t="s">
        <v>6869</v>
      </c>
      <c r="F727" s="18" t="str">
        <f t="shared" si="11"/>
        <v>Martinópole</v>
      </c>
      <c r="G727" s="19">
        <v>298.96199999999999</v>
      </c>
    </row>
    <row r="728" spans="1:7" x14ac:dyDescent="0.25">
      <c r="A728" s="18">
        <f>IF(ISNUMBER(SEARCH('1_Aspectos Geográficos'!$D$6,tab_estados[],1)),MAX($A$1:A727)+1,0)</f>
        <v>727</v>
      </c>
      <c r="B728" s="18" t="s">
        <v>1021</v>
      </c>
      <c r="C728" s="18" t="s">
        <v>1022</v>
      </c>
      <c r="D728" s="18" t="s">
        <v>1130</v>
      </c>
      <c r="E728" s="19" t="s">
        <v>6870</v>
      </c>
      <c r="F728" s="18" t="str">
        <f t="shared" si="11"/>
        <v>Massapê</v>
      </c>
      <c r="G728" s="19">
        <v>566.58100000000002</v>
      </c>
    </row>
    <row r="729" spans="1:7" x14ac:dyDescent="0.25">
      <c r="A729" s="18">
        <f>IF(ISNUMBER(SEARCH('1_Aspectos Geográficos'!$D$6,tab_estados[],1)),MAX($A$1:A728)+1,0)</f>
        <v>728</v>
      </c>
      <c r="B729" s="18" t="s">
        <v>1021</v>
      </c>
      <c r="C729" s="18" t="s">
        <v>1022</v>
      </c>
      <c r="D729" s="18" t="s">
        <v>1131</v>
      </c>
      <c r="E729" s="19" t="s">
        <v>6871</v>
      </c>
      <c r="F729" s="18" t="str">
        <f t="shared" si="11"/>
        <v>Mauriti</v>
      </c>
      <c r="G729" s="19">
        <v>1049.4880000000001</v>
      </c>
    </row>
    <row r="730" spans="1:7" x14ac:dyDescent="0.25">
      <c r="A730" s="18">
        <f>IF(ISNUMBER(SEARCH('1_Aspectos Geográficos'!$D$6,tab_estados[],1)),MAX($A$1:A729)+1,0)</f>
        <v>729</v>
      </c>
      <c r="B730" s="18" t="s">
        <v>1021</v>
      </c>
      <c r="C730" s="18" t="s">
        <v>1022</v>
      </c>
      <c r="D730" s="18" t="s">
        <v>1132</v>
      </c>
      <c r="E730" s="19" t="s">
        <v>6872</v>
      </c>
      <c r="F730" s="18" t="str">
        <f t="shared" si="11"/>
        <v>Meruoca</v>
      </c>
      <c r="G730" s="19">
        <v>149.845</v>
      </c>
    </row>
    <row r="731" spans="1:7" x14ac:dyDescent="0.25">
      <c r="A731" s="18">
        <f>IF(ISNUMBER(SEARCH('1_Aspectos Geográficos'!$D$6,tab_estados[],1)),MAX($A$1:A730)+1,0)</f>
        <v>730</v>
      </c>
      <c r="B731" s="18" t="s">
        <v>1021</v>
      </c>
      <c r="C731" s="18" t="s">
        <v>1022</v>
      </c>
      <c r="D731" s="18" t="s">
        <v>1133</v>
      </c>
      <c r="E731" s="19" t="s">
        <v>6606</v>
      </c>
      <c r="F731" s="18" t="str">
        <f t="shared" si="11"/>
        <v>Milagres</v>
      </c>
      <c r="G731" s="19">
        <v>605.19299999999998</v>
      </c>
    </row>
    <row r="732" spans="1:7" x14ac:dyDescent="0.25">
      <c r="A732" s="18">
        <f>IF(ISNUMBER(SEARCH('1_Aspectos Geográficos'!$D$6,tab_estados[],1)),MAX($A$1:A731)+1,0)</f>
        <v>731</v>
      </c>
      <c r="B732" s="18" t="s">
        <v>1021</v>
      </c>
      <c r="C732" s="18" t="s">
        <v>1022</v>
      </c>
      <c r="D732" s="18" t="s">
        <v>1134</v>
      </c>
      <c r="E732" s="19" t="s">
        <v>6873</v>
      </c>
      <c r="F732" s="18" t="str">
        <f t="shared" si="11"/>
        <v>Milhã</v>
      </c>
      <c r="G732" s="19">
        <v>502.34399999999999</v>
      </c>
    </row>
    <row r="733" spans="1:7" x14ac:dyDescent="0.25">
      <c r="A733" s="18">
        <f>IF(ISNUMBER(SEARCH('1_Aspectos Geográficos'!$D$6,tab_estados[],1)),MAX($A$1:A732)+1,0)</f>
        <v>732</v>
      </c>
      <c r="B733" s="18" t="s">
        <v>1021</v>
      </c>
      <c r="C733" s="18" t="s">
        <v>1022</v>
      </c>
      <c r="D733" s="18" t="s">
        <v>1135</v>
      </c>
      <c r="E733" s="19" t="s">
        <v>6874</v>
      </c>
      <c r="F733" s="18" t="str">
        <f t="shared" si="11"/>
        <v>Miraíma</v>
      </c>
      <c r="G733" s="19">
        <v>699.96400000000006</v>
      </c>
    </row>
    <row r="734" spans="1:7" x14ac:dyDescent="0.25">
      <c r="A734" s="18">
        <f>IF(ISNUMBER(SEARCH('1_Aspectos Geográficos'!$D$6,tab_estados[],1)),MAX($A$1:A733)+1,0)</f>
        <v>733</v>
      </c>
      <c r="B734" s="18" t="s">
        <v>1021</v>
      </c>
      <c r="C734" s="18" t="s">
        <v>1022</v>
      </c>
      <c r="D734" s="18" t="s">
        <v>1136</v>
      </c>
      <c r="E734" s="19" t="s">
        <v>6875</v>
      </c>
      <c r="F734" s="18" t="str">
        <f t="shared" si="11"/>
        <v>Missão Velha</v>
      </c>
      <c r="G734" s="19">
        <v>645.70399999999995</v>
      </c>
    </row>
    <row r="735" spans="1:7" x14ac:dyDescent="0.25">
      <c r="A735" s="18">
        <f>IF(ISNUMBER(SEARCH('1_Aspectos Geográficos'!$D$6,tab_estados[],1)),MAX($A$1:A734)+1,0)</f>
        <v>734</v>
      </c>
      <c r="B735" s="18" t="s">
        <v>1021</v>
      </c>
      <c r="C735" s="18" t="s">
        <v>1022</v>
      </c>
      <c r="D735" s="18" t="s">
        <v>1137</v>
      </c>
      <c r="E735" s="19" t="s">
        <v>6876</v>
      </c>
      <c r="F735" s="18" t="str">
        <f t="shared" si="11"/>
        <v>Mombaça</v>
      </c>
      <c r="G735" s="19">
        <v>2119.48</v>
      </c>
    </row>
    <row r="736" spans="1:7" x14ac:dyDescent="0.25">
      <c r="A736" s="18">
        <f>IF(ISNUMBER(SEARCH('1_Aspectos Geográficos'!$D$6,tab_estados[],1)),MAX($A$1:A735)+1,0)</f>
        <v>735</v>
      </c>
      <c r="B736" s="18" t="s">
        <v>1021</v>
      </c>
      <c r="C736" s="18" t="s">
        <v>1022</v>
      </c>
      <c r="D736" s="18" t="s">
        <v>1138</v>
      </c>
      <c r="E736" s="19" t="s">
        <v>6877</v>
      </c>
      <c r="F736" s="18" t="str">
        <f t="shared" si="11"/>
        <v>Monsenhor Tabosa</v>
      </c>
      <c r="G736" s="19">
        <v>886.13699999999994</v>
      </c>
    </row>
    <row r="737" spans="1:7" x14ac:dyDescent="0.25">
      <c r="A737" s="18">
        <f>IF(ISNUMBER(SEARCH('1_Aspectos Geográficos'!$D$6,tab_estados[],1)),MAX($A$1:A736)+1,0)</f>
        <v>736</v>
      </c>
      <c r="B737" s="18" t="s">
        <v>1021</v>
      </c>
      <c r="C737" s="18" t="s">
        <v>1022</v>
      </c>
      <c r="D737" s="18" t="s">
        <v>1139</v>
      </c>
      <c r="E737" s="19" t="s">
        <v>6878</v>
      </c>
      <c r="F737" s="18" t="str">
        <f t="shared" si="11"/>
        <v>Morada Nova</v>
      </c>
      <c r="G737" s="19">
        <v>2778.576</v>
      </c>
    </row>
    <row r="738" spans="1:7" x14ac:dyDescent="0.25">
      <c r="A738" s="18">
        <f>IF(ISNUMBER(SEARCH('1_Aspectos Geográficos'!$D$6,tab_estados[],1)),MAX($A$1:A737)+1,0)</f>
        <v>737</v>
      </c>
      <c r="B738" s="18" t="s">
        <v>1021</v>
      </c>
      <c r="C738" s="18" t="s">
        <v>1022</v>
      </c>
      <c r="D738" s="18" t="s">
        <v>1140</v>
      </c>
      <c r="E738" s="19" t="s">
        <v>6879</v>
      </c>
      <c r="F738" s="18" t="str">
        <f t="shared" si="11"/>
        <v>Moraújo</v>
      </c>
      <c r="G738" s="19">
        <v>415.63299999999998</v>
      </c>
    </row>
    <row r="739" spans="1:7" x14ac:dyDescent="0.25">
      <c r="A739" s="18">
        <f>IF(ISNUMBER(SEARCH('1_Aspectos Geográficos'!$D$6,tab_estados[],1)),MAX($A$1:A738)+1,0)</f>
        <v>738</v>
      </c>
      <c r="B739" s="18" t="s">
        <v>1021</v>
      </c>
      <c r="C739" s="18" t="s">
        <v>1022</v>
      </c>
      <c r="D739" s="18" t="s">
        <v>1141</v>
      </c>
      <c r="E739" s="19" t="s">
        <v>6880</v>
      </c>
      <c r="F739" s="18" t="str">
        <f t="shared" si="11"/>
        <v>Morrinhos</v>
      </c>
      <c r="G739" s="19">
        <v>415.55599999999998</v>
      </c>
    </row>
    <row r="740" spans="1:7" x14ac:dyDescent="0.25">
      <c r="A740" s="18">
        <f>IF(ISNUMBER(SEARCH('1_Aspectos Geográficos'!$D$6,tab_estados[],1)),MAX($A$1:A739)+1,0)</f>
        <v>739</v>
      </c>
      <c r="B740" s="18" t="s">
        <v>1021</v>
      </c>
      <c r="C740" s="18" t="s">
        <v>1022</v>
      </c>
      <c r="D740" s="18" t="s">
        <v>1142</v>
      </c>
      <c r="E740" s="19" t="s">
        <v>6881</v>
      </c>
      <c r="F740" s="18" t="str">
        <f t="shared" si="11"/>
        <v>Mucambo</v>
      </c>
      <c r="G740" s="19">
        <v>190.602</v>
      </c>
    </row>
    <row r="741" spans="1:7" x14ac:dyDescent="0.25">
      <c r="A741" s="18">
        <f>IF(ISNUMBER(SEARCH('1_Aspectos Geográficos'!$D$6,tab_estados[],1)),MAX($A$1:A740)+1,0)</f>
        <v>740</v>
      </c>
      <c r="B741" s="18" t="s">
        <v>1021</v>
      </c>
      <c r="C741" s="18" t="s">
        <v>1022</v>
      </c>
      <c r="D741" s="18" t="s">
        <v>1143</v>
      </c>
      <c r="E741" s="19" t="s">
        <v>6882</v>
      </c>
      <c r="F741" s="18" t="str">
        <f t="shared" si="11"/>
        <v>Mulungu</v>
      </c>
      <c r="G741" s="19">
        <v>134.56800000000001</v>
      </c>
    </row>
    <row r="742" spans="1:7" x14ac:dyDescent="0.25">
      <c r="A742" s="18">
        <f>IF(ISNUMBER(SEARCH('1_Aspectos Geográficos'!$D$6,tab_estados[],1)),MAX($A$1:A741)+1,0)</f>
        <v>741</v>
      </c>
      <c r="B742" s="18" t="s">
        <v>1021</v>
      </c>
      <c r="C742" s="18" t="s">
        <v>1022</v>
      </c>
      <c r="D742" s="18" t="s">
        <v>1144</v>
      </c>
      <c r="E742" s="19" t="s">
        <v>6883</v>
      </c>
      <c r="F742" s="18" t="str">
        <f t="shared" si="11"/>
        <v>Nova Olinda</v>
      </c>
      <c r="G742" s="19">
        <v>284.40100000000001</v>
      </c>
    </row>
    <row r="743" spans="1:7" x14ac:dyDescent="0.25">
      <c r="A743" s="18">
        <f>IF(ISNUMBER(SEARCH('1_Aspectos Geográficos'!$D$6,tab_estados[],1)),MAX($A$1:A742)+1,0)</f>
        <v>742</v>
      </c>
      <c r="B743" s="18" t="s">
        <v>1021</v>
      </c>
      <c r="C743" s="18" t="s">
        <v>1022</v>
      </c>
      <c r="D743" s="18" t="s">
        <v>1145</v>
      </c>
      <c r="E743" s="19" t="s">
        <v>6884</v>
      </c>
      <c r="F743" s="18" t="str">
        <f t="shared" si="11"/>
        <v>Nova Russas</v>
      </c>
      <c r="G743" s="19">
        <v>742.76499999999999</v>
      </c>
    </row>
    <row r="744" spans="1:7" x14ac:dyDescent="0.25">
      <c r="A744" s="18">
        <f>IF(ISNUMBER(SEARCH('1_Aspectos Geográficos'!$D$6,tab_estados[],1)),MAX($A$1:A743)+1,0)</f>
        <v>743</v>
      </c>
      <c r="B744" s="18" t="s">
        <v>1021</v>
      </c>
      <c r="C744" s="18" t="s">
        <v>1022</v>
      </c>
      <c r="D744" s="18" t="s">
        <v>1146</v>
      </c>
      <c r="E744" s="19" t="s">
        <v>6885</v>
      </c>
      <c r="F744" s="18" t="str">
        <f t="shared" si="11"/>
        <v>Novo Oriente</v>
      </c>
      <c r="G744" s="19">
        <v>949.39300000000003</v>
      </c>
    </row>
    <row r="745" spans="1:7" x14ac:dyDescent="0.25">
      <c r="A745" s="18">
        <f>IF(ISNUMBER(SEARCH('1_Aspectos Geográficos'!$D$6,tab_estados[],1)),MAX($A$1:A744)+1,0)</f>
        <v>744</v>
      </c>
      <c r="B745" s="18" t="s">
        <v>1021</v>
      </c>
      <c r="C745" s="18" t="s">
        <v>1022</v>
      </c>
      <c r="D745" s="18" t="s">
        <v>1147</v>
      </c>
      <c r="E745" s="19" t="s">
        <v>6886</v>
      </c>
      <c r="F745" s="18" t="str">
        <f t="shared" si="11"/>
        <v>Ocara</v>
      </c>
      <c r="G745" s="19">
        <v>765.41200000000003</v>
      </c>
    </row>
    <row r="746" spans="1:7" x14ac:dyDescent="0.25">
      <c r="A746" s="18">
        <f>IF(ISNUMBER(SEARCH('1_Aspectos Geográficos'!$D$6,tab_estados[],1)),MAX($A$1:A745)+1,0)</f>
        <v>745</v>
      </c>
      <c r="B746" s="18" t="s">
        <v>1021</v>
      </c>
      <c r="C746" s="18" t="s">
        <v>1022</v>
      </c>
      <c r="D746" s="18" t="s">
        <v>1148</v>
      </c>
      <c r="E746" s="19" t="s">
        <v>6887</v>
      </c>
      <c r="F746" s="18" t="str">
        <f t="shared" si="11"/>
        <v>Orós</v>
      </c>
      <c r="G746" s="19">
        <v>576.27</v>
      </c>
    </row>
    <row r="747" spans="1:7" x14ac:dyDescent="0.25">
      <c r="A747" s="18">
        <f>IF(ISNUMBER(SEARCH('1_Aspectos Geográficos'!$D$6,tab_estados[],1)),MAX($A$1:A746)+1,0)</f>
        <v>746</v>
      </c>
      <c r="B747" s="18" t="s">
        <v>1021</v>
      </c>
      <c r="C747" s="18" t="s">
        <v>1022</v>
      </c>
      <c r="D747" s="18" t="s">
        <v>1149</v>
      </c>
      <c r="E747" s="19" t="s">
        <v>6888</v>
      </c>
      <c r="F747" s="18" t="str">
        <f t="shared" si="11"/>
        <v>Pacajus</v>
      </c>
      <c r="G747" s="19">
        <v>254.636</v>
      </c>
    </row>
    <row r="748" spans="1:7" x14ac:dyDescent="0.25">
      <c r="A748" s="18">
        <f>IF(ISNUMBER(SEARCH('1_Aspectos Geográficos'!$D$6,tab_estados[],1)),MAX($A$1:A747)+1,0)</f>
        <v>747</v>
      </c>
      <c r="B748" s="18" t="s">
        <v>1021</v>
      </c>
      <c r="C748" s="18" t="s">
        <v>1022</v>
      </c>
      <c r="D748" s="18" t="s">
        <v>1150</v>
      </c>
      <c r="E748" s="19" t="s">
        <v>6889</v>
      </c>
      <c r="F748" s="18" t="str">
        <f t="shared" si="11"/>
        <v>Pacatuba</v>
      </c>
      <c r="G748" s="19">
        <v>131.994</v>
      </c>
    </row>
    <row r="749" spans="1:7" x14ac:dyDescent="0.25">
      <c r="A749" s="18">
        <f>IF(ISNUMBER(SEARCH('1_Aspectos Geográficos'!$D$6,tab_estados[],1)),MAX($A$1:A748)+1,0)</f>
        <v>748</v>
      </c>
      <c r="B749" s="18" t="s">
        <v>1021</v>
      </c>
      <c r="C749" s="18" t="s">
        <v>1022</v>
      </c>
      <c r="D749" s="18" t="s">
        <v>1151</v>
      </c>
      <c r="E749" s="19" t="s">
        <v>6890</v>
      </c>
      <c r="F749" s="18" t="str">
        <f t="shared" si="11"/>
        <v>Pacoti</v>
      </c>
      <c r="G749" s="19">
        <v>112.021</v>
      </c>
    </row>
    <row r="750" spans="1:7" x14ac:dyDescent="0.25">
      <c r="A750" s="18">
        <f>IF(ISNUMBER(SEARCH('1_Aspectos Geográficos'!$D$6,tab_estados[],1)),MAX($A$1:A749)+1,0)</f>
        <v>749</v>
      </c>
      <c r="B750" s="18" t="s">
        <v>1021</v>
      </c>
      <c r="C750" s="18" t="s">
        <v>1022</v>
      </c>
      <c r="D750" s="18" t="s">
        <v>1152</v>
      </c>
      <c r="E750" s="19" t="s">
        <v>6891</v>
      </c>
      <c r="F750" s="18" t="str">
        <f t="shared" si="11"/>
        <v>Pacujá</v>
      </c>
      <c r="G750" s="19">
        <v>76.128</v>
      </c>
    </row>
    <row r="751" spans="1:7" x14ac:dyDescent="0.25">
      <c r="A751" s="18">
        <f>IF(ISNUMBER(SEARCH('1_Aspectos Geográficos'!$D$6,tab_estados[],1)),MAX($A$1:A750)+1,0)</f>
        <v>750</v>
      </c>
      <c r="B751" s="18" t="s">
        <v>1021</v>
      </c>
      <c r="C751" s="18" t="s">
        <v>1022</v>
      </c>
      <c r="D751" s="18" t="s">
        <v>1153</v>
      </c>
      <c r="E751" s="19" t="s">
        <v>6892</v>
      </c>
      <c r="F751" s="18" t="str">
        <f t="shared" si="11"/>
        <v>Palhano</v>
      </c>
      <c r="G751" s="19">
        <v>440.38099999999997</v>
      </c>
    </row>
    <row r="752" spans="1:7" x14ac:dyDescent="0.25">
      <c r="A752" s="18">
        <f>IF(ISNUMBER(SEARCH('1_Aspectos Geográficos'!$D$6,tab_estados[],1)),MAX($A$1:A751)+1,0)</f>
        <v>751</v>
      </c>
      <c r="B752" s="18" t="s">
        <v>1021</v>
      </c>
      <c r="C752" s="18" t="s">
        <v>1022</v>
      </c>
      <c r="D752" s="18" t="s">
        <v>1154</v>
      </c>
      <c r="E752" s="19" t="s">
        <v>6893</v>
      </c>
      <c r="F752" s="18" t="str">
        <f t="shared" si="11"/>
        <v>Palmácia</v>
      </c>
      <c r="G752" s="19">
        <v>117.81399999999999</v>
      </c>
    </row>
    <row r="753" spans="1:7" x14ac:dyDescent="0.25">
      <c r="A753" s="18">
        <f>IF(ISNUMBER(SEARCH('1_Aspectos Geográficos'!$D$6,tab_estados[],1)),MAX($A$1:A752)+1,0)</f>
        <v>752</v>
      </c>
      <c r="B753" s="18" t="s">
        <v>1021</v>
      </c>
      <c r="C753" s="18" t="s">
        <v>1022</v>
      </c>
      <c r="D753" s="18" t="s">
        <v>1155</v>
      </c>
      <c r="E753" s="19" t="s">
        <v>6894</v>
      </c>
      <c r="F753" s="18" t="str">
        <f t="shared" si="11"/>
        <v>Paracuru</v>
      </c>
      <c r="G753" s="19">
        <v>300.286</v>
      </c>
    </row>
    <row r="754" spans="1:7" x14ac:dyDescent="0.25">
      <c r="A754" s="18">
        <f>IF(ISNUMBER(SEARCH('1_Aspectos Geográficos'!$D$6,tab_estados[],1)),MAX($A$1:A753)+1,0)</f>
        <v>753</v>
      </c>
      <c r="B754" s="18" t="s">
        <v>1021</v>
      </c>
      <c r="C754" s="18" t="s">
        <v>1022</v>
      </c>
      <c r="D754" s="18" t="s">
        <v>1156</v>
      </c>
      <c r="E754" s="19" t="s">
        <v>6895</v>
      </c>
      <c r="F754" s="18" t="str">
        <f t="shared" si="11"/>
        <v>Paraipaba</v>
      </c>
      <c r="G754" s="19">
        <v>300.92200000000003</v>
      </c>
    </row>
    <row r="755" spans="1:7" x14ac:dyDescent="0.25">
      <c r="A755" s="18">
        <f>IF(ISNUMBER(SEARCH('1_Aspectos Geográficos'!$D$6,tab_estados[],1)),MAX($A$1:A754)+1,0)</f>
        <v>754</v>
      </c>
      <c r="B755" s="18" t="s">
        <v>1021</v>
      </c>
      <c r="C755" s="18" t="s">
        <v>1022</v>
      </c>
      <c r="D755" s="18" t="s">
        <v>1157</v>
      </c>
      <c r="E755" s="19" t="s">
        <v>6896</v>
      </c>
      <c r="F755" s="18" t="str">
        <f t="shared" si="11"/>
        <v>Parambu</v>
      </c>
      <c r="G755" s="19">
        <v>2303.54</v>
      </c>
    </row>
    <row r="756" spans="1:7" x14ac:dyDescent="0.25">
      <c r="A756" s="18">
        <f>IF(ISNUMBER(SEARCH('1_Aspectos Geográficos'!$D$6,tab_estados[],1)),MAX($A$1:A755)+1,0)</f>
        <v>755</v>
      </c>
      <c r="B756" s="18" t="s">
        <v>1021</v>
      </c>
      <c r="C756" s="18" t="s">
        <v>1022</v>
      </c>
      <c r="D756" s="18" t="s">
        <v>1158</v>
      </c>
      <c r="E756" s="19" t="s">
        <v>6897</v>
      </c>
      <c r="F756" s="18" t="str">
        <f t="shared" si="11"/>
        <v>Paramoti</v>
      </c>
      <c r="G756" s="19">
        <v>482.59199999999998</v>
      </c>
    </row>
    <row r="757" spans="1:7" x14ac:dyDescent="0.25">
      <c r="A757" s="18">
        <f>IF(ISNUMBER(SEARCH('1_Aspectos Geográficos'!$D$6,tab_estados[],1)),MAX($A$1:A756)+1,0)</f>
        <v>756</v>
      </c>
      <c r="B757" s="18" t="s">
        <v>1021</v>
      </c>
      <c r="C757" s="18" t="s">
        <v>1022</v>
      </c>
      <c r="D757" s="18" t="s">
        <v>1159</v>
      </c>
      <c r="E757" s="19" t="s">
        <v>6898</v>
      </c>
      <c r="F757" s="18" t="str">
        <f t="shared" si="11"/>
        <v>Pedra Branca</v>
      </c>
      <c r="G757" s="19">
        <v>1303.287</v>
      </c>
    </row>
    <row r="758" spans="1:7" x14ac:dyDescent="0.25">
      <c r="A758" s="18">
        <f>IF(ISNUMBER(SEARCH('1_Aspectos Geográficos'!$D$6,tab_estados[],1)),MAX($A$1:A757)+1,0)</f>
        <v>757</v>
      </c>
      <c r="B758" s="18" t="s">
        <v>1021</v>
      </c>
      <c r="C758" s="18" t="s">
        <v>1022</v>
      </c>
      <c r="D758" s="18" t="s">
        <v>1160</v>
      </c>
      <c r="E758" s="19" t="s">
        <v>6899</v>
      </c>
      <c r="F758" s="18" t="str">
        <f t="shared" si="11"/>
        <v>Penaforte</v>
      </c>
      <c r="G758" s="19">
        <v>149.715</v>
      </c>
    </row>
    <row r="759" spans="1:7" x14ac:dyDescent="0.25">
      <c r="A759" s="18">
        <f>IF(ISNUMBER(SEARCH('1_Aspectos Geográficos'!$D$6,tab_estados[],1)),MAX($A$1:A758)+1,0)</f>
        <v>758</v>
      </c>
      <c r="B759" s="18" t="s">
        <v>1021</v>
      </c>
      <c r="C759" s="18" t="s">
        <v>1022</v>
      </c>
      <c r="D759" s="18" t="s">
        <v>1161</v>
      </c>
      <c r="E759" s="19" t="s">
        <v>6900</v>
      </c>
      <c r="F759" s="18" t="str">
        <f t="shared" si="11"/>
        <v>Pentecoste</v>
      </c>
      <c r="G759" s="19">
        <v>1378.258</v>
      </c>
    </row>
    <row r="760" spans="1:7" x14ac:dyDescent="0.25">
      <c r="A760" s="18">
        <f>IF(ISNUMBER(SEARCH('1_Aspectos Geográficos'!$D$6,tab_estados[],1)),MAX($A$1:A759)+1,0)</f>
        <v>759</v>
      </c>
      <c r="B760" s="18" t="s">
        <v>1021</v>
      </c>
      <c r="C760" s="18" t="s">
        <v>1022</v>
      </c>
      <c r="D760" s="18" t="s">
        <v>1162</v>
      </c>
      <c r="E760" s="19" t="s">
        <v>6901</v>
      </c>
      <c r="F760" s="18" t="str">
        <f t="shared" si="11"/>
        <v>Pereiro</v>
      </c>
      <c r="G760" s="19">
        <v>433.51400000000001</v>
      </c>
    </row>
    <row r="761" spans="1:7" x14ac:dyDescent="0.25">
      <c r="A761" s="18">
        <f>IF(ISNUMBER(SEARCH('1_Aspectos Geográficos'!$D$6,tab_estados[],1)),MAX($A$1:A760)+1,0)</f>
        <v>760</v>
      </c>
      <c r="B761" s="18" t="s">
        <v>1021</v>
      </c>
      <c r="C761" s="18" t="s">
        <v>1022</v>
      </c>
      <c r="D761" s="18" t="s">
        <v>1163</v>
      </c>
      <c r="E761" s="19" t="s">
        <v>6902</v>
      </c>
      <c r="F761" s="18" t="str">
        <f t="shared" si="11"/>
        <v>Pindoretama</v>
      </c>
      <c r="G761" s="19">
        <v>75.14</v>
      </c>
    </row>
    <row r="762" spans="1:7" x14ac:dyDescent="0.25">
      <c r="A762" s="18">
        <f>IF(ISNUMBER(SEARCH('1_Aspectos Geográficos'!$D$6,tab_estados[],1)),MAX($A$1:A761)+1,0)</f>
        <v>761</v>
      </c>
      <c r="B762" s="18" t="s">
        <v>1021</v>
      </c>
      <c r="C762" s="18" t="s">
        <v>1022</v>
      </c>
      <c r="D762" s="18" t="s">
        <v>1164</v>
      </c>
      <c r="E762" s="19" t="s">
        <v>6903</v>
      </c>
      <c r="F762" s="18" t="str">
        <f t="shared" si="11"/>
        <v>Piquet Carneiro</v>
      </c>
      <c r="G762" s="19">
        <v>587.87699999999995</v>
      </c>
    </row>
    <row r="763" spans="1:7" x14ac:dyDescent="0.25">
      <c r="A763" s="18">
        <f>IF(ISNUMBER(SEARCH('1_Aspectos Geográficos'!$D$6,tab_estados[],1)),MAX($A$1:A762)+1,0)</f>
        <v>762</v>
      </c>
      <c r="B763" s="18" t="s">
        <v>1021</v>
      </c>
      <c r="C763" s="18" t="s">
        <v>1022</v>
      </c>
      <c r="D763" s="18" t="s">
        <v>1165</v>
      </c>
      <c r="E763" s="19" t="s">
        <v>6904</v>
      </c>
      <c r="F763" s="18" t="str">
        <f t="shared" si="11"/>
        <v>Pires Ferreira</v>
      </c>
      <c r="G763" s="19">
        <v>243.09899999999999</v>
      </c>
    </row>
    <row r="764" spans="1:7" x14ac:dyDescent="0.25">
      <c r="A764" s="18">
        <f>IF(ISNUMBER(SEARCH('1_Aspectos Geográficos'!$D$6,tab_estados[],1)),MAX($A$1:A763)+1,0)</f>
        <v>763</v>
      </c>
      <c r="B764" s="18" t="s">
        <v>1021</v>
      </c>
      <c r="C764" s="18" t="s">
        <v>1022</v>
      </c>
      <c r="D764" s="18" t="s">
        <v>1166</v>
      </c>
      <c r="E764" s="19" t="s">
        <v>6905</v>
      </c>
      <c r="F764" s="18" t="str">
        <f t="shared" si="11"/>
        <v>Poranga</v>
      </c>
      <c r="G764" s="19">
        <v>1309.259</v>
      </c>
    </row>
    <row r="765" spans="1:7" x14ac:dyDescent="0.25">
      <c r="A765" s="18">
        <f>IF(ISNUMBER(SEARCH('1_Aspectos Geográficos'!$D$6,tab_estados[],1)),MAX($A$1:A764)+1,0)</f>
        <v>764</v>
      </c>
      <c r="B765" s="18" t="s">
        <v>1021</v>
      </c>
      <c r="C765" s="18" t="s">
        <v>1022</v>
      </c>
      <c r="D765" s="18" t="s">
        <v>1167</v>
      </c>
      <c r="E765" s="19" t="s">
        <v>6906</v>
      </c>
      <c r="F765" s="18" t="str">
        <f t="shared" si="11"/>
        <v>Porteiras</v>
      </c>
      <c r="G765" s="19">
        <v>217.58</v>
      </c>
    </row>
    <row r="766" spans="1:7" x14ac:dyDescent="0.25">
      <c r="A766" s="18">
        <f>IF(ISNUMBER(SEARCH('1_Aspectos Geográficos'!$D$6,tab_estados[],1)),MAX($A$1:A765)+1,0)</f>
        <v>765</v>
      </c>
      <c r="B766" s="18" t="s">
        <v>1021</v>
      </c>
      <c r="C766" s="18" t="s">
        <v>1022</v>
      </c>
      <c r="D766" s="18" t="s">
        <v>1168</v>
      </c>
      <c r="E766" s="19" t="s">
        <v>6907</v>
      </c>
      <c r="F766" s="18" t="str">
        <f t="shared" si="11"/>
        <v>Potengi</v>
      </c>
      <c r="G766" s="19">
        <v>338.72699999999998</v>
      </c>
    </row>
    <row r="767" spans="1:7" x14ac:dyDescent="0.25">
      <c r="A767" s="18">
        <f>IF(ISNUMBER(SEARCH('1_Aspectos Geográficos'!$D$6,tab_estados[],1)),MAX($A$1:A766)+1,0)</f>
        <v>766</v>
      </c>
      <c r="B767" s="18" t="s">
        <v>1021</v>
      </c>
      <c r="C767" s="18" t="s">
        <v>1022</v>
      </c>
      <c r="D767" s="18" t="s">
        <v>1169</v>
      </c>
      <c r="E767" s="19" t="s">
        <v>6908</v>
      </c>
      <c r="F767" s="18" t="str">
        <f t="shared" si="11"/>
        <v>Potiretama</v>
      </c>
      <c r="G767" s="19">
        <v>410.33800000000002</v>
      </c>
    </row>
    <row r="768" spans="1:7" x14ac:dyDescent="0.25">
      <c r="A768" s="18">
        <f>IF(ISNUMBER(SEARCH('1_Aspectos Geográficos'!$D$6,tab_estados[],1)),MAX($A$1:A767)+1,0)</f>
        <v>767</v>
      </c>
      <c r="B768" s="18" t="s">
        <v>1021</v>
      </c>
      <c r="C768" s="18" t="s">
        <v>1022</v>
      </c>
      <c r="D768" s="18" t="s">
        <v>1170</v>
      </c>
      <c r="E768" s="19" t="s">
        <v>6909</v>
      </c>
      <c r="F768" s="18" t="str">
        <f t="shared" si="11"/>
        <v>Quiterianópolis</v>
      </c>
      <c r="G768" s="19">
        <v>1040.989</v>
      </c>
    </row>
    <row r="769" spans="1:7" x14ac:dyDescent="0.25">
      <c r="A769" s="18">
        <f>IF(ISNUMBER(SEARCH('1_Aspectos Geográficos'!$D$6,tab_estados[],1)),MAX($A$1:A768)+1,0)</f>
        <v>768</v>
      </c>
      <c r="B769" s="18" t="s">
        <v>1021</v>
      </c>
      <c r="C769" s="18" t="s">
        <v>1022</v>
      </c>
      <c r="D769" s="18" t="s">
        <v>1171</v>
      </c>
      <c r="E769" s="19" t="s">
        <v>6910</v>
      </c>
      <c r="F769" s="18" t="str">
        <f t="shared" si="11"/>
        <v>Quixadá</v>
      </c>
      <c r="G769" s="19">
        <v>2019.8340000000001</v>
      </c>
    </row>
    <row r="770" spans="1:7" x14ac:dyDescent="0.25">
      <c r="A770" s="18">
        <f>IF(ISNUMBER(SEARCH('1_Aspectos Geográficos'!$D$6,tab_estados[],1)),MAX($A$1:A769)+1,0)</f>
        <v>769</v>
      </c>
      <c r="B770" s="18" t="s">
        <v>1021</v>
      </c>
      <c r="C770" s="18" t="s">
        <v>1022</v>
      </c>
      <c r="D770" s="18" t="s">
        <v>1172</v>
      </c>
      <c r="E770" s="19" t="s">
        <v>6911</v>
      </c>
      <c r="F770" s="18" t="str">
        <f t="shared" ref="F770:F833" si="12">IFERROR(VLOOKUP(ROW(A769),lista,5,0),"")</f>
        <v>Quixelô</v>
      </c>
      <c r="G770" s="19">
        <v>559.56100000000004</v>
      </c>
    </row>
    <row r="771" spans="1:7" x14ac:dyDescent="0.25">
      <c r="A771" s="18">
        <f>IF(ISNUMBER(SEARCH('1_Aspectos Geográficos'!$D$6,tab_estados[],1)),MAX($A$1:A770)+1,0)</f>
        <v>770</v>
      </c>
      <c r="B771" s="18" t="s">
        <v>1021</v>
      </c>
      <c r="C771" s="18" t="s">
        <v>1022</v>
      </c>
      <c r="D771" s="18" t="s">
        <v>1173</v>
      </c>
      <c r="E771" s="19" t="s">
        <v>6912</v>
      </c>
      <c r="F771" s="18" t="str">
        <f t="shared" si="12"/>
        <v>Quixeramobim</v>
      </c>
      <c r="G771" s="19">
        <v>3275.625</v>
      </c>
    </row>
    <row r="772" spans="1:7" x14ac:dyDescent="0.25">
      <c r="A772" s="18">
        <f>IF(ISNUMBER(SEARCH('1_Aspectos Geográficos'!$D$6,tab_estados[],1)),MAX($A$1:A771)+1,0)</f>
        <v>771</v>
      </c>
      <c r="B772" s="18" t="s">
        <v>1021</v>
      </c>
      <c r="C772" s="18" t="s">
        <v>1022</v>
      </c>
      <c r="D772" s="18" t="s">
        <v>1174</v>
      </c>
      <c r="E772" s="19" t="s">
        <v>6913</v>
      </c>
      <c r="F772" s="18" t="str">
        <f t="shared" si="12"/>
        <v>Quixeré</v>
      </c>
      <c r="G772" s="19">
        <v>613.57799999999997</v>
      </c>
    </row>
    <row r="773" spans="1:7" x14ac:dyDescent="0.25">
      <c r="A773" s="18">
        <f>IF(ISNUMBER(SEARCH('1_Aspectos Geográficos'!$D$6,tab_estados[],1)),MAX($A$1:A772)+1,0)</f>
        <v>772</v>
      </c>
      <c r="B773" s="18" t="s">
        <v>1021</v>
      </c>
      <c r="C773" s="18" t="s">
        <v>1022</v>
      </c>
      <c r="D773" s="18" t="s">
        <v>1175</v>
      </c>
      <c r="E773" s="19" t="s">
        <v>6914</v>
      </c>
      <c r="F773" s="18" t="str">
        <f t="shared" si="12"/>
        <v>Redenção</v>
      </c>
      <c r="G773" s="19">
        <v>225.821</v>
      </c>
    </row>
    <row r="774" spans="1:7" x14ac:dyDescent="0.25">
      <c r="A774" s="18">
        <f>IF(ISNUMBER(SEARCH('1_Aspectos Geográficos'!$D$6,tab_estados[],1)),MAX($A$1:A773)+1,0)</f>
        <v>773</v>
      </c>
      <c r="B774" s="18" t="s">
        <v>1021</v>
      </c>
      <c r="C774" s="18" t="s">
        <v>1022</v>
      </c>
      <c r="D774" s="18" t="s">
        <v>1176</v>
      </c>
      <c r="E774" s="19" t="s">
        <v>6915</v>
      </c>
      <c r="F774" s="18" t="str">
        <f t="shared" si="12"/>
        <v>Reriutaba</v>
      </c>
      <c r="G774" s="19">
        <v>383.31900000000002</v>
      </c>
    </row>
    <row r="775" spans="1:7" x14ac:dyDescent="0.25">
      <c r="A775" s="18">
        <f>IF(ISNUMBER(SEARCH('1_Aspectos Geográficos'!$D$6,tab_estados[],1)),MAX($A$1:A774)+1,0)</f>
        <v>774</v>
      </c>
      <c r="B775" s="18" t="s">
        <v>1021</v>
      </c>
      <c r="C775" s="18" t="s">
        <v>1022</v>
      </c>
      <c r="D775" s="18" t="s">
        <v>1177</v>
      </c>
      <c r="E775" s="19" t="s">
        <v>6916</v>
      </c>
      <c r="F775" s="18" t="str">
        <f t="shared" si="12"/>
        <v>Russas</v>
      </c>
      <c r="G775" s="19">
        <v>1590.258</v>
      </c>
    </row>
    <row r="776" spans="1:7" x14ac:dyDescent="0.25">
      <c r="A776" s="18">
        <f>IF(ISNUMBER(SEARCH('1_Aspectos Geográficos'!$D$6,tab_estados[],1)),MAX($A$1:A775)+1,0)</f>
        <v>775</v>
      </c>
      <c r="B776" s="18" t="s">
        <v>1021</v>
      </c>
      <c r="C776" s="18" t="s">
        <v>1022</v>
      </c>
      <c r="D776" s="18" t="s">
        <v>1178</v>
      </c>
      <c r="E776" s="19" t="s">
        <v>6917</v>
      </c>
      <c r="F776" s="18" t="str">
        <f t="shared" si="12"/>
        <v>Saboeiro</v>
      </c>
      <c r="G776" s="19">
        <v>1383.4839999999999</v>
      </c>
    </row>
    <row r="777" spans="1:7" x14ac:dyDescent="0.25">
      <c r="A777" s="18">
        <f>IF(ISNUMBER(SEARCH('1_Aspectos Geográficos'!$D$6,tab_estados[],1)),MAX($A$1:A776)+1,0)</f>
        <v>776</v>
      </c>
      <c r="B777" s="18" t="s">
        <v>1021</v>
      </c>
      <c r="C777" s="18" t="s">
        <v>1022</v>
      </c>
      <c r="D777" s="18" t="s">
        <v>1179</v>
      </c>
      <c r="E777" s="19" t="s">
        <v>6918</v>
      </c>
      <c r="F777" s="18" t="str">
        <f t="shared" si="12"/>
        <v>Salitre</v>
      </c>
      <c r="G777" s="19">
        <v>804.35599999999999</v>
      </c>
    </row>
    <row r="778" spans="1:7" x14ac:dyDescent="0.25">
      <c r="A778" s="18">
        <f>IF(ISNUMBER(SEARCH('1_Aspectos Geográficos'!$D$6,tab_estados[],1)),MAX($A$1:A777)+1,0)</f>
        <v>777</v>
      </c>
      <c r="B778" s="18" t="s">
        <v>1021</v>
      </c>
      <c r="C778" s="18" t="s">
        <v>1022</v>
      </c>
      <c r="D778" s="18" t="s">
        <v>1180</v>
      </c>
      <c r="E778" s="19" t="s">
        <v>6919</v>
      </c>
      <c r="F778" s="18" t="str">
        <f t="shared" si="12"/>
        <v>Santana Do Acaraú</v>
      </c>
      <c r="G778" s="19">
        <v>969.32600000000002</v>
      </c>
    </row>
    <row r="779" spans="1:7" x14ac:dyDescent="0.25">
      <c r="A779" s="18">
        <f>IF(ISNUMBER(SEARCH('1_Aspectos Geográficos'!$D$6,tab_estados[],1)),MAX($A$1:A778)+1,0)</f>
        <v>778</v>
      </c>
      <c r="B779" s="18" t="s">
        <v>1021</v>
      </c>
      <c r="C779" s="18" t="s">
        <v>1022</v>
      </c>
      <c r="D779" s="18" t="s">
        <v>1181</v>
      </c>
      <c r="E779" s="19" t="s">
        <v>6920</v>
      </c>
      <c r="F779" s="18" t="str">
        <f t="shared" si="12"/>
        <v>Santana Do Cariri</v>
      </c>
      <c r="G779" s="19">
        <v>855.56299999999999</v>
      </c>
    </row>
    <row r="780" spans="1:7" x14ac:dyDescent="0.25">
      <c r="A780" s="18">
        <f>IF(ISNUMBER(SEARCH('1_Aspectos Geográficos'!$D$6,tab_estados[],1)),MAX($A$1:A779)+1,0)</f>
        <v>779</v>
      </c>
      <c r="B780" s="18" t="s">
        <v>1021</v>
      </c>
      <c r="C780" s="18" t="s">
        <v>1022</v>
      </c>
      <c r="D780" s="18" t="s">
        <v>1182</v>
      </c>
      <c r="E780" s="19" t="s">
        <v>6921</v>
      </c>
      <c r="F780" s="18" t="str">
        <f t="shared" si="12"/>
        <v>Santa Quitéria</v>
      </c>
      <c r="G780" s="19">
        <v>4260.4790000000003</v>
      </c>
    </row>
    <row r="781" spans="1:7" x14ac:dyDescent="0.25">
      <c r="A781" s="18">
        <f>IF(ISNUMBER(SEARCH('1_Aspectos Geográficos'!$D$6,tab_estados[],1)),MAX($A$1:A780)+1,0)</f>
        <v>780</v>
      </c>
      <c r="B781" s="18" t="s">
        <v>1021</v>
      </c>
      <c r="C781" s="18" t="s">
        <v>1022</v>
      </c>
      <c r="D781" s="18" t="s">
        <v>1183</v>
      </c>
      <c r="E781" s="19" t="s">
        <v>6922</v>
      </c>
      <c r="F781" s="18" t="str">
        <f t="shared" si="12"/>
        <v>São Benedito</v>
      </c>
      <c r="G781" s="19">
        <v>338.21</v>
      </c>
    </row>
    <row r="782" spans="1:7" x14ac:dyDescent="0.25">
      <c r="A782" s="18">
        <f>IF(ISNUMBER(SEARCH('1_Aspectos Geográficos'!$D$6,tab_estados[],1)),MAX($A$1:A781)+1,0)</f>
        <v>781</v>
      </c>
      <c r="B782" s="18" t="s">
        <v>1021</v>
      </c>
      <c r="C782" s="18" t="s">
        <v>1022</v>
      </c>
      <c r="D782" s="18" t="s">
        <v>1184</v>
      </c>
      <c r="E782" s="19" t="s">
        <v>6923</v>
      </c>
      <c r="F782" s="18" t="str">
        <f t="shared" si="12"/>
        <v>São Gonçalo Do Amarante</v>
      </c>
      <c r="G782" s="19">
        <v>834.44799999999998</v>
      </c>
    </row>
    <row r="783" spans="1:7" x14ac:dyDescent="0.25">
      <c r="A783" s="18">
        <f>IF(ISNUMBER(SEARCH('1_Aspectos Geográficos'!$D$6,tab_estados[],1)),MAX($A$1:A782)+1,0)</f>
        <v>782</v>
      </c>
      <c r="B783" s="18" t="s">
        <v>1021</v>
      </c>
      <c r="C783" s="18" t="s">
        <v>1022</v>
      </c>
      <c r="D783" s="18" t="s">
        <v>1185</v>
      </c>
      <c r="E783" s="19" t="s">
        <v>6924</v>
      </c>
      <c r="F783" s="18" t="str">
        <f t="shared" si="12"/>
        <v>São João Do Jaguaribe</v>
      </c>
      <c r="G783" s="19">
        <v>280.45600000000002</v>
      </c>
    </row>
    <row r="784" spans="1:7" x14ac:dyDescent="0.25">
      <c r="A784" s="18">
        <f>IF(ISNUMBER(SEARCH('1_Aspectos Geográficos'!$D$6,tab_estados[],1)),MAX($A$1:A783)+1,0)</f>
        <v>783</v>
      </c>
      <c r="B784" s="18" t="s">
        <v>1021</v>
      </c>
      <c r="C784" s="18" t="s">
        <v>1022</v>
      </c>
      <c r="D784" s="18" t="s">
        <v>1186</v>
      </c>
      <c r="E784" s="19" t="s">
        <v>6925</v>
      </c>
      <c r="F784" s="18" t="str">
        <f t="shared" si="12"/>
        <v>São Luís Do Curu</v>
      </c>
      <c r="G784" s="19">
        <v>122.42</v>
      </c>
    </row>
    <row r="785" spans="1:7" x14ac:dyDescent="0.25">
      <c r="A785" s="18">
        <f>IF(ISNUMBER(SEARCH('1_Aspectos Geográficos'!$D$6,tab_estados[],1)),MAX($A$1:A784)+1,0)</f>
        <v>784</v>
      </c>
      <c r="B785" s="18" t="s">
        <v>1021</v>
      </c>
      <c r="C785" s="18" t="s">
        <v>1022</v>
      </c>
      <c r="D785" s="18" t="s">
        <v>1187</v>
      </c>
      <c r="E785" s="19" t="s">
        <v>6926</v>
      </c>
      <c r="F785" s="18" t="str">
        <f t="shared" si="12"/>
        <v>Senador Pompeu</v>
      </c>
      <c r="G785" s="19">
        <v>1002.131</v>
      </c>
    </row>
    <row r="786" spans="1:7" x14ac:dyDescent="0.25">
      <c r="A786" s="18">
        <f>IF(ISNUMBER(SEARCH('1_Aspectos Geográficos'!$D$6,tab_estados[],1)),MAX($A$1:A785)+1,0)</f>
        <v>785</v>
      </c>
      <c r="B786" s="18" t="s">
        <v>1021</v>
      </c>
      <c r="C786" s="18" t="s">
        <v>1022</v>
      </c>
      <c r="D786" s="18" t="s">
        <v>1188</v>
      </c>
      <c r="E786" s="19" t="s">
        <v>6927</v>
      </c>
      <c r="F786" s="18" t="str">
        <f t="shared" si="12"/>
        <v>Senador Sá</v>
      </c>
      <c r="G786" s="19">
        <v>423.91899999999998</v>
      </c>
    </row>
    <row r="787" spans="1:7" x14ac:dyDescent="0.25">
      <c r="A787" s="18">
        <f>IF(ISNUMBER(SEARCH('1_Aspectos Geográficos'!$D$6,tab_estados[],1)),MAX($A$1:A786)+1,0)</f>
        <v>786</v>
      </c>
      <c r="B787" s="18" t="s">
        <v>1021</v>
      </c>
      <c r="C787" s="18" t="s">
        <v>1022</v>
      </c>
      <c r="D787" s="18" t="s">
        <v>1189</v>
      </c>
      <c r="E787" s="19" t="s">
        <v>6928</v>
      </c>
      <c r="F787" s="18" t="str">
        <f t="shared" si="12"/>
        <v>Sobral</v>
      </c>
      <c r="G787" s="19">
        <v>2122.8969999999999</v>
      </c>
    </row>
    <row r="788" spans="1:7" x14ac:dyDescent="0.25">
      <c r="A788" s="18">
        <f>IF(ISNUMBER(SEARCH('1_Aspectos Geográficos'!$D$6,tab_estados[],1)),MAX($A$1:A787)+1,0)</f>
        <v>787</v>
      </c>
      <c r="B788" s="18" t="s">
        <v>1021</v>
      </c>
      <c r="C788" s="18" t="s">
        <v>1022</v>
      </c>
      <c r="D788" s="18" t="s">
        <v>1190</v>
      </c>
      <c r="E788" s="19" t="s">
        <v>6929</v>
      </c>
      <c r="F788" s="18" t="str">
        <f t="shared" si="12"/>
        <v>Solonópole</v>
      </c>
      <c r="G788" s="19">
        <v>1536.165</v>
      </c>
    </row>
    <row r="789" spans="1:7" x14ac:dyDescent="0.25">
      <c r="A789" s="18">
        <f>IF(ISNUMBER(SEARCH('1_Aspectos Geográficos'!$D$6,tab_estados[],1)),MAX($A$1:A788)+1,0)</f>
        <v>788</v>
      </c>
      <c r="B789" s="18" t="s">
        <v>1021</v>
      </c>
      <c r="C789" s="18" t="s">
        <v>1022</v>
      </c>
      <c r="D789" s="18" t="s">
        <v>1191</v>
      </c>
      <c r="E789" s="19" t="s">
        <v>6930</v>
      </c>
      <c r="F789" s="18" t="str">
        <f t="shared" si="12"/>
        <v>Tabuleiro Do Norte</v>
      </c>
      <c r="G789" s="19">
        <v>861.82799999999997</v>
      </c>
    </row>
    <row r="790" spans="1:7" x14ac:dyDescent="0.25">
      <c r="A790" s="18">
        <f>IF(ISNUMBER(SEARCH('1_Aspectos Geográficos'!$D$6,tab_estados[],1)),MAX($A$1:A789)+1,0)</f>
        <v>789</v>
      </c>
      <c r="B790" s="18" t="s">
        <v>1021</v>
      </c>
      <c r="C790" s="18" t="s">
        <v>1022</v>
      </c>
      <c r="D790" s="18" t="s">
        <v>1192</v>
      </c>
      <c r="E790" s="19" t="s">
        <v>6931</v>
      </c>
      <c r="F790" s="18" t="str">
        <f t="shared" si="12"/>
        <v>Tamboril</v>
      </c>
      <c r="G790" s="19">
        <v>1961.31</v>
      </c>
    </row>
    <row r="791" spans="1:7" x14ac:dyDescent="0.25">
      <c r="A791" s="18">
        <f>IF(ISNUMBER(SEARCH('1_Aspectos Geográficos'!$D$6,tab_estados[],1)),MAX($A$1:A790)+1,0)</f>
        <v>790</v>
      </c>
      <c r="B791" s="18" t="s">
        <v>1021</v>
      </c>
      <c r="C791" s="18" t="s">
        <v>1022</v>
      </c>
      <c r="D791" s="18" t="s">
        <v>1193</v>
      </c>
      <c r="E791" s="19" t="s">
        <v>6932</v>
      </c>
      <c r="F791" s="18" t="str">
        <f t="shared" si="12"/>
        <v>Tarrafas</v>
      </c>
      <c r="G791" s="19">
        <v>454.39100000000002</v>
      </c>
    </row>
    <row r="792" spans="1:7" x14ac:dyDescent="0.25">
      <c r="A792" s="18">
        <f>IF(ISNUMBER(SEARCH('1_Aspectos Geográficos'!$D$6,tab_estados[],1)),MAX($A$1:A791)+1,0)</f>
        <v>791</v>
      </c>
      <c r="B792" s="18" t="s">
        <v>1021</v>
      </c>
      <c r="C792" s="18" t="s">
        <v>1022</v>
      </c>
      <c r="D792" s="18" t="s">
        <v>1194</v>
      </c>
      <c r="E792" s="19" t="s">
        <v>6933</v>
      </c>
      <c r="F792" s="18" t="str">
        <f t="shared" si="12"/>
        <v>Tauá</v>
      </c>
      <c r="G792" s="19">
        <v>4018.1619999999998</v>
      </c>
    </row>
    <row r="793" spans="1:7" x14ac:dyDescent="0.25">
      <c r="A793" s="18">
        <f>IF(ISNUMBER(SEARCH('1_Aspectos Geográficos'!$D$6,tab_estados[],1)),MAX($A$1:A792)+1,0)</f>
        <v>792</v>
      </c>
      <c r="B793" s="18" t="s">
        <v>1021</v>
      </c>
      <c r="C793" s="18" t="s">
        <v>1022</v>
      </c>
      <c r="D793" s="18" t="s">
        <v>1195</v>
      </c>
      <c r="E793" s="19" t="s">
        <v>6934</v>
      </c>
      <c r="F793" s="18" t="str">
        <f t="shared" si="12"/>
        <v>Tejuçuoca</v>
      </c>
      <c r="G793" s="19">
        <v>759.71500000000003</v>
      </c>
    </row>
    <row r="794" spans="1:7" x14ac:dyDescent="0.25">
      <c r="A794" s="18">
        <f>IF(ISNUMBER(SEARCH('1_Aspectos Geográficos'!$D$6,tab_estados[],1)),MAX($A$1:A793)+1,0)</f>
        <v>793</v>
      </c>
      <c r="B794" s="18" t="s">
        <v>1021</v>
      </c>
      <c r="C794" s="18" t="s">
        <v>1022</v>
      </c>
      <c r="D794" s="18" t="s">
        <v>1196</v>
      </c>
      <c r="E794" s="19" t="s">
        <v>6935</v>
      </c>
      <c r="F794" s="18" t="str">
        <f t="shared" si="12"/>
        <v>Tianguá</v>
      </c>
      <c r="G794" s="19">
        <v>908.88800000000003</v>
      </c>
    </row>
    <row r="795" spans="1:7" x14ac:dyDescent="0.25">
      <c r="A795" s="18">
        <f>IF(ISNUMBER(SEARCH('1_Aspectos Geográficos'!$D$6,tab_estados[],1)),MAX($A$1:A794)+1,0)</f>
        <v>794</v>
      </c>
      <c r="B795" s="18" t="s">
        <v>1021</v>
      </c>
      <c r="C795" s="18" t="s">
        <v>1022</v>
      </c>
      <c r="D795" s="18" t="s">
        <v>1197</v>
      </c>
      <c r="E795" s="19" t="s">
        <v>6936</v>
      </c>
      <c r="F795" s="18" t="str">
        <f t="shared" si="12"/>
        <v>Trairi</v>
      </c>
      <c r="G795" s="19">
        <v>925.72199999999998</v>
      </c>
    </row>
    <row r="796" spans="1:7" x14ac:dyDescent="0.25">
      <c r="A796" s="18">
        <f>IF(ISNUMBER(SEARCH('1_Aspectos Geográficos'!$D$6,tab_estados[],1)),MAX($A$1:A795)+1,0)</f>
        <v>795</v>
      </c>
      <c r="B796" s="18" t="s">
        <v>1021</v>
      </c>
      <c r="C796" s="18" t="s">
        <v>1022</v>
      </c>
      <c r="D796" s="18" t="s">
        <v>1198</v>
      </c>
      <c r="E796" s="19" t="s">
        <v>6937</v>
      </c>
      <c r="F796" s="18" t="str">
        <f t="shared" si="12"/>
        <v>Tururu</v>
      </c>
      <c r="G796" s="19">
        <v>202.27600000000001</v>
      </c>
    </row>
    <row r="797" spans="1:7" x14ac:dyDescent="0.25">
      <c r="A797" s="18">
        <f>IF(ISNUMBER(SEARCH('1_Aspectos Geográficos'!$D$6,tab_estados[],1)),MAX($A$1:A796)+1,0)</f>
        <v>796</v>
      </c>
      <c r="B797" s="18" t="s">
        <v>1021</v>
      </c>
      <c r="C797" s="18" t="s">
        <v>1022</v>
      </c>
      <c r="D797" s="18" t="s">
        <v>1199</v>
      </c>
      <c r="E797" s="19" t="s">
        <v>6938</v>
      </c>
      <c r="F797" s="18" t="str">
        <f t="shared" si="12"/>
        <v>Ubajara</v>
      </c>
      <c r="G797" s="19">
        <v>421.03300000000002</v>
      </c>
    </row>
    <row r="798" spans="1:7" x14ac:dyDescent="0.25">
      <c r="A798" s="18">
        <f>IF(ISNUMBER(SEARCH('1_Aspectos Geográficos'!$D$6,tab_estados[],1)),MAX($A$1:A797)+1,0)</f>
        <v>797</v>
      </c>
      <c r="B798" s="18" t="s">
        <v>1021</v>
      </c>
      <c r="C798" s="18" t="s">
        <v>1022</v>
      </c>
      <c r="D798" s="18" t="s">
        <v>1200</v>
      </c>
      <c r="E798" s="19" t="s">
        <v>6939</v>
      </c>
      <c r="F798" s="18" t="str">
        <f t="shared" si="12"/>
        <v>Umari</v>
      </c>
      <c r="G798" s="19">
        <v>263.93</v>
      </c>
    </row>
    <row r="799" spans="1:7" x14ac:dyDescent="0.25">
      <c r="A799" s="18">
        <f>IF(ISNUMBER(SEARCH('1_Aspectos Geográficos'!$D$6,tab_estados[],1)),MAX($A$1:A798)+1,0)</f>
        <v>798</v>
      </c>
      <c r="B799" s="18" t="s">
        <v>1021</v>
      </c>
      <c r="C799" s="18" t="s">
        <v>1022</v>
      </c>
      <c r="D799" s="18" t="s">
        <v>1201</v>
      </c>
      <c r="E799" s="19" t="s">
        <v>6940</v>
      </c>
      <c r="F799" s="18" t="str">
        <f t="shared" si="12"/>
        <v>Umirim</v>
      </c>
      <c r="G799" s="19">
        <v>316.72399999999999</v>
      </c>
    </row>
    <row r="800" spans="1:7" x14ac:dyDescent="0.25">
      <c r="A800" s="18">
        <f>IF(ISNUMBER(SEARCH('1_Aspectos Geográficos'!$D$6,tab_estados[],1)),MAX($A$1:A799)+1,0)</f>
        <v>799</v>
      </c>
      <c r="B800" s="18" t="s">
        <v>1021</v>
      </c>
      <c r="C800" s="18" t="s">
        <v>1022</v>
      </c>
      <c r="D800" s="18" t="s">
        <v>1202</v>
      </c>
      <c r="E800" s="19" t="s">
        <v>6941</v>
      </c>
      <c r="F800" s="18" t="str">
        <f t="shared" si="12"/>
        <v>Uruburetama</v>
      </c>
      <c r="G800" s="19">
        <v>97.072000000000003</v>
      </c>
    </row>
    <row r="801" spans="1:7" x14ac:dyDescent="0.25">
      <c r="A801" s="18">
        <f>IF(ISNUMBER(SEARCH('1_Aspectos Geográficos'!$D$6,tab_estados[],1)),MAX($A$1:A800)+1,0)</f>
        <v>800</v>
      </c>
      <c r="B801" s="18" t="s">
        <v>1021</v>
      </c>
      <c r="C801" s="18" t="s">
        <v>1022</v>
      </c>
      <c r="D801" s="18" t="s">
        <v>1203</v>
      </c>
      <c r="E801" s="19" t="s">
        <v>6942</v>
      </c>
      <c r="F801" s="18" t="str">
        <f t="shared" si="12"/>
        <v>Uruoca</v>
      </c>
      <c r="G801" s="19">
        <v>696.75400000000002</v>
      </c>
    </row>
    <row r="802" spans="1:7" x14ac:dyDescent="0.25">
      <c r="A802" s="18">
        <f>IF(ISNUMBER(SEARCH('1_Aspectos Geográficos'!$D$6,tab_estados[],1)),MAX($A$1:A801)+1,0)</f>
        <v>801</v>
      </c>
      <c r="B802" s="18" t="s">
        <v>1021</v>
      </c>
      <c r="C802" s="18" t="s">
        <v>1022</v>
      </c>
      <c r="D802" s="18" t="s">
        <v>1204</v>
      </c>
      <c r="E802" s="19" t="s">
        <v>6943</v>
      </c>
      <c r="F802" s="18" t="str">
        <f t="shared" si="12"/>
        <v>Varjota</v>
      </c>
      <c r="G802" s="19">
        <v>179.39699999999999</v>
      </c>
    </row>
    <row r="803" spans="1:7" x14ac:dyDescent="0.25">
      <c r="A803" s="18">
        <f>IF(ISNUMBER(SEARCH('1_Aspectos Geográficos'!$D$6,tab_estados[],1)),MAX($A$1:A802)+1,0)</f>
        <v>802</v>
      </c>
      <c r="B803" s="18" t="s">
        <v>1021</v>
      </c>
      <c r="C803" s="18" t="s">
        <v>1022</v>
      </c>
      <c r="D803" s="18" t="s">
        <v>1205</v>
      </c>
      <c r="E803" s="19" t="s">
        <v>6944</v>
      </c>
      <c r="F803" s="18" t="str">
        <f t="shared" si="12"/>
        <v>Várzea Alegre</v>
      </c>
      <c r="G803" s="19">
        <v>835.70899999999995</v>
      </c>
    </row>
    <row r="804" spans="1:7" x14ac:dyDescent="0.25">
      <c r="A804" s="18">
        <f>IF(ISNUMBER(SEARCH('1_Aspectos Geográficos'!$D$6,tab_estados[],1)),MAX($A$1:A803)+1,0)</f>
        <v>803</v>
      </c>
      <c r="B804" s="18" t="s">
        <v>1021</v>
      </c>
      <c r="C804" s="18" t="s">
        <v>1022</v>
      </c>
      <c r="D804" s="18" t="s">
        <v>1206</v>
      </c>
      <c r="E804" s="19" t="s">
        <v>6945</v>
      </c>
      <c r="F804" s="18" t="str">
        <f t="shared" si="12"/>
        <v>Viçosa Do Ceará</v>
      </c>
      <c r="G804" s="19">
        <v>1311.6279999999999</v>
      </c>
    </row>
    <row r="805" spans="1:7" x14ac:dyDescent="0.25">
      <c r="A805" s="18">
        <f>IF(ISNUMBER(SEARCH('1_Aspectos Geográficos'!$D$6,tab_estados[],1)),MAX($A$1:A804)+1,0)</f>
        <v>804</v>
      </c>
      <c r="B805" s="18" t="s">
        <v>5733</v>
      </c>
      <c r="C805" s="18" t="s">
        <v>5734</v>
      </c>
      <c r="D805" s="18" t="s">
        <v>5735</v>
      </c>
      <c r="E805" s="19" t="s">
        <v>6946</v>
      </c>
      <c r="F805" s="18" t="str">
        <f t="shared" si="12"/>
        <v>Brasília</v>
      </c>
      <c r="G805" s="19">
        <v>5779.9970000000003</v>
      </c>
    </row>
    <row r="806" spans="1:7" x14ac:dyDescent="0.25">
      <c r="A806" s="18">
        <f>IF(ISNUMBER(SEARCH('1_Aspectos Geográficos'!$D$6,tab_estados[],1)),MAX($A$1:A805)+1,0)</f>
        <v>805</v>
      </c>
      <c r="B806" s="18" t="s">
        <v>3242</v>
      </c>
      <c r="C806" s="18" t="s">
        <v>3243</v>
      </c>
      <c r="D806" s="18" t="s">
        <v>3244</v>
      </c>
      <c r="E806" s="19" t="s">
        <v>6947</v>
      </c>
      <c r="F806" s="18" t="str">
        <f t="shared" si="12"/>
        <v>Afonso Cláudio</v>
      </c>
      <c r="G806" s="19">
        <v>941.18799999999999</v>
      </c>
    </row>
    <row r="807" spans="1:7" x14ac:dyDescent="0.25">
      <c r="A807" s="18">
        <f>IF(ISNUMBER(SEARCH('1_Aspectos Geográficos'!$D$6,tab_estados[],1)),MAX($A$1:A806)+1,0)</f>
        <v>806</v>
      </c>
      <c r="B807" s="18" t="s">
        <v>3242</v>
      </c>
      <c r="C807" s="18" t="s">
        <v>3243</v>
      </c>
      <c r="D807" s="18" t="s">
        <v>3245</v>
      </c>
      <c r="E807" s="19" t="s">
        <v>6948</v>
      </c>
      <c r="F807" s="18" t="str">
        <f t="shared" si="12"/>
        <v>Águia Branca</v>
      </c>
      <c r="G807" s="19">
        <v>454.44799999999998</v>
      </c>
    </row>
    <row r="808" spans="1:7" x14ac:dyDescent="0.25">
      <c r="A808" s="18">
        <f>IF(ISNUMBER(SEARCH('1_Aspectos Geográficos'!$D$6,tab_estados[],1)),MAX($A$1:A807)+1,0)</f>
        <v>807</v>
      </c>
      <c r="B808" s="18" t="s">
        <v>3242</v>
      </c>
      <c r="C808" s="18" t="s">
        <v>3243</v>
      </c>
      <c r="D808" s="18" t="s">
        <v>3246</v>
      </c>
      <c r="E808" s="19" t="s">
        <v>6949</v>
      </c>
      <c r="F808" s="18" t="str">
        <f t="shared" si="12"/>
        <v>Água Doce Do Norte</v>
      </c>
      <c r="G808" s="19">
        <v>473.72899999999998</v>
      </c>
    </row>
    <row r="809" spans="1:7" x14ac:dyDescent="0.25">
      <c r="A809" s="18">
        <f>IF(ISNUMBER(SEARCH('1_Aspectos Geográficos'!$D$6,tab_estados[],1)),MAX($A$1:A808)+1,0)</f>
        <v>808</v>
      </c>
      <c r="B809" s="18" t="s">
        <v>3242</v>
      </c>
      <c r="C809" s="18" t="s">
        <v>3243</v>
      </c>
      <c r="D809" s="18" t="s">
        <v>3247</v>
      </c>
      <c r="E809" s="19" t="s">
        <v>6950</v>
      </c>
      <c r="F809" s="18" t="str">
        <f t="shared" si="12"/>
        <v>Alegre</v>
      </c>
      <c r="G809" s="19">
        <v>772</v>
      </c>
    </row>
    <row r="810" spans="1:7" x14ac:dyDescent="0.25">
      <c r="A810" s="18">
        <f>IF(ISNUMBER(SEARCH('1_Aspectos Geográficos'!$D$6,tab_estados[],1)),MAX($A$1:A809)+1,0)</f>
        <v>809</v>
      </c>
      <c r="B810" s="18" t="s">
        <v>3242</v>
      </c>
      <c r="C810" s="18" t="s">
        <v>3243</v>
      </c>
      <c r="D810" s="18" t="s">
        <v>3248</v>
      </c>
      <c r="E810" s="19" t="s">
        <v>6951</v>
      </c>
      <c r="F810" s="18" t="str">
        <f t="shared" si="12"/>
        <v>Alfredo Chaves</v>
      </c>
      <c r="G810" s="19">
        <v>615.79100000000005</v>
      </c>
    </row>
    <row r="811" spans="1:7" x14ac:dyDescent="0.25">
      <c r="A811" s="18">
        <f>IF(ISNUMBER(SEARCH('1_Aspectos Geográficos'!$D$6,tab_estados[],1)),MAX($A$1:A810)+1,0)</f>
        <v>810</v>
      </c>
      <c r="B811" s="18" t="s">
        <v>3242</v>
      </c>
      <c r="C811" s="18" t="s">
        <v>3243</v>
      </c>
      <c r="D811" s="18" t="s">
        <v>3249</v>
      </c>
      <c r="E811" s="19" t="s">
        <v>6952</v>
      </c>
      <c r="F811" s="18" t="str">
        <f t="shared" si="12"/>
        <v>Alto Rio Novo</v>
      </c>
      <c r="G811" s="19">
        <v>227.61699999999999</v>
      </c>
    </row>
    <row r="812" spans="1:7" x14ac:dyDescent="0.25">
      <c r="A812" s="18">
        <f>IF(ISNUMBER(SEARCH('1_Aspectos Geográficos'!$D$6,tab_estados[],1)),MAX($A$1:A811)+1,0)</f>
        <v>811</v>
      </c>
      <c r="B812" s="18" t="s">
        <v>3242</v>
      </c>
      <c r="C812" s="18" t="s">
        <v>3243</v>
      </c>
      <c r="D812" s="18" t="s">
        <v>3250</v>
      </c>
      <c r="E812" s="19" t="s">
        <v>6953</v>
      </c>
      <c r="F812" s="18" t="str">
        <f t="shared" si="12"/>
        <v>Anchieta</v>
      </c>
      <c r="G812" s="19">
        <v>411.89800000000002</v>
      </c>
    </row>
    <row r="813" spans="1:7" x14ac:dyDescent="0.25">
      <c r="A813" s="18">
        <f>IF(ISNUMBER(SEARCH('1_Aspectos Geográficos'!$D$6,tab_estados[],1)),MAX($A$1:A812)+1,0)</f>
        <v>812</v>
      </c>
      <c r="B813" s="18" t="s">
        <v>3242</v>
      </c>
      <c r="C813" s="18" t="s">
        <v>3243</v>
      </c>
      <c r="D813" s="18" t="s">
        <v>3251</v>
      </c>
      <c r="E813" s="19" t="s">
        <v>6954</v>
      </c>
      <c r="F813" s="18" t="str">
        <f t="shared" si="12"/>
        <v>Apiacá</v>
      </c>
      <c r="G813" s="19">
        <v>193.98400000000001</v>
      </c>
    </row>
    <row r="814" spans="1:7" x14ac:dyDescent="0.25">
      <c r="A814" s="18">
        <f>IF(ISNUMBER(SEARCH('1_Aspectos Geográficos'!$D$6,tab_estados[],1)),MAX($A$1:A813)+1,0)</f>
        <v>813</v>
      </c>
      <c r="B814" s="18" t="s">
        <v>3242</v>
      </c>
      <c r="C814" s="18" t="s">
        <v>3243</v>
      </c>
      <c r="D814" s="18" t="s">
        <v>3252</v>
      </c>
      <c r="E814" s="19" t="s">
        <v>6955</v>
      </c>
      <c r="F814" s="18" t="str">
        <f t="shared" si="12"/>
        <v>Aracruz</v>
      </c>
      <c r="G814" s="19">
        <v>1423.874</v>
      </c>
    </row>
    <row r="815" spans="1:7" x14ac:dyDescent="0.25">
      <c r="A815" s="18">
        <f>IF(ISNUMBER(SEARCH('1_Aspectos Geográficos'!$D$6,tab_estados[],1)),MAX($A$1:A814)+1,0)</f>
        <v>814</v>
      </c>
      <c r="B815" s="18" t="s">
        <v>3242</v>
      </c>
      <c r="C815" s="18" t="s">
        <v>3243</v>
      </c>
      <c r="D815" s="18" t="s">
        <v>3253</v>
      </c>
      <c r="E815" s="19" t="s">
        <v>6956</v>
      </c>
      <c r="F815" s="18" t="str">
        <f t="shared" si="12"/>
        <v>Atilio Vivacqua</v>
      </c>
      <c r="G815" s="19">
        <v>223.447</v>
      </c>
    </row>
    <row r="816" spans="1:7" x14ac:dyDescent="0.25">
      <c r="A816" s="18">
        <f>IF(ISNUMBER(SEARCH('1_Aspectos Geográficos'!$D$6,tab_estados[],1)),MAX($A$1:A815)+1,0)</f>
        <v>815</v>
      </c>
      <c r="B816" s="18" t="s">
        <v>3242</v>
      </c>
      <c r="C816" s="18" t="s">
        <v>3243</v>
      </c>
      <c r="D816" s="18" t="s">
        <v>3254</v>
      </c>
      <c r="E816" s="19" t="s">
        <v>6957</v>
      </c>
      <c r="F816" s="18" t="str">
        <f t="shared" si="12"/>
        <v>Baixo Guandu</v>
      </c>
      <c r="G816" s="19">
        <v>916.93100000000004</v>
      </c>
    </row>
    <row r="817" spans="1:7" x14ac:dyDescent="0.25">
      <c r="A817" s="18">
        <f>IF(ISNUMBER(SEARCH('1_Aspectos Geográficos'!$D$6,tab_estados[],1)),MAX($A$1:A816)+1,0)</f>
        <v>816</v>
      </c>
      <c r="B817" s="18" t="s">
        <v>3242</v>
      </c>
      <c r="C817" s="18" t="s">
        <v>3243</v>
      </c>
      <c r="D817" s="18" t="s">
        <v>3255</v>
      </c>
      <c r="E817" s="19" t="s">
        <v>6958</v>
      </c>
      <c r="F817" s="18" t="str">
        <f t="shared" si="12"/>
        <v>Barra De São Francisco</v>
      </c>
      <c r="G817" s="19">
        <v>941.79600000000005</v>
      </c>
    </row>
    <row r="818" spans="1:7" x14ac:dyDescent="0.25">
      <c r="A818" s="18">
        <f>IF(ISNUMBER(SEARCH('1_Aspectos Geográficos'!$D$6,tab_estados[],1)),MAX($A$1:A817)+1,0)</f>
        <v>817</v>
      </c>
      <c r="B818" s="18" t="s">
        <v>3242</v>
      </c>
      <c r="C818" s="18" t="s">
        <v>3243</v>
      </c>
      <c r="D818" s="18" t="s">
        <v>3256</v>
      </c>
      <c r="E818" s="19" t="s">
        <v>6959</v>
      </c>
      <c r="F818" s="18" t="str">
        <f t="shared" si="12"/>
        <v>Boa Esperança</v>
      </c>
      <c r="G818" s="19">
        <v>428.50099999999998</v>
      </c>
    </row>
    <row r="819" spans="1:7" x14ac:dyDescent="0.25">
      <c r="A819" s="18">
        <f>IF(ISNUMBER(SEARCH('1_Aspectos Geográficos'!$D$6,tab_estados[],1)),MAX($A$1:A818)+1,0)</f>
        <v>818</v>
      </c>
      <c r="B819" s="18" t="s">
        <v>3242</v>
      </c>
      <c r="C819" s="18" t="s">
        <v>3243</v>
      </c>
      <c r="D819" s="18" t="s">
        <v>3257</v>
      </c>
      <c r="E819" s="19" t="s">
        <v>6960</v>
      </c>
      <c r="F819" s="18" t="str">
        <f t="shared" si="12"/>
        <v>Bom Jesus Do Norte</v>
      </c>
      <c r="G819" s="19">
        <v>89.084000000000003</v>
      </c>
    </row>
    <row r="820" spans="1:7" x14ac:dyDescent="0.25">
      <c r="A820" s="18">
        <f>IF(ISNUMBER(SEARCH('1_Aspectos Geográficos'!$D$6,tab_estados[],1)),MAX($A$1:A819)+1,0)</f>
        <v>819</v>
      </c>
      <c r="B820" s="18" t="s">
        <v>3242</v>
      </c>
      <c r="C820" s="18" t="s">
        <v>3243</v>
      </c>
      <c r="D820" s="18" t="s">
        <v>3258</v>
      </c>
      <c r="E820" s="19" t="s">
        <v>6961</v>
      </c>
      <c r="F820" s="18" t="str">
        <f t="shared" si="12"/>
        <v>Brejetuba</v>
      </c>
      <c r="G820" s="19">
        <v>354.404</v>
      </c>
    </row>
    <row r="821" spans="1:7" x14ac:dyDescent="0.25">
      <c r="A821" s="18">
        <f>IF(ISNUMBER(SEARCH('1_Aspectos Geográficos'!$D$6,tab_estados[],1)),MAX($A$1:A820)+1,0)</f>
        <v>820</v>
      </c>
      <c r="B821" s="18" t="s">
        <v>3242</v>
      </c>
      <c r="C821" s="18" t="s">
        <v>3243</v>
      </c>
      <c r="D821" s="18" t="s">
        <v>3259</v>
      </c>
      <c r="E821" s="19" t="s">
        <v>6962</v>
      </c>
      <c r="F821" s="18" t="str">
        <f t="shared" si="12"/>
        <v>Cachoeiro De Itapemirim</v>
      </c>
      <c r="G821" s="19">
        <v>874.00400000000002</v>
      </c>
    </row>
    <row r="822" spans="1:7" x14ac:dyDescent="0.25">
      <c r="A822" s="18">
        <f>IF(ISNUMBER(SEARCH('1_Aspectos Geográficos'!$D$6,tab_estados[],1)),MAX($A$1:A821)+1,0)</f>
        <v>821</v>
      </c>
      <c r="B822" s="18" t="s">
        <v>3242</v>
      </c>
      <c r="C822" s="18" t="s">
        <v>3243</v>
      </c>
      <c r="D822" s="18" t="s">
        <v>3260</v>
      </c>
      <c r="E822" s="19" t="s">
        <v>6963</v>
      </c>
      <c r="F822" s="18" t="str">
        <f t="shared" si="12"/>
        <v>Cariacica</v>
      </c>
      <c r="G822" s="19">
        <v>279.71800000000002</v>
      </c>
    </row>
    <row r="823" spans="1:7" x14ac:dyDescent="0.25">
      <c r="A823" s="18">
        <f>IF(ISNUMBER(SEARCH('1_Aspectos Geográficos'!$D$6,tab_estados[],1)),MAX($A$1:A822)+1,0)</f>
        <v>822</v>
      </c>
      <c r="B823" s="18" t="s">
        <v>3242</v>
      </c>
      <c r="C823" s="18" t="s">
        <v>3243</v>
      </c>
      <c r="D823" s="18" t="s">
        <v>3261</v>
      </c>
      <c r="E823" s="19" t="s">
        <v>6964</v>
      </c>
      <c r="F823" s="18" t="str">
        <f t="shared" si="12"/>
        <v>Castelo</v>
      </c>
      <c r="G823" s="19">
        <v>664.06200000000001</v>
      </c>
    </row>
    <row r="824" spans="1:7" x14ac:dyDescent="0.25">
      <c r="A824" s="18">
        <f>IF(ISNUMBER(SEARCH('1_Aspectos Geográficos'!$D$6,tab_estados[],1)),MAX($A$1:A823)+1,0)</f>
        <v>823</v>
      </c>
      <c r="B824" s="18" t="s">
        <v>3242</v>
      </c>
      <c r="C824" s="18" t="s">
        <v>3243</v>
      </c>
      <c r="D824" s="18" t="s">
        <v>3262</v>
      </c>
      <c r="E824" s="19" t="s">
        <v>6965</v>
      </c>
      <c r="F824" s="18" t="str">
        <f t="shared" si="12"/>
        <v>Colatina</v>
      </c>
      <c r="G824" s="19">
        <v>1416.8040000000001</v>
      </c>
    </row>
    <row r="825" spans="1:7" x14ac:dyDescent="0.25">
      <c r="A825" s="18">
        <f>IF(ISNUMBER(SEARCH('1_Aspectos Geográficos'!$D$6,tab_estados[],1)),MAX($A$1:A824)+1,0)</f>
        <v>824</v>
      </c>
      <c r="B825" s="18" t="s">
        <v>3242</v>
      </c>
      <c r="C825" s="18" t="s">
        <v>3243</v>
      </c>
      <c r="D825" s="18" t="s">
        <v>3263</v>
      </c>
      <c r="E825" s="19" t="s">
        <v>6966</v>
      </c>
      <c r="F825" s="18" t="str">
        <f t="shared" si="12"/>
        <v>Conceição Da Barra</v>
      </c>
      <c r="G825" s="19">
        <v>1184.944</v>
      </c>
    </row>
    <row r="826" spans="1:7" x14ac:dyDescent="0.25">
      <c r="A826" s="18">
        <f>IF(ISNUMBER(SEARCH('1_Aspectos Geográficos'!$D$6,tab_estados[],1)),MAX($A$1:A825)+1,0)</f>
        <v>825</v>
      </c>
      <c r="B826" s="18" t="s">
        <v>3242</v>
      </c>
      <c r="C826" s="18" t="s">
        <v>3243</v>
      </c>
      <c r="D826" s="18" t="s">
        <v>3264</v>
      </c>
      <c r="E826" s="19" t="s">
        <v>6967</v>
      </c>
      <c r="F826" s="18" t="str">
        <f t="shared" si="12"/>
        <v>Conceição Do Castelo</v>
      </c>
      <c r="G826" s="19">
        <v>369.23099999999999</v>
      </c>
    </row>
    <row r="827" spans="1:7" x14ac:dyDescent="0.25">
      <c r="A827" s="18">
        <f>IF(ISNUMBER(SEARCH('1_Aspectos Geográficos'!$D$6,tab_estados[],1)),MAX($A$1:A826)+1,0)</f>
        <v>826</v>
      </c>
      <c r="B827" s="18" t="s">
        <v>3242</v>
      </c>
      <c r="C827" s="18" t="s">
        <v>3243</v>
      </c>
      <c r="D827" s="18" t="s">
        <v>3265</v>
      </c>
      <c r="E827" s="19" t="s">
        <v>6968</v>
      </c>
      <c r="F827" s="18" t="str">
        <f t="shared" si="12"/>
        <v>Divino De São Lourenço</v>
      </c>
      <c r="G827" s="19">
        <v>173.881</v>
      </c>
    </row>
    <row r="828" spans="1:7" x14ac:dyDescent="0.25">
      <c r="A828" s="18">
        <f>IF(ISNUMBER(SEARCH('1_Aspectos Geográficos'!$D$6,tab_estados[],1)),MAX($A$1:A827)+1,0)</f>
        <v>827</v>
      </c>
      <c r="B828" s="18" t="s">
        <v>3242</v>
      </c>
      <c r="C828" s="18" t="s">
        <v>3243</v>
      </c>
      <c r="D828" s="18" t="s">
        <v>3266</v>
      </c>
      <c r="E828" s="19" t="s">
        <v>6969</v>
      </c>
      <c r="F828" s="18" t="str">
        <f t="shared" si="12"/>
        <v>Domingos Martins</v>
      </c>
      <c r="G828" s="19">
        <v>1229.212</v>
      </c>
    </row>
    <row r="829" spans="1:7" x14ac:dyDescent="0.25">
      <c r="A829" s="18">
        <f>IF(ISNUMBER(SEARCH('1_Aspectos Geográficos'!$D$6,tab_estados[],1)),MAX($A$1:A828)+1,0)</f>
        <v>828</v>
      </c>
      <c r="B829" s="18" t="s">
        <v>3242</v>
      </c>
      <c r="C829" s="18" t="s">
        <v>3243</v>
      </c>
      <c r="D829" s="18" t="s">
        <v>3267</v>
      </c>
      <c r="E829" s="19" t="s">
        <v>6970</v>
      </c>
      <c r="F829" s="18" t="str">
        <f t="shared" si="12"/>
        <v>Dores Do Rio Preto</v>
      </c>
      <c r="G829" s="19">
        <v>159.298</v>
      </c>
    </row>
    <row r="830" spans="1:7" x14ac:dyDescent="0.25">
      <c r="A830" s="18">
        <f>IF(ISNUMBER(SEARCH('1_Aspectos Geográficos'!$D$6,tab_estados[],1)),MAX($A$1:A829)+1,0)</f>
        <v>829</v>
      </c>
      <c r="B830" s="18" t="s">
        <v>3242</v>
      </c>
      <c r="C830" s="18" t="s">
        <v>3243</v>
      </c>
      <c r="D830" s="18" t="s">
        <v>3268</v>
      </c>
      <c r="E830" s="19" t="s">
        <v>6971</v>
      </c>
      <c r="F830" s="18" t="str">
        <f t="shared" si="12"/>
        <v>Ecoporanga</v>
      </c>
      <c r="G830" s="19">
        <v>2285.3690000000001</v>
      </c>
    </row>
    <row r="831" spans="1:7" x14ac:dyDescent="0.25">
      <c r="A831" s="18">
        <f>IF(ISNUMBER(SEARCH('1_Aspectos Geográficos'!$D$6,tab_estados[],1)),MAX($A$1:A830)+1,0)</f>
        <v>830</v>
      </c>
      <c r="B831" s="18" t="s">
        <v>3242</v>
      </c>
      <c r="C831" s="18" t="s">
        <v>3243</v>
      </c>
      <c r="D831" s="18" t="s">
        <v>3269</v>
      </c>
      <c r="E831" s="19" t="s">
        <v>6972</v>
      </c>
      <c r="F831" s="18" t="str">
        <f t="shared" si="12"/>
        <v>Fundão</v>
      </c>
      <c r="G831" s="19">
        <v>288.72399999999999</v>
      </c>
    </row>
    <row r="832" spans="1:7" x14ac:dyDescent="0.25">
      <c r="A832" s="18">
        <f>IF(ISNUMBER(SEARCH('1_Aspectos Geográficos'!$D$6,tab_estados[],1)),MAX($A$1:A831)+1,0)</f>
        <v>831</v>
      </c>
      <c r="B832" s="18" t="s">
        <v>3242</v>
      </c>
      <c r="C832" s="18" t="s">
        <v>3243</v>
      </c>
      <c r="D832" s="18" t="s">
        <v>3270</v>
      </c>
      <c r="E832" s="19" t="s">
        <v>6973</v>
      </c>
      <c r="F832" s="18" t="str">
        <f t="shared" si="12"/>
        <v>Governador Lindenberg</v>
      </c>
      <c r="G832" s="19">
        <v>359.97699999999998</v>
      </c>
    </row>
    <row r="833" spans="1:7" x14ac:dyDescent="0.25">
      <c r="A833" s="18">
        <f>IF(ISNUMBER(SEARCH('1_Aspectos Geográficos'!$D$6,tab_estados[],1)),MAX($A$1:A832)+1,0)</f>
        <v>832</v>
      </c>
      <c r="B833" s="18" t="s">
        <v>3242</v>
      </c>
      <c r="C833" s="18" t="s">
        <v>3243</v>
      </c>
      <c r="D833" s="18" t="s">
        <v>3271</v>
      </c>
      <c r="E833" s="19" t="s">
        <v>6974</v>
      </c>
      <c r="F833" s="18" t="str">
        <f t="shared" si="12"/>
        <v>Guaçuí</v>
      </c>
      <c r="G833" s="19">
        <v>468.34300000000002</v>
      </c>
    </row>
    <row r="834" spans="1:7" x14ac:dyDescent="0.25">
      <c r="A834" s="18">
        <f>IF(ISNUMBER(SEARCH('1_Aspectos Geográficos'!$D$6,tab_estados[],1)),MAX($A$1:A833)+1,0)</f>
        <v>833</v>
      </c>
      <c r="B834" s="18" t="s">
        <v>3242</v>
      </c>
      <c r="C834" s="18" t="s">
        <v>3243</v>
      </c>
      <c r="D834" s="18" t="s">
        <v>3272</v>
      </c>
      <c r="E834" s="19" t="s">
        <v>6975</v>
      </c>
      <c r="F834" s="18" t="str">
        <f t="shared" ref="F834:F897" si="13">IFERROR(VLOOKUP(ROW(A833),lista,5,0),"")</f>
        <v>Guarapari</v>
      </c>
      <c r="G834" s="19">
        <v>591.81500000000005</v>
      </c>
    </row>
    <row r="835" spans="1:7" x14ac:dyDescent="0.25">
      <c r="A835" s="18">
        <f>IF(ISNUMBER(SEARCH('1_Aspectos Geográficos'!$D$6,tab_estados[],1)),MAX($A$1:A834)+1,0)</f>
        <v>834</v>
      </c>
      <c r="B835" s="18" t="s">
        <v>3242</v>
      </c>
      <c r="C835" s="18" t="s">
        <v>3243</v>
      </c>
      <c r="D835" s="18" t="s">
        <v>3273</v>
      </c>
      <c r="E835" s="19" t="s">
        <v>6976</v>
      </c>
      <c r="F835" s="18" t="str">
        <f t="shared" si="13"/>
        <v>Ibatiba</v>
      </c>
      <c r="G835" s="19">
        <v>240.27799999999999</v>
      </c>
    </row>
    <row r="836" spans="1:7" x14ac:dyDescent="0.25">
      <c r="A836" s="18">
        <f>IF(ISNUMBER(SEARCH('1_Aspectos Geográficos'!$D$6,tab_estados[],1)),MAX($A$1:A835)+1,0)</f>
        <v>835</v>
      </c>
      <c r="B836" s="18" t="s">
        <v>3242</v>
      </c>
      <c r="C836" s="18" t="s">
        <v>3243</v>
      </c>
      <c r="D836" s="18" t="s">
        <v>3274</v>
      </c>
      <c r="E836" s="19" t="s">
        <v>6977</v>
      </c>
      <c r="F836" s="18" t="str">
        <f t="shared" si="13"/>
        <v>Ibiraçu</v>
      </c>
      <c r="G836" s="19">
        <v>201.24799999999999</v>
      </c>
    </row>
    <row r="837" spans="1:7" x14ac:dyDescent="0.25">
      <c r="A837" s="18">
        <f>IF(ISNUMBER(SEARCH('1_Aspectos Geográficos'!$D$6,tab_estados[],1)),MAX($A$1:A836)+1,0)</f>
        <v>836</v>
      </c>
      <c r="B837" s="18" t="s">
        <v>3242</v>
      </c>
      <c r="C837" s="18" t="s">
        <v>3243</v>
      </c>
      <c r="D837" s="18" t="s">
        <v>3275</v>
      </c>
      <c r="E837" s="19" t="s">
        <v>6978</v>
      </c>
      <c r="F837" s="18" t="str">
        <f t="shared" si="13"/>
        <v>Ibitirama</v>
      </c>
      <c r="G837" s="19">
        <v>330.87400000000002</v>
      </c>
    </row>
    <row r="838" spans="1:7" x14ac:dyDescent="0.25">
      <c r="A838" s="18">
        <f>IF(ISNUMBER(SEARCH('1_Aspectos Geográficos'!$D$6,tab_estados[],1)),MAX($A$1:A837)+1,0)</f>
        <v>837</v>
      </c>
      <c r="B838" s="18" t="s">
        <v>3242</v>
      </c>
      <c r="C838" s="18" t="s">
        <v>3243</v>
      </c>
      <c r="D838" s="18" t="s">
        <v>3276</v>
      </c>
      <c r="E838" s="19" t="s">
        <v>6979</v>
      </c>
      <c r="F838" s="18" t="str">
        <f t="shared" si="13"/>
        <v>Iconha</v>
      </c>
      <c r="G838" s="19">
        <v>203.52799999999999</v>
      </c>
    </row>
    <row r="839" spans="1:7" x14ac:dyDescent="0.25">
      <c r="A839" s="18">
        <f>IF(ISNUMBER(SEARCH('1_Aspectos Geográficos'!$D$6,tab_estados[],1)),MAX($A$1:A838)+1,0)</f>
        <v>838</v>
      </c>
      <c r="B839" s="18" t="s">
        <v>3242</v>
      </c>
      <c r="C839" s="18" t="s">
        <v>3243</v>
      </c>
      <c r="D839" s="18" t="s">
        <v>3277</v>
      </c>
      <c r="E839" s="19" t="s">
        <v>6980</v>
      </c>
      <c r="F839" s="18" t="str">
        <f t="shared" si="13"/>
        <v>Irupi</v>
      </c>
      <c r="G839" s="19">
        <v>184.80699999999999</v>
      </c>
    </row>
    <row r="840" spans="1:7" x14ac:dyDescent="0.25">
      <c r="A840" s="18">
        <f>IF(ISNUMBER(SEARCH('1_Aspectos Geográficos'!$D$6,tab_estados[],1)),MAX($A$1:A839)+1,0)</f>
        <v>839</v>
      </c>
      <c r="B840" s="18" t="s">
        <v>3242</v>
      </c>
      <c r="C840" s="18" t="s">
        <v>3243</v>
      </c>
      <c r="D840" s="18" t="s">
        <v>3278</v>
      </c>
      <c r="E840" s="19" t="s">
        <v>6981</v>
      </c>
      <c r="F840" s="18" t="str">
        <f t="shared" si="13"/>
        <v>Itaguaçu</v>
      </c>
      <c r="G840" s="19">
        <v>535.09900000000005</v>
      </c>
    </row>
    <row r="841" spans="1:7" x14ac:dyDescent="0.25">
      <c r="A841" s="18">
        <f>IF(ISNUMBER(SEARCH('1_Aspectos Geográficos'!$D$6,tab_estados[],1)),MAX($A$1:A840)+1,0)</f>
        <v>840</v>
      </c>
      <c r="B841" s="18" t="s">
        <v>3242</v>
      </c>
      <c r="C841" s="18" t="s">
        <v>3243</v>
      </c>
      <c r="D841" s="18" t="s">
        <v>3279</v>
      </c>
      <c r="E841" s="19" t="s">
        <v>6982</v>
      </c>
      <c r="F841" s="18" t="str">
        <f t="shared" si="13"/>
        <v>Itapemirim</v>
      </c>
      <c r="G841" s="19">
        <v>561.97400000000005</v>
      </c>
    </row>
    <row r="842" spans="1:7" x14ac:dyDescent="0.25">
      <c r="A842" s="18">
        <f>IF(ISNUMBER(SEARCH('1_Aspectos Geográficos'!$D$6,tab_estados[],1)),MAX($A$1:A841)+1,0)</f>
        <v>841</v>
      </c>
      <c r="B842" s="18" t="s">
        <v>3242</v>
      </c>
      <c r="C842" s="18" t="s">
        <v>3243</v>
      </c>
      <c r="D842" s="18" t="s">
        <v>3280</v>
      </c>
      <c r="E842" s="19" t="s">
        <v>6983</v>
      </c>
      <c r="F842" s="18" t="str">
        <f t="shared" si="13"/>
        <v>Itarana</v>
      </c>
      <c r="G842" s="19">
        <v>295.161</v>
      </c>
    </row>
    <row r="843" spans="1:7" x14ac:dyDescent="0.25">
      <c r="A843" s="18">
        <f>IF(ISNUMBER(SEARCH('1_Aspectos Geográficos'!$D$6,tab_estados[],1)),MAX($A$1:A842)+1,0)</f>
        <v>842</v>
      </c>
      <c r="B843" s="18" t="s">
        <v>3242</v>
      </c>
      <c r="C843" s="18" t="s">
        <v>3243</v>
      </c>
      <c r="D843" s="18" t="s">
        <v>3281</v>
      </c>
      <c r="E843" s="19" t="s">
        <v>6984</v>
      </c>
      <c r="F843" s="18" t="str">
        <f t="shared" si="13"/>
        <v>Iúna</v>
      </c>
      <c r="G843" s="19">
        <v>460.58600000000001</v>
      </c>
    </row>
    <row r="844" spans="1:7" x14ac:dyDescent="0.25">
      <c r="A844" s="18">
        <f>IF(ISNUMBER(SEARCH('1_Aspectos Geográficos'!$D$6,tab_estados[],1)),MAX($A$1:A843)+1,0)</f>
        <v>843</v>
      </c>
      <c r="B844" s="18" t="s">
        <v>3242</v>
      </c>
      <c r="C844" s="18" t="s">
        <v>3243</v>
      </c>
      <c r="D844" s="18" t="s">
        <v>3282</v>
      </c>
      <c r="E844" s="19" t="s">
        <v>6985</v>
      </c>
      <c r="F844" s="18" t="str">
        <f t="shared" si="13"/>
        <v>Jaguaré</v>
      </c>
      <c r="G844" s="19">
        <v>659.75099999999998</v>
      </c>
    </row>
    <row r="845" spans="1:7" x14ac:dyDescent="0.25">
      <c r="A845" s="18">
        <f>IF(ISNUMBER(SEARCH('1_Aspectos Geográficos'!$D$6,tab_estados[],1)),MAX($A$1:A844)+1,0)</f>
        <v>844</v>
      </c>
      <c r="B845" s="18" t="s">
        <v>3242</v>
      </c>
      <c r="C845" s="18" t="s">
        <v>3243</v>
      </c>
      <c r="D845" s="18" t="s">
        <v>3283</v>
      </c>
      <c r="E845" s="19" t="s">
        <v>6986</v>
      </c>
      <c r="F845" s="18" t="str">
        <f t="shared" si="13"/>
        <v>Jerônimo Monteiro</v>
      </c>
      <c r="G845" s="19">
        <v>161.97999999999999</v>
      </c>
    </row>
    <row r="846" spans="1:7" x14ac:dyDescent="0.25">
      <c r="A846" s="18">
        <f>IF(ISNUMBER(SEARCH('1_Aspectos Geográficos'!$D$6,tab_estados[],1)),MAX($A$1:A845)+1,0)</f>
        <v>845</v>
      </c>
      <c r="B846" s="18" t="s">
        <v>3242</v>
      </c>
      <c r="C846" s="18" t="s">
        <v>3243</v>
      </c>
      <c r="D846" s="18" t="s">
        <v>3284</v>
      </c>
      <c r="E846" s="19" t="s">
        <v>6987</v>
      </c>
      <c r="F846" s="18" t="str">
        <f t="shared" si="13"/>
        <v>João Neiva</v>
      </c>
      <c r="G846" s="19">
        <v>284.73399999999998</v>
      </c>
    </row>
    <row r="847" spans="1:7" x14ac:dyDescent="0.25">
      <c r="A847" s="18">
        <f>IF(ISNUMBER(SEARCH('1_Aspectos Geográficos'!$D$6,tab_estados[],1)),MAX($A$1:A846)+1,0)</f>
        <v>846</v>
      </c>
      <c r="B847" s="18" t="s">
        <v>3242</v>
      </c>
      <c r="C847" s="18" t="s">
        <v>3243</v>
      </c>
      <c r="D847" s="18" t="s">
        <v>3285</v>
      </c>
      <c r="E847" s="19" t="s">
        <v>6988</v>
      </c>
      <c r="F847" s="18" t="str">
        <f t="shared" si="13"/>
        <v>Laranja Da Terra</v>
      </c>
      <c r="G847" s="19">
        <v>458.37</v>
      </c>
    </row>
    <row r="848" spans="1:7" x14ac:dyDescent="0.25">
      <c r="A848" s="18">
        <f>IF(ISNUMBER(SEARCH('1_Aspectos Geográficos'!$D$6,tab_estados[],1)),MAX($A$1:A847)+1,0)</f>
        <v>847</v>
      </c>
      <c r="B848" s="18" t="s">
        <v>3242</v>
      </c>
      <c r="C848" s="18" t="s">
        <v>3243</v>
      </c>
      <c r="D848" s="18" t="s">
        <v>3286</v>
      </c>
      <c r="E848" s="19" t="s">
        <v>6989</v>
      </c>
      <c r="F848" s="18" t="str">
        <f t="shared" si="13"/>
        <v>Linhares</v>
      </c>
      <c r="G848" s="19">
        <v>3503.6990000000001</v>
      </c>
    </row>
    <row r="849" spans="1:7" x14ac:dyDescent="0.25">
      <c r="A849" s="18">
        <f>IF(ISNUMBER(SEARCH('1_Aspectos Geográficos'!$D$6,tab_estados[],1)),MAX($A$1:A848)+1,0)</f>
        <v>848</v>
      </c>
      <c r="B849" s="18" t="s">
        <v>3242</v>
      </c>
      <c r="C849" s="18" t="s">
        <v>3243</v>
      </c>
      <c r="D849" s="18" t="s">
        <v>3287</v>
      </c>
      <c r="E849" s="19" t="s">
        <v>6990</v>
      </c>
      <c r="F849" s="18" t="str">
        <f t="shared" si="13"/>
        <v>Mantenópolis</v>
      </c>
      <c r="G849" s="19">
        <v>321.41800000000001</v>
      </c>
    </row>
    <row r="850" spans="1:7" x14ac:dyDescent="0.25">
      <c r="A850" s="18">
        <f>IF(ISNUMBER(SEARCH('1_Aspectos Geográficos'!$D$6,tab_estados[],1)),MAX($A$1:A849)+1,0)</f>
        <v>849</v>
      </c>
      <c r="B850" s="18" t="s">
        <v>3242</v>
      </c>
      <c r="C850" s="18" t="s">
        <v>3243</v>
      </c>
      <c r="D850" s="18" t="s">
        <v>3288</v>
      </c>
      <c r="E850" s="19" t="s">
        <v>6991</v>
      </c>
      <c r="F850" s="18" t="str">
        <f t="shared" si="13"/>
        <v>Marataízes</v>
      </c>
      <c r="G850" s="19">
        <v>130.208</v>
      </c>
    </row>
    <row r="851" spans="1:7" x14ac:dyDescent="0.25">
      <c r="A851" s="18">
        <f>IF(ISNUMBER(SEARCH('1_Aspectos Geográficos'!$D$6,tab_estados[],1)),MAX($A$1:A850)+1,0)</f>
        <v>850</v>
      </c>
      <c r="B851" s="18" t="s">
        <v>3242</v>
      </c>
      <c r="C851" s="18" t="s">
        <v>3243</v>
      </c>
      <c r="D851" s="18" t="s">
        <v>3289</v>
      </c>
      <c r="E851" s="19" t="s">
        <v>6992</v>
      </c>
      <c r="F851" s="18" t="str">
        <f t="shared" si="13"/>
        <v>Marechal Floriano</v>
      </c>
      <c r="G851" s="19">
        <v>285.37900000000002</v>
      </c>
    </row>
    <row r="852" spans="1:7" x14ac:dyDescent="0.25">
      <c r="A852" s="18">
        <f>IF(ISNUMBER(SEARCH('1_Aspectos Geográficos'!$D$6,tab_estados[],1)),MAX($A$1:A851)+1,0)</f>
        <v>851</v>
      </c>
      <c r="B852" s="18" t="s">
        <v>3242</v>
      </c>
      <c r="C852" s="18" t="s">
        <v>3243</v>
      </c>
      <c r="D852" s="18" t="s">
        <v>3290</v>
      </c>
      <c r="E852" s="19" t="s">
        <v>6993</v>
      </c>
      <c r="F852" s="18" t="str">
        <f t="shared" si="13"/>
        <v>Marilândia</v>
      </c>
      <c r="G852" s="19">
        <v>309.01799999999997</v>
      </c>
    </row>
    <row r="853" spans="1:7" x14ac:dyDescent="0.25">
      <c r="A853" s="18">
        <f>IF(ISNUMBER(SEARCH('1_Aspectos Geográficos'!$D$6,tab_estados[],1)),MAX($A$1:A852)+1,0)</f>
        <v>852</v>
      </c>
      <c r="B853" s="18" t="s">
        <v>3242</v>
      </c>
      <c r="C853" s="18" t="s">
        <v>3243</v>
      </c>
      <c r="D853" s="18" t="s">
        <v>3291</v>
      </c>
      <c r="E853" s="19" t="s">
        <v>6994</v>
      </c>
      <c r="F853" s="18" t="str">
        <f t="shared" si="13"/>
        <v>Mimoso Do Sul</v>
      </c>
      <c r="G853" s="19">
        <v>869.43899999999996</v>
      </c>
    </row>
    <row r="854" spans="1:7" x14ac:dyDescent="0.25">
      <c r="A854" s="18">
        <f>IF(ISNUMBER(SEARCH('1_Aspectos Geográficos'!$D$6,tab_estados[],1)),MAX($A$1:A853)+1,0)</f>
        <v>853</v>
      </c>
      <c r="B854" s="18" t="s">
        <v>3242</v>
      </c>
      <c r="C854" s="18" t="s">
        <v>3243</v>
      </c>
      <c r="D854" s="18" t="s">
        <v>3292</v>
      </c>
      <c r="E854" s="19" t="s">
        <v>6995</v>
      </c>
      <c r="F854" s="18" t="str">
        <f t="shared" si="13"/>
        <v>Montanha</v>
      </c>
      <c r="G854" s="19">
        <v>1098.9280000000001</v>
      </c>
    </row>
    <row r="855" spans="1:7" x14ac:dyDescent="0.25">
      <c r="A855" s="18">
        <f>IF(ISNUMBER(SEARCH('1_Aspectos Geográficos'!$D$6,tab_estados[],1)),MAX($A$1:A854)+1,0)</f>
        <v>854</v>
      </c>
      <c r="B855" s="18" t="s">
        <v>3242</v>
      </c>
      <c r="C855" s="18" t="s">
        <v>3243</v>
      </c>
      <c r="D855" s="18" t="s">
        <v>3293</v>
      </c>
      <c r="E855" s="19" t="s">
        <v>6996</v>
      </c>
      <c r="F855" s="18" t="str">
        <f t="shared" si="13"/>
        <v>Mucurici</v>
      </c>
      <c r="G855" s="19">
        <v>540.19200000000001</v>
      </c>
    </row>
    <row r="856" spans="1:7" x14ac:dyDescent="0.25">
      <c r="A856" s="18">
        <f>IF(ISNUMBER(SEARCH('1_Aspectos Geográficos'!$D$6,tab_estados[],1)),MAX($A$1:A855)+1,0)</f>
        <v>855</v>
      </c>
      <c r="B856" s="18" t="s">
        <v>3242</v>
      </c>
      <c r="C856" s="18" t="s">
        <v>3243</v>
      </c>
      <c r="D856" s="18" t="s">
        <v>3294</v>
      </c>
      <c r="E856" s="19" t="s">
        <v>6997</v>
      </c>
      <c r="F856" s="18" t="str">
        <f t="shared" si="13"/>
        <v>Muniz Freire</v>
      </c>
      <c r="G856" s="19">
        <v>678.80399999999997</v>
      </c>
    </row>
    <row r="857" spans="1:7" x14ac:dyDescent="0.25">
      <c r="A857" s="18">
        <f>IF(ISNUMBER(SEARCH('1_Aspectos Geográficos'!$D$6,tab_estados[],1)),MAX($A$1:A856)+1,0)</f>
        <v>856</v>
      </c>
      <c r="B857" s="18" t="s">
        <v>3242</v>
      </c>
      <c r="C857" s="18" t="s">
        <v>3243</v>
      </c>
      <c r="D857" s="18" t="s">
        <v>3295</v>
      </c>
      <c r="E857" s="19" t="s">
        <v>6998</v>
      </c>
      <c r="F857" s="18" t="str">
        <f t="shared" si="13"/>
        <v>Muqui</v>
      </c>
      <c r="G857" s="19">
        <v>327.49</v>
      </c>
    </row>
    <row r="858" spans="1:7" x14ac:dyDescent="0.25">
      <c r="A858" s="18">
        <f>IF(ISNUMBER(SEARCH('1_Aspectos Geográficos'!$D$6,tab_estados[],1)),MAX($A$1:A857)+1,0)</f>
        <v>857</v>
      </c>
      <c r="B858" s="18" t="s">
        <v>3242</v>
      </c>
      <c r="C858" s="18" t="s">
        <v>3243</v>
      </c>
      <c r="D858" s="18" t="s">
        <v>3296</v>
      </c>
      <c r="E858" s="19" t="s">
        <v>6999</v>
      </c>
      <c r="F858" s="18" t="str">
        <f t="shared" si="13"/>
        <v>Nova Venécia</v>
      </c>
      <c r="G858" s="19">
        <v>1442.153</v>
      </c>
    </row>
    <row r="859" spans="1:7" x14ac:dyDescent="0.25">
      <c r="A859" s="18">
        <f>IF(ISNUMBER(SEARCH('1_Aspectos Geográficos'!$D$6,tab_estados[],1)),MAX($A$1:A858)+1,0)</f>
        <v>858</v>
      </c>
      <c r="B859" s="18" t="s">
        <v>3242</v>
      </c>
      <c r="C859" s="18" t="s">
        <v>3243</v>
      </c>
      <c r="D859" s="18" t="s">
        <v>3297</v>
      </c>
      <c r="E859" s="19" t="s">
        <v>7000</v>
      </c>
      <c r="F859" s="18" t="str">
        <f t="shared" si="13"/>
        <v>Pancas</v>
      </c>
      <c r="G859" s="19">
        <v>829.95100000000002</v>
      </c>
    </row>
    <row r="860" spans="1:7" x14ac:dyDescent="0.25">
      <c r="A860" s="18">
        <f>IF(ISNUMBER(SEARCH('1_Aspectos Geográficos'!$D$6,tab_estados[],1)),MAX($A$1:A859)+1,0)</f>
        <v>859</v>
      </c>
      <c r="B860" s="18" t="s">
        <v>3242</v>
      </c>
      <c r="C860" s="18" t="s">
        <v>3243</v>
      </c>
      <c r="D860" s="18" t="s">
        <v>3298</v>
      </c>
      <c r="E860" s="19" t="s">
        <v>7001</v>
      </c>
      <c r="F860" s="18" t="str">
        <f t="shared" si="13"/>
        <v>Pedro Canário</v>
      </c>
      <c r="G860" s="19">
        <v>433.88</v>
      </c>
    </row>
    <row r="861" spans="1:7" x14ac:dyDescent="0.25">
      <c r="A861" s="18">
        <f>IF(ISNUMBER(SEARCH('1_Aspectos Geográficos'!$D$6,tab_estados[],1)),MAX($A$1:A860)+1,0)</f>
        <v>860</v>
      </c>
      <c r="B861" s="18" t="s">
        <v>3242</v>
      </c>
      <c r="C861" s="18" t="s">
        <v>3243</v>
      </c>
      <c r="D861" s="18" t="s">
        <v>3299</v>
      </c>
      <c r="E861" s="19" t="s">
        <v>7002</v>
      </c>
      <c r="F861" s="18" t="str">
        <f t="shared" si="13"/>
        <v>Pinheiros</v>
      </c>
      <c r="G861" s="19">
        <v>973.13599999999997</v>
      </c>
    </row>
    <row r="862" spans="1:7" x14ac:dyDescent="0.25">
      <c r="A862" s="18">
        <f>IF(ISNUMBER(SEARCH('1_Aspectos Geográficos'!$D$6,tab_estados[],1)),MAX($A$1:A861)+1,0)</f>
        <v>861</v>
      </c>
      <c r="B862" s="18" t="s">
        <v>3242</v>
      </c>
      <c r="C862" s="18" t="s">
        <v>3243</v>
      </c>
      <c r="D862" s="18" t="s">
        <v>3300</v>
      </c>
      <c r="E862" s="19" t="s">
        <v>7003</v>
      </c>
      <c r="F862" s="18" t="str">
        <f t="shared" si="13"/>
        <v>Piúma</v>
      </c>
      <c r="G862" s="19">
        <v>74.822000000000003</v>
      </c>
    </row>
    <row r="863" spans="1:7" x14ac:dyDescent="0.25">
      <c r="A863" s="18">
        <f>IF(ISNUMBER(SEARCH('1_Aspectos Geográficos'!$D$6,tab_estados[],1)),MAX($A$1:A862)+1,0)</f>
        <v>862</v>
      </c>
      <c r="B863" s="18" t="s">
        <v>3242</v>
      </c>
      <c r="C863" s="18" t="s">
        <v>3243</v>
      </c>
      <c r="D863" s="18" t="s">
        <v>3301</v>
      </c>
      <c r="E863" s="19" t="s">
        <v>7004</v>
      </c>
      <c r="F863" s="18" t="str">
        <f t="shared" si="13"/>
        <v>Ponto Belo</v>
      </c>
      <c r="G863" s="19">
        <v>360.66199999999998</v>
      </c>
    </row>
    <row r="864" spans="1:7" x14ac:dyDescent="0.25">
      <c r="A864" s="18">
        <f>IF(ISNUMBER(SEARCH('1_Aspectos Geográficos'!$D$6,tab_estados[],1)),MAX($A$1:A863)+1,0)</f>
        <v>863</v>
      </c>
      <c r="B864" s="18" t="s">
        <v>3242</v>
      </c>
      <c r="C864" s="18" t="s">
        <v>3243</v>
      </c>
      <c r="D864" s="18" t="s">
        <v>3302</v>
      </c>
      <c r="E864" s="19" t="s">
        <v>7005</v>
      </c>
      <c r="F864" s="18" t="str">
        <f t="shared" si="13"/>
        <v>Presidente Kennedy</v>
      </c>
      <c r="G864" s="19">
        <v>583.93200000000002</v>
      </c>
    </row>
    <row r="865" spans="1:7" x14ac:dyDescent="0.25">
      <c r="A865" s="18">
        <f>IF(ISNUMBER(SEARCH('1_Aspectos Geográficos'!$D$6,tab_estados[],1)),MAX($A$1:A864)+1,0)</f>
        <v>864</v>
      </c>
      <c r="B865" s="18" t="s">
        <v>3242</v>
      </c>
      <c r="C865" s="18" t="s">
        <v>3243</v>
      </c>
      <c r="D865" s="18" t="s">
        <v>3303</v>
      </c>
      <c r="E865" s="19" t="s">
        <v>7006</v>
      </c>
      <c r="F865" s="18" t="str">
        <f t="shared" si="13"/>
        <v>Rio Bananal</v>
      </c>
      <c r="G865" s="19">
        <v>642.22900000000004</v>
      </c>
    </row>
    <row r="866" spans="1:7" x14ac:dyDescent="0.25">
      <c r="A866" s="18">
        <f>IF(ISNUMBER(SEARCH('1_Aspectos Geográficos'!$D$6,tab_estados[],1)),MAX($A$1:A865)+1,0)</f>
        <v>865</v>
      </c>
      <c r="B866" s="18" t="s">
        <v>3242</v>
      </c>
      <c r="C866" s="18" t="s">
        <v>3243</v>
      </c>
      <c r="D866" s="18" t="s">
        <v>3304</v>
      </c>
      <c r="E866" s="19" t="s">
        <v>7007</v>
      </c>
      <c r="F866" s="18" t="str">
        <f t="shared" si="13"/>
        <v>Rio Novo Do Sul</v>
      </c>
      <c r="G866" s="19">
        <v>204.464</v>
      </c>
    </row>
    <row r="867" spans="1:7" x14ac:dyDescent="0.25">
      <c r="A867" s="18">
        <f>IF(ISNUMBER(SEARCH('1_Aspectos Geográficos'!$D$6,tab_estados[],1)),MAX($A$1:A866)+1,0)</f>
        <v>866</v>
      </c>
      <c r="B867" s="18" t="s">
        <v>3242</v>
      </c>
      <c r="C867" s="18" t="s">
        <v>3243</v>
      </c>
      <c r="D867" s="18" t="s">
        <v>3305</v>
      </c>
      <c r="E867" s="19" t="s">
        <v>7008</v>
      </c>
      <c r="F867" s="18" t="str">
        <f t="shared" si="13"/>
        <v>Santa Leopoldina</v>
      </c>
      <c r="G867" s="19">
        <v>718.09699999999998</v>
      </c>
    </row>
    <row r="868" spans="1:7" x14ac:dyDescent="0.25">
      <c r="A868" s="18">
        <f>IF(ISNUMBER(SEARCH('1_Aspectos Geográficos'!$D$6,tab_estados[],1)),MAX($A$1:A867)+1,0)</f>
        <v>867</v>
      </c>
      <c r="B868" s="18" t="s">
        <v>3242</v>
      </c>
      <c r="C868" s="18" t="s">
        <v>3243</v>
      </c>
      <c r="D868" s="18" t="s">
        <v>3306</v>
      </c>
      <c r="E868" s="19" t="s">
        <v>7009</v>
      </c>
      <c r="F868" s="18" t="str">
        <f t="shared" si="13"/>
        <v>Santa Maria De Jetibá</v>
      </c>
      <c r="G868" s="19">
        <v>735.26700000000005</v>
      </c>
    </row>
    <row r="869" spans="1:7" x14ac:dyDescent="0.25">
      <c r="A869" s="18">
        <f>IF(ISNUMBER(SEARCH('1_Aspectos Geográficos'!$D$6,tab_estados[],1)),MAX($A$1:A868)+1,0)</f>
        <v>868</v>
      </c>
      <c r="B869" s="18" t="s">
        <v>3242</v>
      </c>
      <c r="C869" s="18" t="s">
        <v>3243</v>
      </c>
      <c r="D869" s="18" t="s">
        <v>3307</v>
      </c>
      <c r="E869" s="19" t="s">
        <v>7010</v>
      </c>
      <c r="F869" s="18" t="str">
        <f t="shared" si="13"/>
        <v>Santa Teresa</v>
      </c>
      <c r="G869" s="19">
        <v>683.15800000000002</v>
      </c>
    </row>
    <row r="870" spans="1:7" x14ac:dyDescent="0.25">
      <c r="A870" s="18">
        <f>IF(ISNUMBER(SEARCH('1_Aspectos Geográficos'!$D$6,tab_estados[],1)),MAX($A$1:A869)+1,0)</f>
        <v>869</v>
      </c>
      <c r="B870" s="18" t="s">
        <v>3242</v>
      </c>
      <c r="C870" s="18" t="s">
        <v>3243</v>
      </c>
      <c r="D870" s="18" t="s">
        <v>3308</v>
      </c>
      <c r="E870" s="19" t="s">
        <v>7011</v>
      </c>
      <c r="F870" s="18" t="str">
        <f t="shared" si="13"/>
        <v>São Domingos Do Norte</v>
      </c>
      <c r="G870" s="19">
        <v>298.58</v>
      </c>
    </row>
    <row r="871" spans="1:7" x14ac:dyDescent="0.25">
      <c r="A871" s="18">
        <f>IF(ISNUMBER(SEARCH('1_Aspectos Geográficos'!$D$6,tab_estados[],1)),MAX($A$1:A870)+1,0)</f>
        <v>870</v>
      </c>
      <c r="B871" s="18" t="s">
        <v>3242</v>
      </c>
      <c r="C871" s="18" t="s">
        <v>3243</v>
      </c>
      <c r="D871" s="18" t="s">
        <v>3309</v>
      </c>
      <c r="E871" s="19" t="s">
        <v>7012</v>
      </c>
      <c r="F871" s="18" t="str">
        <f t="shared" si="13"/>
        <v>São Gabriel Da Palha</v>
      </c>
      <c r="G871" s="19">
        <v>434.887</v>
      </c>
    </row>
    <row r="872" spans="1:7" x14ac:dyDescent="0.25">
      <c r="A872" s="18">
        <f>IF(ISNUMBER(SEARCH('1_Aspectos Geográficos'!$D$6,tab_estados[],1)),MAX($A$1:A871)+1,0)</f>
        <v>871</v>
      </c>
      <c r="B872" s="18" t="s">
        <v>3242</v>
      </c>
      <c r="C872" s="18" t="s">
        <v>3243</v>
      </c>
      <c r="D872" s="18" t="s">
        <v>3310</v>
      </c>
      <c r="E872" s="19" t="s">
        <v>7013</v>
      </c>
      <c r="F872" s="18" t="str">
        <f t="shared" si="13"/>
        <v>São José Do Calçado</v>
      </c>
      <c r="G872" s="19">
        <v>273.48899999999998</v>
      </c>
    </row>
    <row r="873" spans="1:7" x14ac:dyDescent="0.25">
      <c r="A873" s="18">
        <f>IF(ISNUMBER(SEARCH('1_Aspectos Geográficos'!$D$6,tab_estados[],1)),MAX($A$1:A872)+1,0)</f>
        <v>872</v>
      </c>
      <c r="B873" s="18" t="s">
        <v>3242</v>
      </c>
      <c r="C873" s="18" t="s">
        <v>3243</v>
      </c>
      <c r="D873" s="18" t="s">
        <v>3311</v>
      </c>
      <c r="E873" s="19" t="s">
        <v>7014</v>
      </c>
      <c r="F873" s="18" t="str">
        <f t="shared" si="13"/>
        <v>São Mateus</v>
      </c>
      <c r="G873" s="19">
        <v>2338.7330000000002</v>
      </c>
    </row>
    <row r="874" spans="1:7" x14ac:dyDescent="0.25">
      <c r="A874" s="18">
        <f>IF(ISNUMBER(SEARCH('1_Aspectos Geográficos'!$D$6,tab_estados[],1)),MAX($A$1:A873)+1,0)</f>
        <v>873</v>
      </c>
      <c r="B874" s="18" t="s">
        <v>3242</v>
      </c>
      <c r="C874" s="18" t="s">
        <v>3243</v>
      </c>
      <c r="D874" s="18" t="s">
        <v>3312</v>
      </c>
      <c r="E874" s="19" t="s">
        <v>7015</v>
      </c>
      <c r="F874" s="18" t="str">
        <f t="shared" si="13"/>
        <v>São Roque Do Canaã</v>
      </c>
      <c r="G874" s="19">
        <v>342.00599999999997</v>
      </c>
    </row>
    <row r="875" spans="1:7" x14ac:dyDescent="0.25">
      <c r="A875" s="18">
        <f>IF(ISNUMBER(SEARCH('1_Aspectos Geográficos'!$D$6,tab_estados[],1)),MAX($A$1:A874)+1,0)</f>
        <v>874</v>
      </c>
      <c r="B875" s="18" t="s">
        <v>3242</v>
      </c>
      <c r="C875" s="18" t="s">
        <v>3243</v>
      </c>
      <c r="D875" s="18" t="s">
        <v>3313</v>
      </c>
      <c r="E875" s="19" t="s">
        <v>7016</v>
      </c>
      <c r="F875" s="18" t="str">
        <f t="shared" si="13"/>
        <v>Serra</v>
      </c>
      <c r="G875" s="19">
        <v>547.63699999999994</v>
      </c>
    </row>
    <row r="876" spans="1:7" x14ac:dyDescent="0.25">
      <c r="A876" s="18">
        <f>IF(ISNUMBER(SEARCH('1_Aspectos Geográficos'!$D$6,tab_estados[],1)),MAX($A$1:A875)+1,0)</f>
        <v>875</v>
      </c>
      <c r="B876" s="18" t="s">
        <v>3242</v>
      </c>
      <c r="C876" s="18" t="s">
        <v>3243</v>
      </c>
      <c r="D876" s="18" t="s">
        <v>3314</v>
      </c>
      <c r="E876" s="19" t="s">
        <v>7017</v>
      </c>
      <c r="F876" s="18" t="str">
        <f t="shared" si="13"/>
        <v>Sooretama</v>
      </c>
      <c r="G876" s="19">
        <v>586.73599999999999</v>
      </c>
    </row>
    <row r="877" spans="1:7" x14ac:dyDescent="0.25">
      <c r="A877" s="18">
        <f>IF(ISNUMBER(SEARCH('1_Aspectos Geográficos'!$D$6,tab_estados[],1)),MAX($A$1:A876)+1,0)</f>
        <v>876</v>
      </c>
      <c r="B877" s="18" t="s">
        <v>3242</v>
      </c>
      <c r="C877" s="18" t="s">
        <v>3243</v>
      </c>
      <c r="D877" s="18" t="s">
        <v>3315</v>
      </c>
      <c r="E877" s="19" t="s">
        <v>7018</v>
      </c>
      <c r="F877" s="18" t="str">
        <f t="shared" si="13"/>
        <v>Vargem Alta</v>
      </c>
      <c r="G877" s="19">
        <v>417.76</v>
      </c>
    </row>
    <row r="878" spans="1:7" x14ac:dyDescent="0.25">
      <c r="A878" s="18">
        <f>IF(ISNUMBER(SEARCH('1_Aspectos Geográficos'!$D$6,tab_estados[],1)),MAX($A$1:A877)+1,0)</f>
        <v>877</v>
      </c>
      <c r="B878" s="18" t="s">
        <v>3242</v>
      </c>
      <c r="C878" s="18" t="s">
        <v>3243</v>
      </c>
      <c r="D878" s="18" t="s">
        <v>3316</v>
      </c>
      <c r="E878" s="19" t="s">
        <v>7019</v>
      </c>
      <c r="F878" s="18" t="str">
        <f t="shared" si="13"/>
        <v>Venda Nova Do Imigrante</v>
      </c>
      <c r="G878" s="19">
        <v>185.90899999999999</v>
      </c>
    </row>
    <row r="879" spans="1:7" x14ac:dyDescent="0.25">
      <c r="A879" s="18">
        <f>IF(ISNUMBER(SEARCH('1_Aspectos Geográficos'!$D$6,tab_estados[],1)),MAX($A$1:A878)+1,0)</f>
        <v>878</v>
      </c>
      <c r="B879" s="18" t="s">
        <v>3242</v>
      </c>
      <c r="C879" s="18" t="s">
        <v>3243</v>
      </c>
      <c r="D879" s="18" t="s">
        <v>3317</v>
      </c>
      <c r="E879" s="19" t="s">
        <v>7020</v>
      </c>
      <c r="F879" s="18" t="str">
        <f t="shared" si="13"/>
        <v>Viana</v>
      </c>
      <c r="G879" s="19">
        <v>312.279</v>
      </c>
    </row>
    <row r="880" spans="1:7" x14ac:dyDescent="0.25">
      <c r="A880" s="18">
        <f>IF(ISNUMBER(SEARCH('1_Aspectos Geográficos'!$D$6,tab_estados[],1)),MAX($A$1:A879)+1,0)</f>
        <v>879</v>
      </c>
      <c r="B880" s="18" t="s">
        <v>3242</v>
      </c>
      <c r="C880" s="18" t="s">
        <v>3243</v>
      </c>
      <c r="D880" s="18" t="s">
        <v>3318</v>
      </c>
      <c r="E880" s="19" t="s">
        <v>7021</v>
      </c>
      <c r="F880" s="18" t="str">
        <f t="shared" si="13"/>
        <v>Vila Pavão</v>
      </c>
      <c r="G880" s="19">
        <v>433.25700000000001</v>
      </c>
    </row>
    <row r="881" spans="1:7" x14ac:dyDescent="0.25">
      <c r="A881" s="18">
        <f>IF(ISNUMBER(SEARCH('1_Aspectos Geográficos'!$D$6,tab_estados[],1)),MAX($A$1:A880)+1,0)</f>
        <v>880</v>
      </c>
      <c r="B881" s="18" t="s">
        <v>3242</v>
      </c>
      <c r="C881" s="18" t="s">
        <v>3243</v>
      </c>
      <c r="D881" s="18" t="s">
        <v>3319</v>
      </c>
      <c r="E881" s="19" t="s">
        <v>7022</v>
      </c>
      <c r="F881" s="18" t="str">
        <f t="shared" si="13"/>
        <v>Vila Valério</v>
      </c>
      <c r="G881" s="19">
        <v>470.34300000000002</v>
      </c>
    </row>
    <row r="882" spans="1:7" x14ac:dyDescent="0.25">
      <c r="A882" s="18">
        <f>IF(ISNUMBER(SEARCH('1_Aspectos Geográficos'!$D$6,tab_estados[],1)),MAX($A$1:A881)+1,0)</f>
        <v>881</v>
      </c>
      <c r="B882" s="18" t="s">
        <v>3242</v>
      </c>
      <c r="C882" s="18" t="s">
        <v>3243</v>
      </c>
      <c r="D882" s="18" t="s">
        <v>3320</v>
      </c>
      <c r="E882" s="19" t="s">
        <v>5979</v>
      </c>
      <c r="F882" s="18" t="str">
        <f t="shared" si="13"/>
        <v>Vila Velha</v>
      </c>
      <c r="G882" s="19">
        <v>209.965</v>
      </c>
    </row>
    <row r="883" spans="1:7" x14ac:dyDescent="0.25">
      <c r="A883" s="18">
        <f>IF(ISNUMBER(SEARCH('1_Aspectos Geográficos'!$D$6,tab_estados[],1)),MAX($A$1:A882)+1,0)</f>
        <v>882</v>
      </c>
      <c r="B883" s="18" t="s">
        <v>3242</v>
      </c>
      <c r="C883" s="18" t="s">
        <v>3243</v>
      </c>
      <c r="D883" s="18" t="s">
        <v>3321</v>
      </c>
      <c r="E883" s="19" t="s">
        <v>7023</v>
      </c>
      <c r="F883" s="18" t="str">
        <f t="shared" si="13"/>
        <v>Vitória</v>
      </c>
      <c r="G883" s="19">
        <v>96.536000000000001</v>
      </c>
    </row>
    <row r="884" spans="1:7" x14ac:dyDescent="0.25">
      <c r="A884" s="18">
        <f>IF(ISNUMBER(SEARCH('1_Aspectos Geográficos'!$D$6,tab_estados[],1)),MAX($A$1:A883)+1,0)</f>
        <v>883</v>
      </c>
      <c r="B884" s="18" t="s">
        <v>5485</v>
      </c>
      <c r="C884" s="18" t="s">
        <v>5486</v>
      </c>
      <c r="D884" s="18" t="s">
        <v>5487</v>
      </c>
      <c r="E884" s="19" t="s">
        <v>7024</v>
      </c>
      <c r="F884" s="18" t="str">
        <f t="shared" si="13"/>
        <v>Abadia De Goiás</v>
      </c>
      <c r="G884" s="19">
        <v>147.73400000000001</v>
      </c>
    </row>
    <row r="885" spans="1:7" x14ac:dyDescent="0.25">
      <c r="A885" s="18">
        <f>IF(ISNUMBER(SEARCH('1_Aspectos Geográficos'!$D$6,tab_estados[],1)),MAX($A$1:A884)+1,0)</f>
        <v>884</v>
      </c>
      <c r="B885" s="18" t="s">
        <v>5485</v>
      </c>
      <c r="C885" s="18" t="s">
        <v>5486</v>
      </c>
      <c r="D885" s="18" t="s">
        <v>5488</v>
      </c>
      <c r="E885" s="19" t="s">
        <v>7025</v>
      </c>
      <c r="F885" s="18" t="str">
        <f t="shared" si="13"/>
        <v>Abadiânia</v>
      </c>
      <c r="G885" s="19">
        <v>1045.127</v>
      </c>
    </row>
    <row r="886" spans="1:7" x14ac:dyDescent="0.25">
      <c r="A886" s="18">
        <f>IF(ISNUMBER(SEARCH('1_Aspectos Geográficos'!$D$6,tab_estados[],1)),MAX($A$1:A885)+1,0)</f>
        <v>885</v>
      </c>
      <c r="B886" s="18" t="s">
        <v>5485</v>
      </c>
      <c r="C886" s="18" t="s">
        <v>5486</v>
      </c>
      <c r="D886" s="18" t="s">
        <v>5489</v>
      </c>
      <c r="E886" s="19" t="s">
        <v>7026</v>
      </c>
      <c r="F886" s="18" t="str">
        <f t="shared" si="13"/>
        <v>Acreúna</v>
      </c>
      <c r="G886" s="19">
        <v>1565.9970000000001</v>
      </c>
    </row>
    <row r="887" spans="1:7" x14ac:dyDescent="0.25">
      <c r="A887" s="18">
        <f>IF(ISNUMBER(SEARCH('1_Aspectos Geográficos'!$D$6,tab_estados[],1)),MAX($A$1:A886)+1,0)</f>
        <v>886</v>
      </c>
      <c r="B887" s="18" t="s">
        <v>5485</v>
      </c>
      <c r="C887" s="18" t="s">
        <v>5486</v>
      </c>
      <c r="D887" s="18" t="s">
        <v>5490</v>
      </c>
      <c r="E887" s="19" t="s">
        <v>7027</v>
      </c>
      <c r="F887" s="18" t="str">
        <f t="shared" si="13"/>
        <v>Adelândia</v>
      </c>
      <c r="G887" s="19">
        <v>115.35299999999999</v>
      </c>
    </row>
    <row r="888" spans="1:7" x14ac:dyDescent="0.25">
      <c r="A888" s="18">
        <f>IF(ISNUMBER(SEARCH('1_Aspectos Geográficos'!$D$6,tab_estados[],1)),MAX($A$1:A887)+1,0)</f>
        <v>887</v>
      </c>
      <c r="B888" s="18" t="s">
        <v>5485</v>
      </c>
      <c r="C888" s="18" t="s">
        <v>5486</v>
      </c>
      <c r="D888" s="18" t="s">
        <v>5491</v>
      </c>
      <c r="E888" s="19" t="s">
        <v>7028</v>
      </c>
      <c r="F888" s="18" t="str">
        <f t="shared" si="13"/>
        <v>Água Fria De Goiás</v>
      </c>
      <c r="G888" s="19">
        <v>2029.4159999999999</v>
      </c>
    </row>
    <row r="889" spans="1:7" x14ac:dyDescent="0.25">
      <c r="A889" s="18">
        <f>IF(ISNUMBER(SEARCH('1_Aspectos Geográficos'!$D$6,tab_estados[],1)),MAX($A$1:A888)+1,0)</f>
        <v>888</v>
      </c>
      <c r="B889" s="18" t="s">
        <v>5485</v>
      </c>
      <c r="C889" s="18" t="s">
        <v>5486</v>
      </c>
      <c r="D889" s="18" t="s">
        <v>5492</v>
      </c>
      <c r="E889" s="19" t="s">
        <v>7029</v>
      </c>
      <c r="F889" s="18" t="str">
        <f t="shared" si="13"/>
        <v>Água Limpa</v>
      </c>
      <c r="G889" s="19">
        <v>452.858</v>
      </c>
    </row>
    <row r="890" spans="1:7" x14ac:dyDescent="0.25">
      <c r="A890" s="18">
        <f>IF(ISNUMBER(SEARCH('1_Aspectos Geográficos'!$D$6,tab_estados[],1)),MAX($A$1:A889)+1,0)</f>
        <v>889</v>
      </c>
      <c r="B890" s="18" t="s">
        <v>5485</v>
      </c>
      <c r="C890" s="18" t="s">
        <v>5486</v>
      </c>
      <c r="D890" s="18" t="s">
        <v>5493</v>
      </c>
      <c r="E890" s="19" t="s">
        <v>7030</v>
      </c>
      <c r="F890" s="18" t="str">
        <f t="shared" si="13"/>
        <v>Águas Lindas De Goiás</v>
      </c>
      <c r="G890" s="19">
        <v>188.38499999999999</v>
      </c>
    </row>
    <row r="891" spans="1:7" x14ac:dyDescent="0.25">
      <c r="A891" s="18">
        <f>IF(ISNUMBER(SEARCH('1_Aspectos Geográficos'!$D$6,tab_estados[],1)),MAX($A$1:A890)+1,0)</f>
        <v>890</v>
      </c>
      <c r="B891" s="18" t="s">
        <v>5485</v>
      </c>
      <c r="C891" s="18" t="s">
        <v>5486</v>
      </c>
      <c r="D891" s="18" t="s">
        <v>5494</v>
      </c>
      <c r="E891" s="19" t="s">
        <v>7031</v>
      </c>
      <c r="F891" s="18" t="str">
        <f t="shared" si="13"/>
        <v>Alexânia</v>
      </c>
      <c r="G891" s="19">
        <v>847.89300000000003</v>
      </c>
    </row>
    <row r="892" spans="1:7" x14ac:dyDescent="0.25">
      <c r="A892" s="18">
        <f>IF(ISNUMBER(SEARCH('1_Aspectos Geográficos'!$D$6,tab_estados[],1)),MAX($A$1:A891)+1,0)</f>
        <v>891</v>
      </c>
      <c r="B892" s="18" t="s">
        <v>5485</v>
      </c>
      <c r="C892" s="18" t="s">
        <v>5486</v>
      </c>
      <c r="D892" s="18" t="s">
        <v>5495</v>
      </c>
      <c r="E892" s="19" t="s">
        <v>7032</v>
      </c>
      <c r="F892" s="18" t="str">
        <f t="shared" si="13"/>
        <v>Aloândia</v>
      </c>
      <c r="G892" s="19">
        <v>102.16</v>
      </c>
    </row>
    <row r="893" spans="1:7" x14ac:dyDescent="0.25">
      <c r="A893" s="18">
        <f>IF(ISNUMBER(SEARCH('1_Aspectos Geográficos'!$D$6,tab_estados[],1)),MAX($A$1:A892)+1,0)</f>
        <v>892</v>
      </c>
      <c r="B893" s="18" t="s">
        <v>5485</v>
      </c>
      <c r="C893" s="18" t="s">
        <v>5486</v>
      </c>
      <c r="D893" s="18" t="s">
        <v>5496</v>
      </c>
      <c r="E893" s="19" t="s">
        <v>7033</v>
      </c>
      <c r="F893" s="18" t="str">
        <f t="shared" si="13"/>
        <v>Alto Horizonte</v>
      </c>
      <c r="G893" s="19">
        <v>503.76400000000001</v>
      </c>
    </row>
    <row r="894" spans="1:7" x14ac:dyDescent="0.25">
      <c r="A894" s="18">
        <f>IF(ISNUMBER(SEARCH('1_Aspectos Geográficos'!$D$6,tab_estados[],1)),MAX($A$1:A893)+1,0)</f>
        <v>893</v>
      </c>
      <c r="B894" s="18" t="s">
        <v>5485</v>
      </c>
      <c r="C894" s="18" t="s">
        <v>5486</v>
      </c>
      <c r="D894" s="18" t="s">
        <v>5497</v>
      </c>
      <c r="E894" s="19" t="s">
        <v>7034</v>
      </c>
      <c r="F894" s="18" t="str">
        <f t="shared" si="13"/>
        <v>Alto Paraíso De Goiás</v>
      </c>
      <c r="G894" s="19">
        <v>2593.9050000000002</v>
      </c>
    </row>
    <row r="895" spans="1:7" x14ac:dyDescent="0.25">
      <c r="A895" s="18">
        <f>IF(ISNUMBER(SEARCH('1_Aspectos Geográficos'!$D$6,tab_estados[],1)),MAX($A$1:A894)+1,0)</f>
        <v>894</v>
      </c>
      <c r="B895" s="18" t="s">
        <v>5485</v>
      </c>
      <c r="C895" s="18" t="s">
        <v>5486</v>
      </c>
      <c r="D895" s="18" t="s">
        <v>5498</v>
      </c>
      <c r="E895" s="19" t="s">
        <v>7035</v>
      </c>
      <c r="F895" s="18" t="str">
        <f t="shared" si="13"/>
        <v>Alvorada Do Norte</v>
      </c>
      <c r="G895" s="19">
        <v>1259.366</v>
      </c>
    </row>
    <row r="896" spans="1:7" x14ac:dyDescent="0.25">
      <c r="A896" s="18">
        <f>IF(ISNUMBER(SEARCH('1_Aspectos Geográficos'!$D$6,tab_estados[],1)),MAX($A$1:A895)+1,0)</f>
        <v>895</v>
      </c>
      <c r="B896" s="18" t="s">
        <v>5485</v>
      </c>
      <c r="C896" s="18" t="s">
        <v>5486</v>
      </c>
      <c r="D896" s="18" t="s">
        <v>5499</v>
      </c>
      <c r="E896" s="19" t="s">
        <v>7036</v>
      </c>
      <c r="F896" s="18" t="str">
        <f t="shared" si="13"/>
        <v>Amaralina</v>
      </c>
      <c r="G896" s="19">
        <v>1343.2370000000001</v>
      </c>
    </row>
    <row r="897" spans="1:7" x14ac:dyDescent="0.25">
      <c r="A897" s="18">
        <f>IF(ISNUMBER(SEARCH('1_Aspectos Geográficos'!$D$6,tab_estados[],1)),MAX($A$1:A896)+1,0)</f>
        <v>896</v>
      </c>
      <c r="B897" s="18" t="s">
        <v>5485</v>
      </c>
      <c r="C897" s="18" t="s">
        <v>5486</v>
      </c>
      <c r="D897" s="18" t="s">
        <v>5500</v>
      </c>
      <c r="E897" s="19" t="s">
        <v>7037</v>
      </c>
      <c r="F897" s="18" t="str">
        <f t="shared" si="13"/>
        <v>Americano Do Brasil</v>
      </c>
      <c r="G897" s="19">
        <v>133.56299999999999</v>
      </c>
    </row>
    <row r="898" spans="1:7" x14ac:dyDescent="0.25">
      <c r="A898" s="18">
        <f>IF(ISNUMBER(SEARCH('1_Aspectos Geográficos'!$D$6,tab_estados[],1)),MAX($A$1:A897)+1,0)</f>
        <v>897</v>
      </c>
      <c r="B898" s="18" t="s">
        <v>5485</v>
      </c>
      <c r="C898" s="18" t="s">
        <v>5486</v>
      </c>
      <c r="D898" s="18" t="s">
        <v>5501</v>
      </c>
      <c r="E898" s="19" t="s">
        <v>7038</v>
      </c>
      <c r="F898" s="18" t="str">
        <f t="shared" ref="F898:F961" si="14">IFERROR(VLOOKUP(ROW(A897),lista,5,0),"")</f>
        <v>Amorinópolis</v>
      </c>
      <c r="G898" s="19">
        <v>408.52499999999998</v>
      </c>
    </row>
    <row r="899" spans="1:7" x14ac:dyDescent="0.25">
      <c r="A899" s="18">
        <f>IF(ISNUMBER(SEARCH('1_Aspectos Geográficos'!$D$6,tab_estados[],1)),MAX($A$1:A898)+1,0)</f>
        <v>898</v>
      </c>
      <c r="B899" s="18" t="s">
        <v>5485</v>
      </c>
      <c r="C899" s="18" t="s">
        <v>5486</v>
      </c>
      <c r="D899" s="18" t="s">
        <v>5502</v>
      </c>
      <c r="E899" s="19" t="s">
        <v>7039</v>
      </c>
      <c r="F899" s="18" t="str">
        <f t="shared" si="14"/>
        <v>Anápolis</v>
      </c>
      <c r="G899" s="19">
        <v>933.15599999999995</v>
      </c>
    </row>
    <row r="900" spans="1:7" x14ac:dyDescent="0.25">
      <c r="A900" s="18">
        <f>IF(ISNUMBER(SEARCH('1_Aspectos Geográficos'!$D$6,tab_estados[],1)),MAX($A$1:A899)+1,0)</f>
        <v>899</v>
      </c>
      <c r="B900" s="18" t="s">
        <v>5485</v>
      </c>
      <c r="C900" s="18" t="s">
        <v>5486</v>
      </c>
      <c r="D900" s="18" t="s">
        <v>5503</v>
      </c>
      <c r="E900" s="19" t="s">
        <v>7040</v>
      </c>
      <c r="F900" s="18" t="str">
        <f t="shared" si="14"/>
        <v>Anhanguera</v>
      </c>
      <c r="G900" s="19">
        <v>56.95</v>
      </c>
    </row>
    <row r="901" spans="1:7" x14ac:dyDescent="0.25">
      <c r="A901" s="18">
        <f>IF(ISNUMBER(SEARCH('1_Aspectos Geográficos'!$D$6,tab_estados[],1)),MAX($A$1:A900)+1,0)</f>
        <v>900</v>
      </c>
      <c r="B901" s="18" t="s">
        <v>5485</v>
      </c>
      <c r="C901" s="18" t="s">
        <v>5486</v>
      </c>
      <c r="D901" s="18" t="s">
        <v>5504</v>
      </c>
      <c r="E901" s="19" t="s">
        <v>7041</v>
      </c>
      <c r="F901" s="18" t="str">
        <f t="shared" si="14"/>
        <v>Anicuns</v>
      </c>
      <c r="G901" s="19">
        <v>979.23</v>
      </c>
    </row>
    <row r="902" spans="1:7" x14ac:dyDescent="0.25">
      <c r="A902" s="18">
        <f>IF(ISNUMBER(SEARCH('1_Aspectos Geográficos'!$D$6,tab_estados[],1)),MAX($A$1:A901)+1,0)</f>
        <v>901</v>
      </c>
      <c r="B902" s="18" t="s">
        <v>5485</v>
      </c>
      <c r="C902" s="18" t="s">
        <v>5486</v>
      </c>
      <c r="D902" s="18" t="s">
        <v>5505</v>
      </c>
      <c r="E902" s="19" t="s">
        <v>7042</v>
      </c>
      <c r="F902" s="18" t="str">
        <f t="shared" si="14"/>
        <v>Aparecida De Goiânia</v>
      </c>
      <c r="G902" s="19">
        <v>278.53899999999999</v>
      </c>
    </row>
    <row r="903" spans="1:7" x14ac:dyDescent="0.25">
      <c r="A903" s="18">
        <f>IF(ISNUMBER(SEARCH('1_Aspectos Geográficos'!$D$6,tab_estados[],1)),MAX($A$1:A902)+1,0)</f>
        <v>902</v>
      </c>
      <c r="B903" s="18" t="s">
        <v>5485</v>
      </c>
      <c r="C903" s="18" t="s">
        <v>5486</v>
      </c>
      <c r="D903" s="18" t="s">
        <v>5506</v>
      </c>
      <c r="E903" s="19" t="s">
        <v>7043</v>
      </c>
      <c r="F903" s="18" t="str">
        <f t="shared" si="14"/>
        <v>Aparecida Do Rio Doce</v>
      </c>
      <c r="G903" s="19">
        <v>602.13300000000004</v>
      </c>
    </row>
    <row r="904" spans="1:7" x14ac:dyDescent="0.25">
      <c r="A904" s="18">
        <f>IF(ISNUMBER(SEARCH('1_Aspectos Geográficos'!$D$6,tab_estados[],1)),MAX($A$1:A903)+1,0)</f>
        <v>903</v>
      </c>
      <c r="B904" s="18" t="s">
        <v>5485</v>
      </c>
      <c r="C904" s="18" t="s">
        <v>5486</v>
      </c>
      <c r="D904" s="18" t="s">
        <v>5507</v>
      </c>
      <c r="E904" s="19" t="s">
        <v>7044</v>
      </c>
      <c r="F904" s="18" t="str">
        <f t="shared" si="14"/>
        <v>Aporé</v>
      </c>
      <c r="G904" s="19">
        <v>2900.056</v>
      </c>
    </row>
    <row r="905" spans="1:7" x14ac:dyDescent="0.25">
      <c r="A905" s="18">
        <f>IF(ISNUMBER(SEARCH('1_Aspectos Geográficos'!$D$6,tab_estados[],1)),MAX($A$1:A904)+1,0)</f>
        <v>904</v>
      </c>
      <c r="B905" s="18" t="s">
        <v>5485</v>
      </c>
      <c r="C905" s="18" t="s">
        <v>5486</v>
      </c>
      <c r="D905" s="18" t="s">
        <v>5508</v>
      </c>
      <c r="E905" s="19" t="s">
        <v>7045</v>
      </c>
      <c r="F905" s="18" t="str">
        <f t="shared" si="14"/>
        <v>Araçu</v>
      </c>
      <c r="G905" s="19">
        <v>149.37100000000001</v>
      </c>
    </row>
    <row r="906" spans="1:7" x14ac:dyDescent="0.25">
      <c r="A906" s="18">
        <f>IF(ISNUMBER(SEARCH('1_Aspectos Geográficos'!$D$6,tab_estados[],1)),MAX($A$1:A905)+1,0)</f>
        <v>905</v>
      </c>
      <c r="B906" s="18" t="s">
        <v>5485</v>
      </c>
      <c r="C906" s="18" t="s">
        <v>5486</v>
      </c>
      <c r="D906" s="18" t="s">
        <v>5509</v>
      </c>
      <c r="E906" s="19" t="s">
        <v>7046</v>
      </c>
      <c r="F906" s="18" t="str">
        <f t="shared" si="14"/>
        <v>Aragarças</v>
      </c>
      <c r="G906" s="19">
        <v>664.53</v>
      </c>
    </row>
    <row r="907" spans="1:7" x14ac:dyDescent="0.25">
      <c r="A907" s="18">
        <f>IF(ISNUMBER(SEARCH('1_Aspectos Geográficos'!$D$6,tab_estados[],1)),MAX($A$1:A906)+1,0)</f>
        <v>906</v>
      </c>
      <c r="B907" s="18" t="s">
        <v>5485</v>
      </c>
      <c r="C907" s="18" t="s">
        <v>5486</v>
      </c>
      <c r="D907" s="18" t="s">
        <v>5510</v>
      </c>
      <c r="E907" s="19" t="s">
        <v>7047</v>
      </c>
      <c r="F907" s="18" t="str">
        <f t="shared" si="14"/>
        <v>Aragoiânia</v>
      </c>
      <c r="G907" s="19">
        <v>218.18299999999999</v>
      </c>
    </row>
    <row r="908" spans="1:7" x14ac:dyDescent="0.25">
      <c r="A908" s="18">
        <f>IF(ISNUMBER(SEARCH('1_Aspectos Geográficos'!$D$6,tab_estados[],1)),MAX($A$1:A907)+1,0)</f>
        <v>907</v>
      </c>
      <c r="B908" s="18" t="s">
        <v>5485</v>
      </c>
      <c r="C908" s="18" t="s">
        <v>5486</v>
      </c>
      <c r="D908" s="18" t="s">
        <v>5511</v>
      </c>
      <c r="E908" s="19" t="s">
        <v>7048</v>
      </c>
      <c r="F908" s="18" t="str">
        <f t="shared" si="14"/>
        <v>Araguapaz</v>
      </c>
      <c r="G908" s="19">
        <v>2193.6999999999998</v>
      </c>
    </row>
    <row r="909" spans="1:7" x14ac:dyDescent="0.25">
      <c r="A909" s="18">
        <f>IF(ISNUMBER(SEARCH('1_Aspectos Geográficos'!$D$6,tab_estados[],1)),MAX($A$1:A908)+1,0)</f>
        <v>908</v>
      </c>
      <c r="B909" s="18" t="s">
        <v>5485</v>
      </c>
      <c r="C909" s="18" t="s">
        <v>5486</v>
      </c>
      <c r="D909" s="18" t="s">
        <v>5512</v>
      </c>
      <c r="E909" s="19" t="s">
        <v>7049</v>
      </c>
      <c r="F909" s="18" t="str">
        <f t="shared" si="14"/>
        <v>Arenópolis</v>
      </c>
      <c r="G909" s="19">
        <v>1074.595</v>
      </c>
    </row>
    <row r="910" spans="1:7" x14ac:dyDescent="0.25">
      <c r="A910" s="18">
        <f>IF(ISNUMBER(SEARCH('1_Aspectos Geográficos'!$D$6,tab_estados[],1)),MAX($A$1:A909)+1,0)</f>
        <v>909</v>
      </c>
      <c r="B910" s="18" t="s">
        <v>5485</v>
      </c>
      <c r="C910" s="18" t="s">
        <v>5486</v>
      </c>
      <c r="D910" s="18" t="s">
        <v>5513</v>
      </c>
      <c r="E910" s="19" t="s">
        <v>7050</v>
      </c>
      <c r="F910" s="18" t="str">
        <f t="shared" si="14"/>
        <v>Aruanã</v>
      </c>
      <c r="G910" s="19">
        <v>3055.2919999999999</v>
      </c>
    </row>
    <row r="911" spans="1:7" x14ac:dyDescent="0.25">
      <c r="A911" s="18">
        <f>IF(ISNUMBER(SEARCH('1_Aspectos Geográficos'!$D$6,tab_estados[],1)),MAX($A$1:A910)+1,0)</f>
        <v>910</v>
      </c>
      <c r="B911" s="18" t="s">
        <v>5485</v>
      </c>
      <c r="C911" s="18" t="s">
        <v>5486</v>
      </c>
      <c r="D911" s="18" t="s">
        <v>5514</v>
      </c>
      <c r="E911" s="19" t="s">
        <v>7051</v>
      </c>
      <c r="F911" s="18" t="str">
        <f t="shared" si="14"/>
        <v>Aurilândia</v>
      </c>
      <c r="G911" s="19">
        <v>565.34</v>
      </c>
    </row>
    <row r="912" spans="1:7" x14ac:dyDescent="0.25">
      <c r="A912" s="18">
        <f>IF(ISNUMBER(SEARCH('1_Aspectos Geográficos'!$D$6,tab_estados[],1)),MAX($A$1:A911)+1,0)</f>
        <v>911</v>
      </c>
      <c r="B912" s="18" t="s">
        <v>5485</v>
      </c>
      <c r="C912" s="18" t="s">
        <v>5486</v>
      </c>
      <c r="D912" s="18" t="s">
        <v>5515</v>
      </c>
      <c r="E912" s="19" t="s">
        <v>7052</v>
      </c>
      <c r="F912" s="18" t="str">
        <f t="shared" si="14"/>
        <v>Avelinópolis</v>
      </c>
      <c r="G912" s="19">
        <v>174.23500000000001</v>
      </c>
    </row>
    <row r="913" spans="1:7" x14ac:dyDescent="0.25">
      <c r="A913" s="18">
        <f>IF(ISNUMBER(SEARCH('1_Aspectos Geográficos'!$D$6,tab_estados[],1)),MAX($A$1:A912)+1,0)</f>
        <v>912</v>
      </c>
      <c r="B913" s="18" t="s">
        <v>5485</v>
      </c>
      <c r="C913" s="18" t="s">
        <v>5486</v>
      </c>
      <c r="D913" s="18" t="s">
        <v>5516</v>
      </c>
      <c r="E913" s="19" t="s">
        <v>7053</v>
      </c>
      <c r="F913" s="18" t="str">
        <f t="shared" si="14"/>
        <v>Baliza</v>
      </c>
      <c r="G913" s="19">
        <v>1784.8440000000001</v>
      </c>
    </row>
    <row r="914" spans="1:7" x14ac:dyDescent="0.25">
      <c r="A914" s="18">
        <f>IF(ISNUMBER(SEARCH('1_Aspectos Geográficos'!$D$6,tab_estados[],1)),MAX($A$1:A913)+1,0)</f>
        <v>913</v>
      </c>
      <c r="B914" s="18" t="s">
        <v>5485</v>
      </c>
      <c r="C914" s="18" t="s">
        <v>5486</v>
      </c>
      <c r="D914" s="18" t="s">
        <v>5517</v>
      </c>
      <c r="E914" s="19" t="s">
        <v>6389</v>
      </c>
      <c r="F914" s="18" t="str">
        <f t="shared" si="14"/>
        <v>Barro Alto</v>
      </c>
      <c r="G914" s="19">
        <v>1093.248</v>
      </c>
    </row>
    <row r="915" spans="1:7" x14ac:dyDescent="0.25">
      <c r="A915" s="18">
        <f>IF(ISNUMBER(SEARCH('1_Aspectos Geográficos'!$D$6,tab_estados[],1)),MAX($A$1:A914)+1,0)</f>
        <v>914</v>
      </c>
      <c r="B915" s="18" t="s">
        <v>5485</v>
      </c>
      <c r="C915" s="18" t="s">
        <v>5486</v>
      </c>
      <c r="D915" s="18" t="s">
        <v>5518</v>
      </c>
      <c r="E915" s="19" t="s">
        <v>7054</v>
      </c>
      <c r="F915" s="18" t="str">
        <f t="shared" si="14"/>
        <v>Bela Vista De Goiás</v>
      </c>
      <c r="G915" s="19">
        <v>1275.8489999999999</v>
      </c>
    </row>
    <row r="916" spans="1:7" x14ac:dyDescent="0.25">
      <c r="A916" s="18">
        <f>IF(ISNUMBER(SEARCH('1_Aspectos Geográficos'!$D$6,tab_estados[],1)),MAX($A$1:A915)+1,0)</f>
        <v>915</v>
      </c>
      <c r="B916" s="18" t="s">
        <v>5485</v>
      </c>
      <c r="C916" s="18" t="s">
        <v>5486</v>
      </c>
      <c r="D916" s="18" t="s">
        <v>5519</v>
      </c>
      <c r="E916" s="19" t="s">
        <v>7055</v>
      </c>
      <c r="F916" s="18" t="str">
        <f t="shared" si="14"/>
        <v>Bom Jardim De Goiás</v>
      </c>
      <c r="G916" s="19">
        <v>1899.5060000000001</v>
      </c>
    </row>
    <row r="917" spans="1:7" x14ac:dyDescent="0.25">
      <c r="A917" s="18">
        <f>IF(ISNUMBER(SEARCH('1_Aspectos Geográficos'!$D$6,tab_estados[],1)),MAX($A$1:A916)+1,0)</f>
        <v>916</v>
      </c>
      <c r="B917" s="18" t="s">
        <v>5485</v>
      </c>
      <c r="C917" s="18" t="s">
        <v>5486</v>
      </c>
      <c r="D917" s="18" t="s">
        <v>5520</v>
      </c>
      <c r="E917" s="19" t="s">
        <v>7056</v>
      </c>
      <c r="F917" s="18" t="str">
        <f t="shared" si="14"/>
        <v>Bom Jesus De Goiás</v>
      </c>
      <c r="G917" s="19">
        <v>1405.028</v>
      </c>
    </row>
    <row r="918" spans="1:7" x14ac:dyDescent="0.25">
      <c r="A918" s="18">
        <f>IF(ISNUMBER(SEARCH('1_Aspectos Geográficos'!$D$6,tab_estados[],1)),MAX($A$1:A917)+1,0)</f>
        <v>917</v>
      </c>
      <c r="B918" s="18" t="s">
        <v>5485</v>
      </c>
      <c r="C918" s="18" t="s">
        <v>5486</v>
      </c>
      <c r="D918" s="18" t="s">
        <v>5521</v>
      </c>
      <c r="E918" s="19" t="s">
        <v>7057</v>
      </c>
      <c r="F918" s="18" t="str">
        <f t="shared" si="14"/>
        <v>Bonfinópolis</v>
      </c>
      <c r="G918" s="19">
        <v>123.42700000000001</v>
      </c>
    </row>
    <row r="919" spans="1:7" x14ac:dyDescent="0.25">
      <c r="A919" s="18">
        <f>IF(ISNUMBER(SEARCH('1_Aspectos Geográficos'!$D$6,tab_estados[],1)),MAX($A$1:A918)+1,0)</f>
        <v>918</v>
      </c>
      <c r="B919" s="18" t="s">
        <v>5485</v>
      </c>
      <c r="C919" s="18" t="s">
        <v>5486</v>
      </c>
      <c r="D919" s="18" t="s">
        <v>5522</v>
      </c>
      <c r="E919" s="19" t="s">
        <v>7058</v>
      </c>
      <c r="F919" s="18" t="str">
        <f t="shared" si="14"/>
        <v>Bonópolis</v>
      </c>
      <c r="G919" s="19">
        <v>1628.4860000000001</v>
      </c>
    </row>
    <row r="920" spans="1:7" x14ac:dyDescent="0.25">
      <c r="A920" s="18">
        <f>IF(ISNUMBER(SEARCH('1_Aspectos Geográficos'!$D$6,tab_estados[],1)),MAX($A$1:A919)+1,0)</f>
        <v>919</v>
      </c>
      <c r="B920" s="18" t="s">
        <v>5485</v>
      </c>
      <c r="C920" s="18" t="s">
        <v>5486</v>
      </c>
      <c r="D920" s="18" t="s">
        <v>5523</v>
      </c>
      <c r="E920" s="19" t="s">
        <v>7059</v>
      </c>
      <c r="F920" s="18" t="str">
        <f t="shared" si="14"/>
        <v>Brazabrantes</v>
      </c>
      <c r="G920" s="19">
        <v>123.072</v>
      </c>
    </row>
    <row r="921" spans="1:7" x14ac:dyDescent="0.25">
      <c r="A921" s="18">
        <f>IF(ISNUMBER(SEARCH('1_Aspectos Geográficos'!$D$6,tab_estados[],1)),MAX($A$1:A920)+1,0)</f>
        <v>920</v>
      </c>
      <c r="B921" s="18" t="s">
        <v>5485</v>
      </c>
      <c r="C921" s="18" t="s">
        <v>5486</v>
      </c>
      <c r="D921" s="18" t="s">
        <v>5524</v>
      </c>
      <c r="E921" s="19" t="s">
        <v>7060</v>
      </c>
      <c r="F921" s="18" t="str">
        <f t="shared" si="14"/>
        <v>Britânia</v>
      </c>
      <c r="G921" s="19">
        <v>1463.0060000000001</v>
      </c>
    </row>
    <row r="922" spans="1:7" x14ac:dyDescent="0.25">
      <c r="A922" s="18">
        <f>IF(ISNUMBER(SEARCH('1_Aspectos Geográficos'!$D$6,tab_estados[],1)),MAX($A$1:A921)+1,0)</f>
        <v>921</v>
      </c>
      <c r="B922" s="18" t="s">
        <v>5485</v>
      </c>
      <c r="C922" s="18" t="s">
        <v>5486</v>
      </c>
      <c r="D922" s="18" t="s">
        <v>5525</v>
      </c>
      <c r="E922" s="19" t="s">
        <v>7061</v>
      </c>
      <c r="F922" s="18" t="str">
        <f t="shared" si="14"/>
        <v>Buriti Alegre</v>
      </c>
      <c r="G922" s="19">
        <v>895.45600000000002</v>
      </c>
    </row>
    <row r="923" spans="1:7" x14ac:dyDescent="0.25">
      <c r="A923" s="18">
        <f>IF(ISNUMBER(SEARCH('1_Aspectos Geográficos'!$D$6,tab_estados[],1)),MAX($A$1:A922)+1,0)</f>
        <v>922</v>
      </c>
      <c r="B923" s="18" t="s">
        <v>5485</v>
      </c>
      <c r="C923" s="18" t="s">
        <v>5486</v>
      </c>
      <c r="D923" s="18" t="s">
        <v>5526</v>
      </c>
      <c r="E923" s="19" t="s">
        <v>7062</v>
      </c>
      <c r="F923" s="18" t="str">
        <f t="shared" si="14"/>
        <v>Buriti De Goiás</v>
      </c>
      <c r="G923" s="19">
        <v>199.292</v>
      </c>
    </row>
    <row r="924" spans="1:7" x14ac:dyDescent="0.25">
      <c r="A924" s="18">
        <f>IF(ISNUMBER(SEARCH('1_Aspectos Geográficos'!$D$6,tab_estados[],1)),MAX($A$1:A923)+1,0)</f>
        <v>923</v>
      </c>
      <c r="B924" s="18" t="s">
        <v>5485</v>
      </c>
      <c r="C924" s="18" t="s">
        <v>5486</v>
      </c>
      <c r="D924" s="18" t="s">
        <v>5527</v>
      </c>
      <c r="E924" s="19" t="s">
        <v>7063</v>
      </c>
      <c r="F924" s="18" t="str">
        <f t="shared" si="14"/>
        <v>Buritinópolis</v>
      </c>
      <c r="G924" s="19">
        <v>247.047</v>
      </c>
    </row>
    <row r="925" spans="1:7" x14ac:dyDescent="0.25">
      <c r="A925" s="18">
        <f>IF(ISNUMBER(SEARCH('1_Aspectos Geográficos'!$D$6,tab_estados[],1)),MAX($A$1:A924)+1,0)</f>
        <v>924</v>
      </c>
      <c r="B925" s="18" t="s">
        <v>5485</v>
      </c>
      <c r="C925" s="18" t="s">
        <v>5486</v>
      </c>
      <c r="D925" s="18" t="s">
        <v>5528</v>
      </c>
      <c r="E925" s="19" t="s">
        <v>7064</v>
      </c>
      <c r="F925" s="18" t="str">
        <f t="shared" si="14"/>
        <v>Cabeceiras</v>
      </c>
      <c r="G925" s="19">
        <v>1126.912</v>
      </c>
    </row>
    <row r="926" spans="1:7" x14ac:dyDescent="0.25">
      <c r="A926" s="18">
        <f>IF(ISNUMBER(SEARCH('1_Aspectos Geográficos'!$D$6,tab_estados[],1)),MAX($A$1:A925)+1,0)</f>
        <v>925</v>
      </c>
      <c r="B926" s="18" t="s">
        <v>5485</v>
      </c>
      <c r="C926" s="18" t="s">
        <v>5486</v>
      </c>
      <c r="D926" s="18" t="s">
        <v>5529</v>
      </c>
      <c r="E926" s="19" t="s">
        <v>7065</v>
      </c>
      <c r="F926" s="18" t="str">
        <f t="shared" si="14"/>
        <v>Cachoeira Alta</v>
      </c>
      <c r="G926" s="19">
        <v>1654.5540000000001</v>
      </c>
    </row>
    <row r="927" spans="1:7" x14ac:dyDescent="0.25">
      <c r="A927" s="18">
        <f>IF(ISNUMBER(SEARCH('1_Aspectos Geográficos'!$D$6,tab_estados[],1)),MAX($A$1:A926)+1,0)</f>
        <v>926</v>
      </c>
      <c r="B927" s="18" t="s">
        <v>5485</v>
      </c>
      <c r="C927" s="18" t="s">
        <v>5486</v>
      </c>
      <c r="D927" s="18" t="s">
        <v>5530</v>
      </c>
      <c r="E927" s="19" t="s">
        <v>7066</v>
      </c>
      <c r="F927" s="18" t="str">
        <f t="shared" si="14"/>
        <v>Cachoeira De Goiás</v>
      </c>
      <c r="G927" s="19">
        <v>422.75099999999998</v>
      </c>
    </row>
    <row r="928" spans="1:7" x14ac:dyDescent="0.25">
      <c r="A928" s="18">
        <f>IF(ISNUMBER(SEARCH('1_Aspectos Geográficos'!$D$6,tab_estados[],1)),MAX($A$1:A927)+1,0)</f>
        <v>927</v>
      </c>
      <c r="B928" s="18" t="s">
        <v>5485</v>
      </c>
      <c r="C928" s="18" t="s">
        <v>5486</v>
      </c>
      <c r="D928" s="18" t="s">
        <v>5531</v>
      </c>
      <c r="E928" s="19" t="s">
        <v>7067</v>
      </c>
      <c r="F928" s="18" t="str">
        <f t="shared" si="14"/>
        <v>Cachoeira Dourada</v>
      </c>
      <c r="G928" s="19">
        <v>521.13400000000001</v>
      </c>
    </row>
    <row r="929" spans="1:7" x14ac:dyDescent="0.25">
      <c r="A929" s="18">
        <f>IF(ISNUMBER(SEARCH('1_Aspectos Geográficos'!$D$6,tab_estados[],1)),MAX($A$1:A928)+1,0)</f>
        <v>928</v>
      </c>
      <c r="B929" s="18" t="s">
        <v>5485</v>
      </c>
      <c r="C929" s="18" t="s">
        <v>5486</v>
      </c>
      <c r="D929" s="18" t="s">
        <v>5532</v>
      </c>
      <c r="E929" s="19" t="s">
        <v>7068</v>
      </c>
      <c r="F929" s="18" t="str">
        <f t="shared" si="14"/>
        <v>Caçu</v>
      </c>
      <c r="G929" s="19">
        <v>2251.0100000000002</v>
      </c>
    </row>
    <row r="930" spans="1:7" x14ac:dyDescent="0.25">
      <c r="A930" s="18">
        <f>IF(ISNUMBER(SEARCH('1_Aspectos Geográficos'!$D$6,tab_estados[],1)),MAX($A$1:A929)+1,0)</f>
        <v>929</v>
      </c>
      <c r="B930" s="18" t="s">
        <v>5485</v>
      </c>
      <c r="C930" s="18" t="s">
        <v>5486</v>
      </c>
      <c r="D930" s="18" t="s">
        <v>5533</v>
      </c>
      <c r="E930" s="19" t="s">
        <v>7069</v>
      </c>
      <c r="F930" s="18" t="str">
        <f t="shared" si="14"/>
        <v>Caiapônia</v>
      </c>
      <c r="G930" s="19">
        <v>8635.1290000000008</v>
      </c>
    </row>
    <row r="931" spans="1:7" x14ac:dyDescent="0.25">
      <c r="A931" s="18">
        <f>IF(ISNUMBER(SEARCH('1_Aspectos Geográficos'!$D$6,tab_estados[],1)),MAX($A$1:A930)+1,0)</f>
        <v>930</v>
      </c>
      <c r="B931" s="18" t="s">
        <v>5485</v>
      </c>
      <c r="C931" s="18" t="s">
        <v>5486</v>
      </c>
      <c r="D931" s="18" t="s">
        <v>5534</v>
      </c>
      <c r="E931" s="19" t="s">
        <v>7070</v>
      </c>
      <c r="F931" s="18" t="str">
        <f t="shared" si="14"/>
        <v>Caldas Novas</v>
      </c>
      <c r="G931" s="19">
        <v>1608.4390000000001</v>
      </c>
    </row>
    <row r="932" spans="1:7" x14ac:dyDescent="0.25">
      <c r="A932" s="18">
        <f>IF(ISNUMBER(SEARCH('1_Aspectos Geográficos'!$D$6,tab_estados[],1)),MAX($A$1:A931)+1,0)</f>
        <v>931</v>
      </c>
      <c r="B932" s="18" t="s">
        <v>5485</v>
      </c>
      <c r="C932" s="18" t="s">
        <v>5486</v>
      </c>
      <c r="D932" s="18" t="s">
        <v>5535</v>
      </c>
      <c r="E932" s="19" t="s">
        <v>7071</v>
      </c>
      <c r="F932" s="18" t="str">
        <f t="shared" si="14"/>
        <v>Caldazinha</v>
      </c>
      <c r="G932" s="19">
        <v>249.691</v>
      </c>
    </row>
    <row r="933" spans="1:7" x14ac:dyDescent="0.25">
      <c r="A933" s="18">
        <f>IF(ISNUMBER(SEARCH('1_Aspectos Geográficos'!$D$6,tab_estados[],1)),MAX($A$1:A932)+1,0)</f>
        <v>932</v>
      </c>
      <c r="B933" s="18" t="s">
        <v>5485</v>
      </c>
      <c r="C933" s="18" t="s">
        <v>5486</v>
      </c>
      <c r="D933" s="18" t="s">
        <v>5536</v>
      </c>
      <c r="E933" s="19" t="s">
        <v>7072</v>
      </c>
      <c r="F933" s="18" t="str">
        <f t="shared" si="14"/>
        <v>Campestre De Goiás</v>
      </c>
      <c r="G933" s="19">
        <v>273.815</v>
      </c>
    </row>
    <row r="934" spans="1:7" x14ac:dyDescent="0.25">
      <c r="A934" s="18">
        <f>IF(ISNUMBER(SEARCH('1_Aspectos Geográficos'!$D$6,tab_estados[],1)),MAX($A$1:A933)+1,0)</f>
        <v>933</v>
      </c>
      <c r="B934" s="18" t="s">
        <v>5485</v>
      </c>
      <c r="C934" s="18" t="s">
        <v>5486</v>
      </c>
      <c r="D934" s="18" t="s">
        <v>5537</v>
      </c>
      <c r="E934" s="19" t="s">
        <v>7073</v>
      </c>
      <c r="F934" s="18" t="str">
        <f t="shared" si="14"/>
        <v>Campinaçu</v>
      </c>
      <c r="G934" s="19">
        <v>1974.375</v>
      </c>
    </row>
    <row r="935" spans="1:7" x14ac:dyDescent="0.25">
      <c r="A935" s="18">
        <f>IF(ISNUMBER(SEARCH('1_Aspectos Geográficos'!$D$6,tab_estados[],1)),MAX($A$1:A934)+1,0)</f>
        <v>934</v>
      </c>
      <c r="B935" s="18" t="s">
        <v>5485</v>
      </c>
      <c r="C935" s="18" t="s">
        <v>5486</v>
      </c>
      <c r="D935" s="18" t="s">
        <v>5538</v>
      </c>
      <c r="E935" s="19" t="s">
        <v>7074</v>
      </c>
      <c r="F935" s="18" t="str">
        <f t="shared" si="14"/>
        <v>Campinorte</v>
      </c>
      <c r="G935" s="19">
        <v>1067.193</v>
      </c>
    </row>
    <row r="936" spans="1:7" x14ac:dyDescent="0.25">
      <c r="A936" s="18">
        <f>IF(ISNUMBER(SEARCH('1_Aspectos Geográficos'!$D$6,tab_estados[],1)),MAX($A$1:A935)+1,0)</f>
        <v>935</v>
      </c>
      <c r="B936" s="18" t="s">
        <v>5485</v>
      </c>
      <c r="C936" s="18" t="s">
        <v>5486</v>
      </c>
      <c r="D936" s="18" t="s">
        <v>5539</v>
      </c>
      <c r="E936" s="19" t="s">
        <v>7075</v>
      </c>
      <c r="F936" s="18" t="str">
        <f t="shared" si="14"/>
        <v>Campo Alegre De Goiás</v>
      </c>
      <c r="G936" s="19">
        <v>2462.9929999999999</v>
      </c>
    </row>
    <row r="937" spans="1:7" x14ac:dyDescent="0.25">
      <c r="A937" s="18">
        <f>IF(ISNUMBER(SEARCH('1_Aspectos Geográficos'!$D$6,tab_estados[],1)),MAX($A$1:A936)+1,0)</f>
        <v>936</v>
      </c>
      <c r="B937" s="18" t="s">
        <v>5485</v>
      </c>
      <c r="C937" s="18" t="s">
        <v>5486</v>
      </c>
      <c r="D937" s="18" t="s">
        <v>5540</v>
      </c>
      <c r="E937" s="19" t="s">
        <v>7076</v>
      </c>
      <c r="F937" s="18" t="str">
        <f t="shared" si="14"/>
        <v>Campo Limpo De Goiás</v>
      </c>
      <c r="G937" s="19">
        <v>159.55699999999999</v>
      </c>
    </row>
    <row r="938" spans="1:7" x14ac:dyDescent="0.25">
      <c r="A938" s="18">
        <f>IF(ISNUMBER(SEARCH('1_Aspectos Geográficos'!$D$6,tab_estados[],1)),MAX($A$1:A937)+1,0)</f>
        <v>937</v>
      </c>
      <c r="B938" s="18" t="s">
        <v>5485</v>
      </c>
      <c r="C938" s="18" t="s">
        <v>5486</v>
      </c>
      <c r="D938" s="18" t="s">
        <v>5541</v>
      </c>
      <c r="E938" s="19" t="s">
        <v>7077</v>
      </c>
      <c r="F938" s="18" t="str">
        <f t="shared" si="14"/>
        <v>Campos Belos</v>
      </c>
      <c r="G938" s="19">
        <v>724.06899999999996</v>
      </c>
    </row>
    <row r="939" spans="1:7" x14ac:dyDescent="0.25">
      <c r="A939" s="18">
        <f>IF(ISNUMBER(SEARCH('1_Aspectos Geográficos'!$D$6,tab_estados[],1)),MAX($A$1:A938)+1,0)</f>
        <v>938</v>
      </c>
      <c r="B939" s="18" t="s">
        <v>5485</v>
      </c>
      <c r="C939" s="18" t="s">
        <v>5486</v>
      </c>
      <c r="D939" s="18" t="s">
        <v>5542</v>
      </c>
      <c r="E939" s="19" t="s">
        <v>7078</v>
      </c>
      <c r="F939" s="18" t="str">
        <f t="shared" si="14"/>
        <v>Campos Verdes</v>
      </c>
      <c r="G939" s="19">
        <v>441.64499999999998</v>
      </c>
    </row>
    <row r="940" spans="1:7" x14ac:dyDescent="0.25">
      <c r="A940" s="18">
        <f>IF(ISNUMBER(SEARCH('1_Aspectos Geográficos'!$D$6,tab_estados[],1)),MAX($A$1:A939)+1,0)</f>
        <v>939</v>
      </c>
      <c r="B940" s="18" t="s">
        <v>5485</v>
      </c>
      <c r="C940" s="18" t="s">
        <v>5486</v>
      </c>
      <c r="D940" s="18" t="s">
        <v>5543</v>
      </c>
      <c r="E940" s="19" t="s">
        <v>7079</v>
      </c>
      <c r="F940" s="18" t="str">
        <f t="shared" si="14"/>
        <v>Carmo Do Rio Verde</v>
      </c>
      <c r="G940" s="19">
        <v>418.54399999999998</v>
      </c>
    </row>
    <row r="941" spans="1:7" x14ac:dyDescent="0.25">
      <c r="A941" s="18">
        <f>IF(ISNUMBER(SEARCH('1_Aspectos Geográficos'!$D$6,tab_estados[],1)),MAX($A$1:A940)+1,0)</f>
        <v>940</v>
      </c>
      <c r="B941" s="18" t="s">
        <v>5485</v>
      </c>
      <c r="C941" s="18" t="s">
        <v>5486</v>
      </c>
      <c r="D941" s="18" t="s">
        <v>5544</v>
      </c>
      <c r="E941" s="19" t="s">
        <v>7080</v>
      </c>
      <c r="F941" s="18" t="str">
        <f t="shared" si="14"/>
        <v>Castelândia</v>
      </c>
      <c r="G941" s="19">
        <v>297.97699999999998</v>
      </c>
    </row>
    <row r="942" spans="1:7" x14ac:dyDescent="0.25">
      <c r="A942" s="18">
        <f>IF(ISNUMBER(SEARCH('1_Aspectos Geográficos'!$D$6,tab_estados[],1)),MAX($A$1:A941)+1,0)</f>
        <v>941</v>
      </c>
      <c r="B942" s="18" t="s">
        <v>5485</v>
      </c>
      <c r="C942" s="18" t="s">
        <v>5486</v>
      </c>
      <c r="D942" s="18" t="s">
        <v>5545</v>
      </c>
      <c r="E942" s="19" t="s">
        <v>7081</v>
      </c>
      <c r="F942" s="18" t="str">
        <f t="shared" si="14"/>
        <v>Catalão</v>
      </c>
      <c r="G942" s="19">
        <v>3821.4630000000002</v>
      </c>
    </row>
    <row r="943" spans="1:7" x14ac:dyDescent="0.25">
      <c r="A943" s="18">
        <f>IF(ISNUMBER(SEARCH('1_Aspectos Geográficos'!$D$6,tab_estados[],1)),MAX($A$1:A942)+1,0)</f>
        <v>942</v>
      </c>
      <c r="B943" s="18" t="s">
        <v>5485</v>
      </c>
      <c r="C943" s="18" t="s">
        <v>5486</v>
      </c>
      <c r="D943" s="18" t="s">
        <v>5546</v>
      </c>
      <c r="E943" s="19" t="s">
        <v>7082</v>
      </c>
      <c r="F943" s="18" t="str">
        <f t="shared" si="14"/>
        <v>Caturaí</v>
      </c>
      <c r="G943" s="19">
        <v>205.078</v>
      </c>
    </row>
    <row r="944" spans="1:7" x14ac:dyDescent="0.25">
      <c r="A944" s="18">
        <f>IF(ISNUMBER(SEARCH('1_Aspectos Geográficos'!$D$6,tab_estados[],1)),MAX($A$1:A943)+1,0)</f>
        <v>943</v>
      </c>
      <c r="B944" s="18" t="s">
        <v>5485</v>
      </c>
      <c r="C944" s="18" t="s">
        <v>5486</v>
      </c>
      <c r="D944" s="18" t="s">
        <v>5547</v>
      </c>
      <c r="E944" s="19" t="s">
        <v>7083</v>
      </c>
      <c r="F944" s="18" t="str">
        <f t="shared" si="14"/>
        <v>Cavalcante</v>
      </c>
      <c r="G944" s="19">
        <v>6953.6660000000002</v>
      </c>
    </row>
    <row r="945" spans="1:7" x14ac:dyDescent="0.25">
      <c r="A945" s="18">
        <f>IF(ISNUMBER(SEARCH('1_Aspectos Geográficos'!$D$6,tab_estados[],1)),MAX($A$1:A944)+1,0)</f>
        <v>944</v>
      </c>
      <c r="B945" s="18" t="s">
        <v>5485</v>
      </c>
      <c r="C945" s="18" t="s">
        <v>5486</v>
      </c>
      <c r="D945" s="18" t="s">
        <v>5548</v>
      </c>
      <c r="E945" s="19" t="s">
        <v>7084</v>
      </c>
      <c r="F945" s="18" t="str">
        <f t="shared" si="14"/>
        <v>Ceres</v>
      </c>
      <c r="G945" s="19">
        <v>214.322</v>
      </c>
    </row>
    <row r="946" spans="1:7" x14ac:dyDescent="0.25">
      <c r="A946" s="18">
        <f>IF(ISNUMBER(SEARCH('1_Aspectos Geográficos'!$D$6,tab_estados[],1)),MAX($A$1:A945)+1,0)</f>
        <v>945</v>
      </c>
      <c r="B946" s="18" t="s">
        <v>5485</v>
      </c>
      <c r="C946" s="18" t="s">
        <v>5486</v>
      </c>
      <c r="D946" s="18" t="s">
        <v>5549</v>
      </c>
      <c r="E946" s="19" t="s">
        <v>7085</v>
      </c>
      <c r="F946" s="18" t="str">
        <f t="shared" si="14"/>
        <v>Cezarina</v>
      </c>
      <c r="G946" s="19">
        <v>415.81099999999998</v>
      </c>
    </row>
    <row r="947" spans="1:7" x14ac:dyDescent="0.25">
      <c r="A947" s="18">
        <f>IF(ISNUMBER(SEARCH('1_Aspectos Geográficos'!$D$6,tab_estados[],1)),MAX($A$1:A946)+1,0)</f>
        <v>946</v>
      </c>
      <c r="B947" s="18" t="s">
        <v>5485</v>
      </c>
      <c r="C947" s="18" t="s">
        <v>5486</v>
      </c>
      <c r="D947" s="18" t="s">
        <v>5550</v>
      </c>
      <c r="E947" s="19" t="s">
        <v>7086</v>
      </c>
      <c r="F947" s="18" t="str">
        <f t="shared" si="14"/>
        <v>Chapadão Do Céu</v>
      </c>
      <c r="G947" s="19">
        <v>2185.1289999999999</v>
      </c>
    </row>
    <row r="948" spans="1:7" x14ac:dyDescent="0.25">
      <c r="A948" s="18">
        <f>IF(ISNUMBER(SEARCH('1_Aspectos Geográficos'!$D$6,tab_estados[],1)),MAX($A$1:A947)+1,0)</f>
        <v>947</v>
      </c>
      <c r="B948" s="18" t="s">
        <v>5485</v>
      </c>
      <c r="C948" s="18" t="s">
        <v>5486</v>
      </c>
      <c r="D948" s="18" t="s">
        <v>5551</v>
      </c>
      <c r="E948" s="19" t="s">
        <v>7087</v>
      </c>
      <c r="F948" s="18" t="str">
        <f t="shared" si="14"/>
        <v>Cidade Ocidental</v>
      </c>
      <c r="G948" s="19">
        <v>389.98500000000001</v>
      </c>
    </row>
    <row r="949" spans="1:7" x14ac:dyDescent="0.25">
      <c r="A949" s="18">
        <f>IF(ISNUMBER(SEARCH('1_Aspectos Geográficos'!$D$6,tab_estados[],1)),MAX($A$1:A948)+1,0)</f>
        <v>948</v>
      </c>
      <c r="B949" s="18" t="s">
        <v>5485</v>
      </c>
      <c r="C949" s="18" t="s">
        <v>5486</v>
      </c>
      <c r="D949" s="18" t="s">
        <v>5552</v>
      </c>
      <c r="E949" s="19" t="s">
        <v>7088</v>
      </c>
      <c r="F949" s="18" t="str">
        <f t="shared" si="14"/>
        <v>Cocalzinho De Goiás</v>
      </c>
      <c r="G949" s="19">
        <v>1789.039</v>
      </c>
    </row>
    <row r="950" spans="1:7" x14ac:dyDescent="0.25">
      <c r="A950" s="18">
        <f>IF(ISNUMBER(SEARCH('1_Aspectos Geográficos'!$D$6,tab_estados[],1)),MAX($A$1:A949)+1,0)</f>
        <v>949</v>
      </c>
      <c r="B950" s="18" t="s">
        <v>5485</v>
      </c>
      <c r="C950" s="18" t="s">
        <v>5486</v>
      </c>
      <c r="D950" s="18" t="s">
        <v>5553</v>
      </c>
      <c r="E950" s="19" t="s">
        <v>7089</v>
      </c>
      <c r="F950" s="18" t="str">
        <f t="shared" si="14"/>
        <v>Colinas Do Sul</v>
      </c>
      <c r="G950" s="19">
        <v>1708.1869999999999</v>
      </c>
    </row>
    <row r="951" spans="1:7" x14ac:dyDescent="0.25">
      <c r="A951" s="18">
        <f>IF(ISNUMBER(SEARCH('1_Aspectos Geográficos'!$D$6,tab_estados[],1)),MAX($A$1:A950)+1,0)</f>
        <v>950</v>
      </c>
      <c r="B951" s="18" t="s">
        <v>5485</v>
      </c>
      <c r="C951" s="18" t="s">
        <v>5486</v>
      </c>
      <c r="D951" s="18" t="s">
        <v>5554</v>
      </c>
      <c r="E951" s="19" t="s">
        <v>7090</v>
      </c>
      <c r="F951" s="18" t="str">
        <f t="shared" si="14"/>
        <v>Córrego Do Ouro</v>
      </c>
      <c r="G951" s="19">
        <v>462.30399999999997</v>
      </c>
    </row>
    <row r="952" spans="1:7" x14ac:dyDescent="0.25">
      <c r="A952" s="18">
        <f>IF(ISNUMBER(SEARCH('1_Aspectos Geográficos'!$D$6,tab_estados[],1)),MAX($A$1:A951)+1,0)</f>
        <v>951</v>
      </c>
      <c r="B952" s="18" t="s">
        <v>5485</v>
      </c>
      <c r="C952" s="18" t="s">
        <v>5486</v>
      </c>
      <c r="D952" s="18" t="s">
        <v>5555</v>
      </c>
      <c r="E952" s="19" t="s">
        <v>7091</v>
      </c>
      <c r="F952" s="18" t="str">
        <f t="shared" si="14"/>
        <v>Corumbá De Goiás</v>
      </c>
      <c r="G952" s="19">
        <v>1061.9549999999999</v>
      </c>
    </row>
    <row r="953" spans="1:7" x14ac:dyDescent="0.25">
      <c r="A953" s="18">
        <f>IF(ISNUMBER(SEARCH('1_Aspectos Geográficos'!$D$6,tab_estados[],1)),MAX($A$1:A952)+1,0)</f>
        <v>952</v>
      </c>
      <c r="B953" s="18" t="s">
        <v>5485</v>
      </c>
      <c r="C953" s="18" t="s">
        <v>5486</v>
      </c>
      <c r="D953" s="18" t="s">
        <v>5556</v>
      </c>
      <c r="E953" s="19" t="s">
        <v>7092</v>
      </c>
      <c r="F953" s="18" t="str">
        <f t="shared" si="14"/>
        <v>Corumbaíba</v>
      </c>
      <c r="G953" s="19">
        <v>1883.665</v>
      </c>
    </row>
    <row r="954" spans="1:7" x14ac:dyDescent="0.25">
      <c r="A954" s="18">
        <f>IF(ISNUMBER(SEARCH('1_Aspectos Geográficos'!$D$6,tab_estados[],1)),MAX($A$1:A953)+1,0)</f>
        <v>953</v>
      </c>
      <c r="B954" s="18" t="s">
        <v>5485</v>
      </c>
      <c r="C954" s="18" t="s">
        <v>5486</v>
      </c>
      <c r="D954" s="18" t="s">
        <v>5557</v>
      </c>
      <c r="E954" s="19" t="s">
        <v>7093</v>
      </c>
      <c r="F954" s="18" t="str">
        <f t="shared" si="14"/>
        <v>Cristalina</v>
      </c>
      <c r="G954" s="19">
        <v>6162.0889999999999</v>
      </c>
    </row>
    <row r="955" spans="1:7" x14ac:dyDescent="0.25">
      <c r="A955" s="18">
        <f>IF(ISNUMBER(SEARCH('1_Aspectos Geográficos'!$D$6,tab_estados[],1)),MAX($A$1:A954)+1,0)</f>
        <v>954</v>
      </c>
      <c r="B955" s="18" t="s">
        <v>5485</v>
      </c>
      <c r="C955" s="18" t="s">
        <v>5486</v>
      </c>
      <c r="D955" s="18" t="s">
        <v>5558</v>
      </c>
      <c r="E955" s="19" t="s">
        <v>7094</v>
      </c>
      <c r="F955" s="18" t="str">
        <f t="shared" si="14"/>
        <v>Cristianópolis</v>
      </c>
      <c r="G955" s="19">
        <v>225.35900000000001</v>
      </c>
    </row>
    <row r="956" spans="1:7" x14ac:dyDescent="0.25">
      <c r="A956" s="18">
        <f>IF(ISNUMBER(SEARCH('1_Aspectos Geográficos'!$D$6,tab_estados[],1)),MAX($A$1:A955)+1,0)</f>
        <v>955</v>
      </c>
      <c r="B956" s="18" t="s">
        <v>5485</v>
      </c>
      <c r="C956" s="18" t="s">
        <v>5486</v>
      </c>
      <c r="D956" s="18" t="s">
        <v>5559</v>
      </c>
      <c r="E956" s="19" t="s">
        <v>7095</v>
      </c>
      <c r="F956" s="18" t="str">
        <f t="shared" si="14"/>
        <v>Crixás</v>
      </c>
      <c r="G956" s="19">
        <v>4661.1679999999997</v>
      </c>
    </row>
    <row r="957" spans="1:7" x14ac:dyDescent="0.25">
      <c r="A957" s="18">
        <f>IF(ISNUMBER(SEARCH('1_Aspectos Geográficos'!$D$6,tab_estados[],1)),MAX($A$1:A956)+1,0)</f>
        <v>956</v>
      </c>
      <c r="B957" s="18" t="s">
        <v>5485</v>
      </c>
      <c r="C957" s="18" t="s">
        <v>5486</v>
      </c>
      <c r="D957" s="18" t="s">
        <v>5560</v>
      </c>
      <c r="E957" s="19" t="s">
        <v>7096</v>
      </c>
      <c r="F957" s="18" t="str">
        <f t="shared" si="14"/>
        <v>Cromínia</v>
      </c>
      <c r="G957" s="19">
        <v>364.10500000000002</v>
      </c>
    </row>
    <row r="958" spans="1:7" x14ac:dyDescent="0.25">
      <c r="A958" s="18">
        <f>IF(ISNUMBER(SEARCH('1_Aspectos Geográficos'!$D$6,tab_estados[],1)),MAX($A$1:A957)+1,0)</f>
        <v>957</v>
      </c>
      <c r="B958" s="18" t="s">
        <v>5485</v>
      </c>
      <c r="C958" s="18" t="s">
        <v>5486</v>
      </c>
      <c r="D958" s="18" t="s">
        <v>5561</v>
      </c>
      <c r="E958" s="19" t="s">
        <v>7097</v>
      </c>
      <c r="F958" s="18" t="str">
        <f t="shared" si="14"/>
        <v>Cumari</v>
      </c>
      <c r="G958" s="19">
        <v>570.54300000000001</v>
      </c>
    </row>
    <row r="959" spans="1:7" x14ac:dyDescent="0.25">
      <c r="A959" s="18">
        <f>IF(ISNUMBER(SEARCH('1_Aspectos Geográficos'!$D$6,tab_estados[],1)),MAX($A$1:A958)+1,0)</f>
        <v>958</v>
      </c>
      <c r="B959" s="18" t="s">
        <v>5485</v>
      </c>
      <c r="C959" s="18" t="s">
        <v>5486</v>
      </c>
      <c r="D959" s="18" t="s">
        <v>5562</v>
      </c>
      <c r="E959" s="19" t="s">
        <v>7098</v>
      </c>
      <c r="F959" s="18" t="str">
        <f t="shared" si="14"/>
        <v>Damianópolis</v>
      </c>
      <c r="G959" s="19">
        <v>415.34899999999999</v>
      </c>
    </row>
    <row r="960" spans="1:7" x14ac:dyDescent="0.25">
      <c r="A960" s="18">
        <f>IF(ISNUMBER(SEARCH('1_Aspectos Geográficos'!$D$6,tab_estados[],1)),MAX($A$1:A959)+1,0)</f>
        <v>959</v>
      </c>
      <c r="B960" s="18" t="s">
        <v>5485</v>
      </c>
      <c r="C960" s="18" t="s">
        <v>5486</v>
      </c>
      <c r="D960" s="18" t="s">
        <v>5563</v>
      </c>
      <c r="E960" s="19" t="s">
        <v>7099</v>
      </c>
      <c r="F960" s="18" t="str">
        <f t="shared" si="14"/>
        <v>Damolândia</v>
      </c>
      <c r="G960" s="19">
        <v>84.495000000000005</v>
      </c>
    </row>
    <row r="961" spans="1:7" x14ac:dyDescent="0.25">
      <c r="A961" s="18">
        <f>IF(ISNUMBER(SEARCH('1_Aspectos Geográficos'!$D$6,tab_estados[],1)),MAX($A$1:A960)+1,0)</f>
        <v>960</v>
      </c>
      <c r="B961" s="18" t="s">
        <v>5485</v>
      </c>
      <c r="C961" s="18" t="s">
        <v>5486</v>
      </c>
      <c r="D961" s="18" t="s">
        <v>5564</v>
      </c>
      <c r="E961" s="19" t="s">
        <v>7100</v>
      </c>
      <c r="F961" s="18" t="str">
        <f t="shared" si="14"/>
        <v>Davinópolis</v>
      </c>
      <c r="G961" s="19">
        <v>481.29599999999999</v>
      </c>
    </row>
    <row r="962" spans="1:7" x14ac:dyDescent="0.25">
      <c r="A962" s="18">
        <f>IF(ISNUMBER(SEARCH('1_Aspectos Geográficos'!$D$6,tab_estados[],1)),MAX($A$1:A961)+1,0)</f>
        <v>961</v>
      </c>
      <c r="B962" s="18" t="s">
        <v>5485</v>
      </c>
      <c r="C962" s="18" t="s">
        <v>5486</v>
      </c>
      <c r="D962" s="18" t="s">
        <v>5565</v>
      </c>
      <c r="E962" s="19" t="s">
        <v>7101</v>
      </c>
      <c r="F962" s="18" t="str">
        <f t="shared" ref="F962:F1025" si="15">IFERROR(VLOOKUP(ROW(A961),lista,5,0),"")</f>
        <v>Diorama</v>
      </c>
      <c r="G962" s="19">
        <v>687.34799999999996</v>
      </c>
    </row>
    <row r="963" spans="1:7" x14ac:dyDescent="0.25">
      <c r="A963" s="18">
        <f>IF(ISNUMBER(SEARCH('1_Aspectos Geográficos'!$D$6,tab_estados[],1)),MAX($A$1:A962)+1,0)</f>
        <v>962</v>
      </c>
      <c r="B963" s="18" t="s">
        <v>5485</v>
      </c>
      <c r="C963" s="18" t="s">
        <v>5486</v>
      </c>
      <c r="D963" s="18" t="s">
        <v>5566</v>
      </c>
      <c r="E963" s="19" t="s">
        <v>7102</v>
      </c>
      <c r="F963" s="18" t="str">
        <f t="shared" si="15"/>
        <v>Doverlândia</v>
      </c>
      <c r="G963" s="19">
        <v>3221.752</v>
      </c>
    </row>
    <row r="964" spans="1:7" x14ac:dyDescent="0.25">
      <c r="A964" s="18">
        <f>IF(ISNUMBER(SEARCH('1_Aspectos Geográficos'!$D$6,tab_estados[],1)),MAX($A$1:A963)+1,0)</f>
        <v>963</v>
      </c>
      <c r="B964" s="18" t="s">
        <v>5485</v>
      </c>
      <c r="C964" s="18" t="s">
        <v>5486</v>
      </c>
      <c r="D964" s="18" t="s">
        <v>5567</v>
      </c>
      <c r="E964" s="19" t="s">
        <v>7103</v>
      </c>
      <c r="F964" s="18" t="str">
        <f t="shared" si="15"/>
        <v>Edealina</v>
      </c>
      <c r="G964" s="19">
        <v>603.654</v>
      </c>
    </row>
    <row r="965" spans="1:7" x14ac:dyDescent="0.25">
      <c r="A965" s="18">
        <f>IF(ISNUMBER(SEARCH('1_Aspectos Geográficos'!$D$6,tab_estados[],1)),MAX($A$1:A964)+1,0)</f>
        <v>964</v>
      </c>
      <c r="B965" s="18" t="s">
        <v>5485</v>
      </c>
      <c r="C965" s="18" t="s">
        <v>5486</v>
      </c>
      <c r="D965" s="18" t="s">
        <v>5568</v>
      </c>
      <c r="E965" s="19" t="s">
        <v>7104</v>
      </c>
      <c r="F965" s="18" t="str">
        <f t="shared" si="15"/>
        <v>Edéia</v>
      </c>
      <c r="G965" s="19">
        <v>1461.5029999999999</v>
      </c>
    </row>
    <row r="966" spans="1:7" x14ac:dyDescent="0.25">
      <c r="A966" s="18">
        <f>IF(ISNUMBER(SEARCH('1_Aspectos Geográficos'!$D$6,tab_estados[],1)),MAX($A$1:A965)+1,0)</f>
        <v>965</v>
      </c>
      <c r="B966" s="18" t="s">
        <v>5485</v>
      </c>
      <c r="C966" s="18" t="s">
        <v>5486</v>
      </c>
      <c r="D966" s="18" t="s">
        <v>5569</v>
      </c>
      <c r="E966" s="19" t="s">
        <v>7105</v>
      </c>
      <c r="F966" s="18" t="str">
        <f t="shared" si="15"/>
        <v>Estrela Do Norte</v>
      </c>
      <c r="G966" s="19">
        <v>301.642</v>
      </c>
    </row>
    <row r="967" spans="1:7" x14ac:dyDescent="0.25">
      <c r="A967" s="18">
        <f>IF(ISNUMBER(SEARCH('1_Aspectos Geográficos'!$D$6,tab_estados[],1)),MAX($A$1:A966)+1,0)</f>
        <v>966</v>
      </c>
      <c r="B967" s="18" t="s">
        <v>5485</v>
      </c>
      <c r="C967" s="18" t="s">
        <v>5486</v>
      </c>
      <c r="D967" s="18" t="s">
        <v>5570</v>
      </c>
      <c r="E967" s="19" t="s">
        <v>7106</v>
      </c>
      <c r="F967" s="18" t="str">
        <f t="shared" si="15"/>
        <v>Faina</v>
      </c>
      <c r="G967" s="19">
        <v>1945.6579999999999</v>
      </c>
    </row>
    <row r="968" spans="1:7" x14ac:dyDescent="0.25">
      <c r="A968" s="18">
        <f>IF(ISNUMBER(SEARCH('1_Aspectos Geográficos'!$D$6,tab_estados[],1)),MAX($A$1:A967)+1,0)</f>
        <v>967</v>
      </c>
      <c r="B968" s="18" t="s">
        <v>5485</v>
      </c>
      <c r="C968" s="18" t="s">
        <v>5486</v>
      </c>
      <c r="D968" s="18" t="s">
        <v>5571</v>
      </c>
      <c r="E968" s="19" t="s">
        <v>7107</v>
      </c>
      <c r="F968" s="18" t="str">
        <f t="shared" si="15"/>
        <v>Fazenda Nova</v>
      </c>
      <c r="G968" s="19">
        <v>1281.42</v>
      </c>
    </row>
    <row r="969" spans="1:7" x14ac:dyDescent="0.25">
      <c r="A969" s="18">
        <f>IF(ISNUMBER(SEARCH('1_Aspectos Geográficos'!$D$6,tab_estados[],1)),MAX($A$1:A968)+1,0)</f>
        <v>968</v>
      </c>
      <c r="B969" s="18" t="s">
        <v>5485</v>
      </c>
      <c r="C969" s="18" t="s">
        <v>5486</v>
      </c>
      <c r="D969" s="18" t="s">
        <v>5572</v>
      </c>
      <c r="E969" s="19" t="s">
        <v>7108</v>
      </c>
      <c r="F969" s="18" t="str">
        <f t="shared" si="15"/>
        <v>Firminópolis</v>
      </c>
      <c r="G969" s="19">
        <v>423.649</v>
      </c>
    </row>
    <row r="970" spans="1:7" x14ac:dyDescent="0.25">
      <c r="A970" s="18">
        <f>IF(ISNUMBER(SEARCH('1_Aspectos Geográficos'!$D$6,tab_estados[],1)),MAX($A$1:A969)+1,0)</f>
        <v>969</v>
      </c>
      <c r="B970" s="18" t="s">
        <v>5485</v>
      </c>
      <c r="C970" s="18" t="s">
        <v>5486</v>
      </c>
      <c r="D970" s="18" t="s">
        <v>5573</v>
      </c>
      <c r="E970" s="19" t="s">
        <v>7109</v>
      </c>
      <c r="F970" s="18" t="str">
        <f t="shared" si="15"/>
        <v>Flores De Goiás</v>
      </c>
      <c r="G970" s="19">
        <v>3709.4270000000001</v>
      </c>
    </row>
    <row r="971" spans="1:7" x14ac:dyDescent="0.25">
      <c r="A971" s="18">
        <f>IF(ISNUMBER(SEARCH('1_Aspectos Geográficos'!$D$6,tab_estados[],1)),MAX($A$1:A970)+1,0)</f>
        <v>970</v>
      </c>
      <c r="B971" s="18" t="s">
        <v>5485</v>
      </c>
      <c r="C971" s="18" t="s">
        <v>5486</v>
      </c>
      <c r="D971" s="18" t="s">
        <v>5574</v>
      </c>
      <c r="E971" s="19" t="s">
        <v>7110</v>
      </c>
      <c r="F971" s="18" t="str">
        <f t="shared" si="15"/>
        <v>Formosa</v>
      </c>
      <c r="G971" s="19">
        <v>5811.7879999999996</v>
      </c>
    </row>
    <row r="972" spans="1:7" x14ac:dyDescent="0.25">
      <c r="A972" s="18">
        <f>IF(ISNUMBER(SEARCH('1_Aspectos Geográficos'!$D$6,tab_estados[],1)),MAX($A$1:A971)+1,0)</f>
        <v>971</v>
      </c>
      <c r="B972" s="18" t="s">
        <v>5485</v>
      </c>
      <c r="C972" s="18" t="s">
        <v>5486</v>
      </c>
      <c r="D972" s="18" t="s">
        <v>5575</v>
      </c>
      <c r="E972" s="19" t="s">
        <v>7111</v>
      </c>
      <c r="F972" s="18" t="str">
        <f t="shared" si="15"/>
        <v>Formoso</v>
      </c>
      <c r="G972" s="19">
        <v>844.28899999999999</v>
      </c>
    </row>
    <row r="973" spans="1:7" x14ac:dyDescent="0.25">
      <c r="A973" s="18">
        <f>IF(ISNUMBER(SEARCH('1_Aspectos Geográficos'!$D$6,tab_estados[],1)),MAX($A$1:A972)+1,0)</f>
        <v>972</v>
      </c>
      <c r="B973" s="18" t="s">
        <v>5485</v>
      </c>
      <c r="C973" s="18" t="s">
        <v>5486</v>
      </c>
      <c r="D973" s="18" t="s">
        <v>5576</v>
      </c>
      <c r="E973" s="19" t="s">
        <v>7112</v>
      </c>
      <c r="F973" s="18" t="str">
        <f t="shared" si="15"/>
        <v>Gameleira De Goiás</v>
      </c>
      <c r="G973" s="19">
        <v>591.995</v>
      </c>
    </row>
    <row r="974" spans="1:7" x14ac:dyDescent="0.25">
      <c r="A974" s="18">
        <f>IF(ISNUMBER(SEARCH('1_Aspectos Geográficos'!$D$6,tab_estados[],1)),MAX($A$1:A973)+1,0)</f>
        <v>973</v>
      </c>
      <c r="B974" s="18" t="s">
        <v>5485</v>
      </c>
      <c r="C974" s="18" t="s">
        <v>5486</v>
      </c>
      <c r="D974" s="18" t="s">
        <v>5577</v>
      </c>
      <c r="E974" s="19" t="s">
        <v>7113</v>
      </c>
      <c r="F974" s="18" t="str">
        <f t="shared" si="15"/>
        <v>Divinópolis De Goiás</v>
      </c>
      <c r="G974" s="19">
        <v>830.971</v>
      </c>
    </row>
    <row r="975" spans="1:7" x14ac:dyDescent="0.25">
      <c r="A975" s="18">
        <f>IF(ISNUMBER(SEARCH('1_Aspectos Geográficos'!$D$6,tab_estados[],1)),MAX($A$1:A974)+1,0)</f>
        <v>974</v>
      </c>
      <c r="B975" s="18" t="s">
        <v>5485</v>
      </c>
      <c r="C975" s="18" t="s">
        <v>5486</v>
      </c>
      <c r="D975" s="18" t="s">
        <v>5578</v>
      </c>
      <c r="E975" s="19" t="s">
        <v>7114</v>
      </c>
      <c r="F975" s="18" t="str">
        <f t="shared" si="15"/>
        <v>Goianápolis</v>
      </c>
      <c r="G975" s="19">
        <v>169.01300000000001</v>
      </c>
    </row>
    <row r="976" spans="1:7" x14ac:dyDescent="0.25">
      <c r="A976" s="18">
        <f>IF(ISNUMBER(SEARCH('1_Aspectos Geográficos'!$D$6,tab_estados[],1)),MAX($A$1:A975)+1,0)</f>
        <v>975</v>
      </c>
      <c r="B976" s="18" t="s">
        <v>5485</v>
      </c>
      <c r="C976" s="18" t="s">
        <v>5486</v>
      </c>
      <c r="D976" s="18" t="s">
        <v>5579</v>
      </c>
      <c r="E976" s="19" t="s">
        <v>7115</v>
      </c>
      <c r="F976" s="18" t="str">
        <f t="shared" si="15"/>
        <v>Goiandira</v>
      </c>
      <c r="G976" s="19">
        <v>564.68600000000004</v>
      </c>
    </row>
    <row r="977" spans="1:7" x14ac:dyDescent="0.25">
      <c r="A977" s="18">
        <f>IF(ISNUMBER(SEARCH('1_Aspectos Geográficos'!$D$6,tab_estados[],1)),MAX($A$1:A976)+1,0)</f>
        <v>976</v>
      </c>
      <c r="B977" s="18" t="s">
        <v>5485</v>
      </c>
      <c r="C977" s="18" t="s">
        <v>5486</v>
      </c>
      <c r="D977" s="18" t="s">
        <v>5580</v>
      </c>
      <c r="E977" s="19" t="s">
        <v>7116</v>
      </c>
      <c r="F977" s="18" t="str">
        <f t="shared" si="15"/>
        <v>Goianésia</v>
      </c>
      <c r="G977" s="19">
        <v>1547.2739999999999</v>
      </c>
    </row>
    <row r="978" spans="1:7" x14ac:dyDescent="0.25">
      <c r="A978" s="18">
        <f>IF(ISNUMBER(SEARCH('1_Aspectos Geográficos'!$D$6,tab_estados[],1)),MAX($A$1:A977)+1,0)</f>
        <v>977</v>
      </c>
      <c r="B978" s="18" t="s">
        <v>5485</v>
      </c>
      <c r="C978" s="18" t="s">
        <v>5486</v>
      </c>
      <c r="D978" s="18" t="s">
        <v>5581</v>
      </c>
      <c r="E978" s="19" t="s">
        <v>7117</v>
      </c>
      <c r="F978" s="18" t="str">
        <f t="shared" si="15"/>
        <v>Goiânia</v>
      </c>
      <c r="G978" s="19">
        <v>728.84100000000001</v>
      </c>
    </row>
    <row r="979" spans="1:7" x14ac:dyDescent="0.25">
      <c r="A979" s="18">
        <f>IF(ISNUMBER(SEARCH('1_Aspectos Geográficos'!$D$6,tab_estados[],1)),MAX($A$1:A978)+1,0)</f>
        <v>978</v>
      </c>
      <c r="B979" s="18" t="s">
        <v>5485</v>
      </c>
      <c r="C979" s="18" t="s">
        <v>5486</v>
      </c>
      <c r="D979" s="18" t="s">
        <v>5582</v>
      </c>
      <c r="E979" s="19" t="s">
        <v>7118</v>
      </c>
      <c r="F979" s="18" t="str">
        <f t="shared" si="15"/>
        <v>Goianira</v>
      </c>
      <c r="G979" s="19">
        <v>212.55199999999999</v>
      </c>
    </row>
    <row r="980" spans="1:7" x14ac:dyDescent="0.25">
      <c r="A980" s="18">
        <f>IF(ISNUMBER(SEARCH('1_Aspectos Geográficos'!$D$6,tab_estados[],1)),MAX($A$1:A979)+1,0)</f>
        <v>979</v>
      </c>
      <c r="B980" s="18" t="s">
        <v>5485</v>
      </c>
      <c r="C980" s="18" t="s">
        <v>5486</v>
      </c>
      <c r="D980" s="18" t="s">
        <v>5583</v>
      </c>
      <c r="E980" s="19" t="s">
        <v>5485</v>
      </c>
      <c r="F980" s="18" t="str">
        <f t="shared" si="15"/>
        <v>Goiás</v>
      </c>
      <c r="G980" s="19">
        <v>3108.0189999999998</v>
      </c>
    </row>
    <row r="981" spans="1:7" x14ac:dyDescent="0.25">
      <c r="A981" s="18">
        <f>IF(ISNUMBER(SEARCH('1_Aspectos Geográficos'!$D$6,tab_estados[],1)),MAX($A$1:A980)+1,0)</f>
        <v>980</v>
      </c>
      <c r="B981" s="18" t="s">
        <v>5485</v>
      </c>
      <c r="C981" s="18" t="s">
        <v>5486</v>
      </c>
      <c r="D981" s="18" t="s">
        <v>5584</v>
      </c>
      <c r="E981" s="19" t="s">
        <v>7119</v>
      </c>
      <c r="F981" s="18" t="str">
        <f t="shared" si="15"/>
        <v>Goiatuba</v>
      </c>
      <c r="G981" s="19">
        <v>2470.3470000000002</v>
      </c>
    </row>
    <row r="982" spans="1:7" x14ac:dyDescent="0.25">
      <c r="A982" s="18">
        <f>IF(ISNUMBER(SEARCH('1_Aspectos Geográficos'!$D$6,tab_estados[],1)),MAX($A$1:A981)+1,0)</f>
        <v>981</v>
      </c>
      <c r="B982" s="18" t="s">
        <v>5485</v>
      </c>
      <c r="C982" s="18" t="s">
        <v>5486</v>
      </c>
      <c r="D982" s="18" t="s">
        <v>5585</v>
      </c>
      <c r="E982" s="19" t="s">
        <v>7120</v>
      </c>
      <c r="F982" s="18" t="str">
        <f t="shared" si="15"/>
        <v>Gouvelândia</v>
      </c>
      <c r="G982" s="19">
        <v>824.74800000000005</v>
      </c>
    </row>
    <row r="983" spans="1:7" x14ac:dyDescent="0.25">
      <c r="A983" s="18">
        <f>IF(ISNUMBER(SEARCH('1_Aspectos Geográficos'!$D$6,tab_estados[],1)),MAX($A$1:A982)+1,0)</f>
        <v>982</v>
      </c>
      <c r="B983" s="18" t="s">
        <v>5485</v>
      </c>
      <c r="C983" s="18" t="s">
        <v>5486</v>
      </c>
      <c r="D983" s="18" t="s">
        <v>5586</v>
      </c>
      <c r="E983" s="19" t="s">
        <v>7121</v>
      </c>
      <c r="F983" s="18" t="str">
        <f t="shared" si="15"/>
        <v>Guapó</v>
      </c>
      <c r="G983" s="19">
        <v>517.255</v>
      </c>
    </row>
    <row r="984" spans="1:7" x14ac:dyDescent="0.25">
      <c r="A984" s="18">
        <f>IF(ISNUMBER(SEARCH('1_Aspectos Geográficos'!$D$6,tab_estados[],1)),MAX($A$1:A983)+1,0)</f>
        <v>983</v>
      </c>
      <c r="B984" s="18" t="s">
        <v>5485</v>
      </c>
      <c r="C984" s="18" t="s">
        <v>5486</v>
      </c>
      <c r="D984" s="18" t="s">
        <v>5587</v>
      </c>
      <c r="E984" s="19" t="s">
        <v>7122</v>
      </c>
      <c r="F984" s="18" t="str">
        <f t="shared" si="15"/>
        <v>Guaraíta</v>
      </c>
      <c r="G984" s="19">
        <v>205.30699999999999</v>
      </c>
    </row>
    <row r="985" spans="1:7" x14ac:dyDescent="0.25">
      <c r="A985" s="18">
        <f>IF(ISNUMBER(SEARCH('1_Aspectos Geográficos'!$D$6,tab_estados[],1)),MAX($A$1:A984)+1,0)</f>
        <v>984</v>
      </c>
      <c r="B985" s="18" t="s">
        <v>5485</v>
      </c>
      <c r="C985" s="18" t="s">
        <v>5486</v>
      </c>
      <c r="D985" s="18" t="s">
        <v>5588</v>
      </c>
      <c r="E985" s="19" t="s">
        <v>7123</v>
      </c>
      <c r="F985" s="18" t="str">
        <f t="shared" si="15"/>
        <v>Guarani De Goiás</v>
      </c>
      <c r="G985" s="19">
        <v>1229.1479999999999</v>
      </c>
    </row>
    <row r="986" spans="1:7" x14ac:dyDescent="0.25">
      <c r="A986" s="18">
        <f>IF(ISNUMBER(SEARCH('1_Aspectos Geográficos'!$D$6,tab_estados[],1)),MAX($A$1:A985)+1,0)</f>
        <v>985</v>
      </c>
      <c r="B986" s="18" t="s">
        <v>5485</v>
      </c>
      <c r="C986" s="18" t="s">
        <v>5486</v>
      </c>
      <c r="D986" s="18" t="s">
        <v>5589</v>
      </c>
      <c r="E986" s="19" t="s">
        <v>7124</v>
      </c>
      <c r="F986" s="18" t="str">
        <f t="shared" si="15"/>
        <v>Guarinos</v>
      </c>
      <c r="G986" s="19">
        <v>595.86599999999999</v>
      </c>
    </row>
    <row r="987" spans="1:7" x14ac:dyDescent="0.25">
      <c r="A987" s="18">
        <f>IF(ISNUMBER(SEARCH('1_Aspectos Geográficos'!$D$6,tab_estados[],1)),MAX($A$1:A986)+1,0)</f>
        <v>986</v>
      </c>
      <c r="B987" s="18" t="s">
        <v>5485</v>
      </c>
      <c r="C987" s="18" t="s">
        <v>5486</v>
      </c>
      <c r="D987" s="18" t="s">
        <v>5590</v>
      </c>
      <c r="E987" s="19" t="s">
        <v>7125</v>
      </c>
      <c r="F987" s="18" t="str">
        <f t="shared" si="15"/>
        <v>Heitoraí</v>
      </c>
      <c r="G987" s="19">
        <v>229.63800000000001</v>
      </c>
    </row>
    <row r="988" spans="1:7" x14ac:dyDescent="0.25">
      <c r="A988" s="18">
        <f>IF(ISNUMBER(SEARCH('1_Aspectos Geográficos'!$D$6,tab_estados[],1)),MAX($A$1:A987)+1,0)</f>
        <v>987</v>
      </c>
      <c r="B988" s="18" t="s">
        <v>5485</v>
      </c>
      <c r="C988" s="18" t="s">
        <v>5486</v>
      </c>
      <c r="D988" s="18" t="s">
        <v>5591</v>
      </c>
      <c r="E988" s="19" t="s">
        <v>6833</v>
      </c>
      <c r="F988" s="18" t="str">
        <f t="shared" si="15"/>
        <v>Hidrolândia</v>
      </c>
      <c r="G988" s="19">
        <v>953.72900000000004</v>
      </c>
    </row>
    <row r="989" spans="1:7" x14ac:dyDescent="0.25">
      <c r="A989" s="18">
        <f>IF(ISNUMBER(SEARCH('1_Aspectos Geográficos'!$D$6,tab_estados[],1)),MAX($A$1:A988)+1,0)</f>
        <v>988</v>
      </c>
      <c r="B989" s="18" t="s">
        <v>5485</v>
      </c>
      <c r="C989" s="18" t="s">
        <v>5486</v>
      </c>
      <c r="D989" s="18" t="s">
        <v>5592</v>
      </c>
      <c r="E989" s="19" t="s">
        <v>7126</v>
      </c>
      <c r="F989" s="18" t="str">
        <f t="shared" si="15"/>
        <v>Hidrolina</v>
      </c>
      <c r="G989" s="19">
        <v>580.39099999999996</v>
      </c>
    </row>
    <row r="990" spans="1:7" x14ac:dyDescent="0.25">
      <c r="A990" s="18">
        <f>IF(ISNUMBER(SEARCH('1_Aspectos Geográficos'!$D$6,tab_estados[],1)),MAX($A$1:A989)+1,0)</f>
        <v>989</v>
      </c>
      <c r="B990" s="18" t="s">
        <v>5485</v>
      </c>
      <c r="C990" s="18" t="s">
        <v>5486</v>
      </c>
      <c r="D990" s="18" t="s">
        <v>5593</v>
      </c>
      <c r="E990" s="19" t="s">
        <v>7127</v>
      </c>
      <c r="F990" s="18" t="str">
        <f t="shared" si="15"/>
        <v>Iaciara</v>
      </c>
      <c r="G990" s="19">
        <v>1550.376</v>
      </c>
    </row>
    <row r="991" spans="1:7" x14ac:dyDescent="0.25">
      <c r="A991" s="18">
        <f>IF(ISNUMBER(SEARCH('1_Aspectos Geográficos'!$D$6,tab_estados[],1)),MAX($A$1:A990)+1,0)</f>
        <v>990</v>
      </c>
      <c r="B991" s="18" t="s">
        <v>5485</v>
      </c>
      <c r="C991" s="18" t="s">
        <v>5486</v>
      </c>
      <c r="D991" s="18" t="s">
        <v>5594</v>
      </c>
      <c r="E991" s="19" t="s">
        <v>7128</v>
      </c>
      <c r="F991" s="18" t="str">
        <f t="shared" si="15"/>
        <v>Inaciolândia</v>
      </c>
      <c r="G991" s="19">
        <v>688.197</v>
      </c>
    </row>
    <row r="992" spans="1:7" x14ac:dyDescent="0.25">
      <c r="A992" s="18">
        <f>IF(ISNUMBER(SEARCH('1_Aspectos Geográficos'!$D$6,tab_estados[],1)),MAX($A$1:A991)+1,0)</f>
        <v>991</v>
      </c>
      <c r="B992" s="18" t="s">
        <v>5485</v>
      </c>
      <c r="C992" s="18" t="s">
        <v>5486</v>
      </c>
      <c r="D992" s="18" t="s">
        <v>5595</v>
      </c>
      <c r="E992" s="19" t="s">
        <v>7129</v>
      </c>
      <c r="F992" s="18" t="str">
        <f t="shared" si="15"/>
        <v>Indiara</v>
      </c>
      <c r="G992" s="19">
        <v>956.47500000000002</v>
      </c>
    </row>
    <row r="993" spans="1:7" x14ac:dyDescent="0.25">
      <c r="A993" s="18">
        <f>IF(ISNUMBER(SEARCH('1_Aspectos Geográficos'!$D$6,tab_estados[],1)),MAX($A$1:A992)+1,0)</f>
        <v>992</v>
      </c>
      <c r="B993" s="18" t="s">
        <v>5485</v>
      </c>
      <c r="C993" s="18" t="s">
        <v>5486</v>
      </c>
      <c r="D993" s="18" t="s">
        <v>5596</v>
      </c>
      <c r="E993" s="19" t="s">
        <v>7130</v>
      </c>
      <c r="F993" s="18" t="str">
        <f t="shared" si="15"/>
        <v>Inhumas</v>
      </c>
      <c r="G993" s="19">
        <v>615.27800000000002</v>
      </c>
    </row>
    <row r="994" spans="1:7" x14ac:dyDescent="0.25">
      <c r="A994" s="18">
        <f>IF(ISNUMBER(SEARCH('1_Aspectos Geográficos'!$D$6,tab_estados[],1)),MAX($A$1:A993)+1,0)</f>
        <v>993</v>
      </c>
      <c r="B994" s="18" t="s">
        <v>5485</v>
      </c>
      <c r="C994" s="18" t="s">
        <v>5486</v>
      </c>
      <c r="D994" s="18" t="s">
        <v>5597</v>
      </c>
      <c r="E994" s="19" t="s">
        <v>7131</v>
      </c>
      <c r="F994" s="18" t="str">
        <f t="shared" si="15"/>
        <v>Ipameri</v>
      </c>
      <c r="G994" s="19">
        <v>4368.9880000000003</v>
      </c>
    </row>
    <row r="995" spans="1:7" x14ac:dyDescent="0.25">
      <c r="A995" s="18">
        <f>IF(ISNUMBER(SEARCH('1_Aspectos Geográficos'!$D$6,tab_estados[],1)),MAX($A$1:A994)+1,0)</f>
        <v>994</v>
      </c>
      <c r="B995" s="18" t="s">
        <v>5485</v>
      </c>
      <c r="C995" s="18" t="s">
        <v>5486</v>
      </c>
      <c r="D995" s="18" t="s">
        <v>5598</v>
      </c>
      <c r="E995" s="19" t="s">
        <v>7132</v>
      </c>
      <c r="F995" s="18" t="str">
        <f t="shared" si="15"/>
        <v>Ipiranga De Goiás</v>
      </c>
      <c r="G995" s="19">
        <v>241.28899999999999</v>
      </c>
    </row>
    <row r="996" spans="1:7" x14ac:dyDescent="0.25">
      <c r="A996" s="18">
        <f>IF(ISNUMBER(SEARCH('1_Aspectos Geográficos'!$D$6,tab_estados[],1)),MAX($A$1:A995)+1,0)</f>
        <v>995</v>
      </c>
      <c r="B996" s="18" t="s">
        <v>5485</v>
      </c>
      <c r="C996" s="18" t="s">
        <v>5486</v>
      </c>
      <c r="D996" s="18" t="s">
        <v>5599</v>
      </c>
      <c r="E996" s="19" t="s">
        <v>7133</v>
      </c>
      <c r="F996" s="18" t="str">
        <f t="shared" si="15"/>
        <v>Iporá</v>
      </c>
      <c r="G996" s="19">
        <v>1026.384</v>
      </c>
    </row>
    <row r="997" spans="1:7" x14ac:dyDescent="0.25">
      <c r="A997" s="18">
        <f>IF(ISNUMBER(SEARCH('1_Aspectos Geográficos'!$D$6,tab_estados[],1)),MAX($A$1:A996)+1,0)</f>
        <v>996</v>
      </c>
      <c r="B997" s="18" t="s">
        <v>5485</v>
      </c>
      <c r="C997" s="18" t="s">
        <v>5486</v>
      </c>
      <c r="D997" s="18" t="s">
        <v>5600</v>
      </c>
      <c r="E997" s="19" t="s">
        <v>7134</v>
      </c>
      <c r="F997" s="18" t="str">
        <f t="shared" si="15"/>
        <v>Israelândia</v>
      </c>
      <c r="G997" s="19">
        <v>577.48199999999997</v>
      </c>
    </row>
    <row r="998" spans="1:7" x14ac:dyDescent="0.25">
      <c r="A998" s="18">
        <f>IF(ISNUMBER(SEARCH('1_Aspectos Geográficos'!$D$6,tab_estados[],1)),MAX($A$1:A997)+1,0)</f>
        <v>997</v>
      </c>
      <c r="B998" s="18" t="s">
        <v>5485</v>
      </c>
      <c r="C998" s="18" t="s">
        <v>5486</v>
      </c>
      <c r="D998" s="18" t="s">
        <v>5601</v>
      </c>
      <c r="E998" s="19" t="s">
        <v>7135</v>
      </c>
      <c r="F998" s="18" t="str">
        <f t="shared" si="15"/>
        <v>Itaberaí</v>
      </c>
      <c r="G998" s="19">
        <v>1457.28</v>
      </c>
    </row>
    <row r="999" spans="1:7" x14ac:dyDescent="0.25">
      <c r="A999" s="18">
        <f>IF(ISNUMBER(SEARCH('1_Aspectos Geográficos'!$D$6,tab_estados[],1)),MAX($A$1:A998)+1,0)</f>
        <v>998</v>
      </c>
      <c r="B999" s="18" t="s">
        <v>5485</v>
      </c>
      <c r="C999" s="18" t="s">
        <v>5486</v>
      </c>
      <c r="D999" s="18" t="s">
        <v>5602</v>
      </c>
      <c r="E999" s="19" t="s">
        <v>7136</v>
      </c>
      <c r="F999" s="18" t="str">
        <f t="shared" si="15"/>
        <v>Itaguari</v>
      </c>
      <c r="G999" s="19">
        <v>146.63800000000001</v>
      </c>
    </row>
    <row r="1000" spans="1:7" x14ac:dyDescent="0.25">
      <c r="A1000" s="18">
        <f>IF(ISNUMBER(SEARCH('1_Aspectos Geográficos'!$D$6,tab_estados[],1)),MAX($A$1:A999)+1,0)</f>
        <v>999</v>
      </c>
      <c r="B1000" s="18" t="s">
        <v>5485</v>
      </c>
      <c r="C1000" s="18" t="s">
        <v>5486</v>
      </c>
      <c r="D1000" s="18" t="s">
        <v>5603</v>
      </c>
      <c r="E1000" s="19" t="s">
        <v>7137</v>
      </c>
      <c r="F1000" s="18" t="str">
        <f t="shared" si="15"/>
        <v>Itaguaru</v>
      </c>
      <c r="G1000" s="19">
        <v>239.67699999999999</v>
      </c>
    </row>
    <row r="1001" spans="1:7" x14ac:dyDescent="0.25">
      <c r="A1001" s="18">
        <f>IF(ISNUMBER(SEARCH('1_Aspectos Geográficos'!$D$6,tab_estados[],1)),MAX($A$1:A1000)+1,0)</f>
        <v>1000</v>
      </c>
      <c r="B1001" s="18" t="s">
        <v>5485</v>
      </c>
      <c r="C1001" s="18" t="s">
        <v>5486</v>
      </c>
      <c r="D1001" s="18" t="s">
        <v>5604</v>
      </c>
      <c r="E1001" s="19" t="s">
        <v>7138</v>
      </c>
      <c r="F1001" s="18" t="str">
        <f t="shared" si="15"/>
        <v>Itajá</v>
      </c>
      <c r="G1001" s="19">
        <v>2091.3969999999999</v>
      </c>
    </row>
    <row r="1002" spans="1:7" x14ac:dyDescent="0.25">
      <c r="A1002" s="18">
        <f>IF(ISNUMBER(SEARCH('1_Aspectos Geográficos'!$D$6,tab_estados[],1)),MAX($A$1:A1001)+1,0)</f>
        <v>1001</v>
      </c>
      <c r="B1002" s="18" t="s">
        <v>5485</v>
      </c>
      <c r="C1002" s="18" t="s">
        <v>5486</v>
      </c>
      <c r="D1002" s="18" t="s">
        <v>5605</v>
      </c>
      <c r="E1002" s="19" t="s">
        <v>7139</v>
      </c>
      <c r="F1002" s="18" t="str">
        <f t="shared" si="15"/>
        <v>Itapaci</v>
      </c>
      <c r="G1002" s="19">
        <v>956.125</v>
      </c>
    </row>
    <row r="1003" spans="1:7" x14ac:dyDescent="0.25">
      <c r="A1003" s="18">
        <f>IF(ISNUMBER(SEARCH('1_Aspectos Geográficos'!$D$6,tab_estados[],1)),MAX($A$1:A1002)+1,0)</f>
        <v>1002</v>
      </c>
      <c r="B1003" s="18" t="s">
        <v>5485</v>
      </c>
      <c r="C1003" s="18" t="s">
        <v>5486</v>
      </c>
      <c r="D1003" s="18" t="s">
        <v>5606</v>
      </c>
      <c r="E1003" s="19" t="s">
        <v>7140</v>
      </c>
      <c r="F1003" s="18" t="str">
        <f t="shared" si="15"/>
        <v>Itapirapuã</v>
      </c>
      <c r="G1003" s="19">
        <v>2043.7149999999999</v>
      </c>
    </row>
    <row r="1004" spans="1:7" x14ac:dyDescent="0.25">
      <c r="A1004" s="18">
        <f>IF(ISNUMBER(SEARCH('1_Aspectos Geográficos'!$D$6,tab_estados[],1)),MAX($A$1:A1003)+1,0)</f>
        <v>1003</v>
      </c>
      <c r="B1004" s="18" t="s">
        <v>5485</v>
      </c>
      <c r="C1004" s="18" t="s">
        <v>5486</v>
      </c>
      <c r="D1004" s="18" t="s">
        <v>5607</v>
      </c>
      <c r="E1004" s="19" t="s">
        <v>7141</v>
      </c>
      <c r="F1004" s="18" t="str">
        <f t="shared" si="15"/>
        <v>Itapuranga</v>
      </c>
      <c r="G1004" s="19">
        <v>1276.479</v>
      </c>
    </row>
    <row r="1005" spans="1:7" x14ac:dyDescent="0.25">
      <c r="A1005" s="18">
        <f>IF(ISNUMBER(SEARCH('1_Aspectos Geográficos'!$D$6,tab_estados[],1)),MAX($A$1:A1004)+1,0)</f>
        <v>1004</v>
      </c>
      <c r="B1005" s="18" t="s">
        <v>5485</v>
      </c>
      <c r="C1005" s="18" t="s">
        <v>5486</v>
      </c>
      <c r="D1005" s="18" t="s">
        <v>5608</v>
      </c>
      <c r="E1005" s="19" t="s">
        <v>7142</v>
      </c>
      <c r="F1005" s="18" t="str">
        <f t="shared" si="15"/>
        <v>Itarumã</v>
      </c>
      <c r="G1005" s="19">
        <v>3433.6260000000002</v>
      </c>
    </row>
    <row r="1006" spans="1:7" x14ac:dyDescent="0.25">
      <c r="A1006" s="18">
        <f>IF(ISNUMBER(SEARCH('1_Aspectos Geográficos'!$D$6,tab_estados[],1)),MAX($A$1:A1005)+1,0)</f>
        <v>1005</v>
      </c>
      <c r="B1006" s="18" t="s">
        <v>5485</v>
      </c>
      <c r="C1006" s="18" t="s">
        <v>5486</v>
      </c>
      <c r="D1006" s="18" t="s">
        <v>5609</v>
      </c>
      <c r="E1006" s="19" t="s">
        <v>7143</v>
      </c>
      <c r="F1006" s="18" t="str">
        <f t="shared" si="15"/>
        <v>Itauçu</v>
      </c>
      <c r="G1006" s="19">
        <v>383.84199999999998</v>
      </c>
    </row>
    <row r="1007" spans="1:7" x14ac:dyDescent="0.25">
      <c r="A1007" s="18">
        <f>IF(ISNUMBER(SEARCH('1_Aspectos Geográficos'!$D$6,tab_estados[],1)),MAX($A$1:A1006)+1,0)</f>
        <v>1006</v>
      </c>
      <c r="B1007" s="18" t="s">
        <v>5485</v>
      </c>
      <c r="C1007" s="18" t="s">
        <v>5486</v>
      </c>
      <c r="D1007" s="18" t="s">
        <v>5610</v>
      </c>
      <c r="E1007" s="19" t="s">
        <v>7144</v>
      </c>
      <c r="F1007" s="18" t="str">
        <f t="shared" si="15"/>
        <v>Itumbiara</v>
      </c>
      <c r="G1007" s="19">
        <v>2464.5100000000002</v>
      </c>
    </row>
    <row r="1008" spans="1:7" x14ac:dyDescent="0.25">
      <c r="A1008" s="18">
        <f>IF(ISNUMBER(SEARCH('1_Aspectos Geográficos'!$D$6,tab_estados[],1)),MAX($A$1:A1007)+1,0)</f>
        <v>1007</v>
      </c>
      <c r="B1008" s="18" t="s">
        <v>5485</v>
      </c>
      <c r="C1008" s="18" t="s">
        <v>5486</v>
      </c>
      <c r="D1008" s="18" t="s">
        <v>5611</v>
      </c>
      <c r="E1008" s="19" t="s">
        <v>7145</v>
      </c>
      <c r="F1008" s="18" t="str">
        <f t="shared" si="15"/>
        <v>Ivolândia</v>
      </c>
      <c r="G1008" s="19">
        <v>1257.663</v>
      </c>
    </row>
    <row r="1009" spans="1:7" x14ac:dyDescent="0.25">
      <c r="A1009" s="18">
        <f>IF(ISNUMBER(SEARCH('1_Aspectos Geográficos'!$D$6,tab_estados[],1)),MAX($A$1:A1008)+1,0)</f>
        <v>1008</v>
      </c>
      <c r="B1009" s="18" t="s">
        <v>5485</v>
      </c>
      <c r="C1009" s="18" t="s">
        <v>5486</v>
      </c>
      <c r="D1009" s="18" t="s">
        <v>5612</v>
      </c>
      <c r="E1009" s="19" t="s">
        <v>7146</v>
      </c>
      <c r="F1009" s="18" t="str">
        <f t="shared" si="15"/>
        <v>Jandaia</v>
      </c>
      <c r="G1009" s="19">
        <v>864.10599999999999</v>
      </c>
    </row>
    <row r="1010" spans="1:7" x14ac:dyDescent="0.25">
      <c r="A1010" s="18">
        <f>IF(ISNUMBER(SEARCH('1_Aspectos Geográficos'!$D$6,tab_estados[],1)),MAX($A$1:A1009)+1,0)</f>
        <v>1009</v>
      </c>
      <c r="B1010" s="18" t="s">
        <v>5485</v>
      </c>
      <c r="C1010" s="18" t="s">
        <v>5486</v>
      </c>
      <c r="D1010" s="18" t="s">
        <v>5613</v>
      </c>
      <c r="E1010" s="19" t="s">
        <v>7147</v>
      </c>
      <c r="F1010" s="18" t="str">
        <f t="shared" si="15"/>
        <v>Jaraguá</v>
      </c>
      <c r="G1010" s="19">
        <v>1849.5519999999999</v>
      </c>
    </row>
    <row r="1011" spans="1:7" x14ac:dyDescent="0.25">
      <c r="A1011" s="18">
        <f>IF(ISNUMBER(SEARCH('1_Aspectos Geográficos'!$D$6,tab_estados[],1)),MAX($A$1:A1010)+1,0)</f>
        <v>1010</v>
      </c>
      <c r="B1011" s="18" t="s">
        <v>5485</v>
      </c>
      <c r="C1011" s="18" t="s">
        <v>5486</v>
      </c>
      <c r="D1011" s="18" t="s">
        <v>5614</v>
      </c>
      <c r="E1011" s="19" t="s">
        <v>7148</v>
      </c>
      <c r="F1011" s="18" t="str">
        <f t="shared" si="15"/>
        <v>Jataí</v>
      </c>
      <c r="G1011" s="19">
        <v>7174.2250000000004</v>
      </c>
    </row>
    <row r="1012" spans="1:7" x14ac:dyDescent="0.25">
      <c r="A1012" s="18">
        <f>IF(ISNUMBER(SEARCH('1_Aspectos Geográficos'!$D$6,tab_estados[],1)),MAX($A$1:A1011)+1,0)</f>
        <v>1011</v>
      </c>
      <c r="B1012" s="18" t="s">
        <v>5485</v>
      </c>
      <c r="C1012" s="18" t="s">
        <v>5486</v>
      </c>
      <c r="D1012" s="18" t="s">
        <v>5615</v>
      </c>
      <c r="E1012" s="19" t="s">
        <v>7149</v>
      </c>
      <c r="F1012" s="18" t="str">
        <f t="shared" si="15"/>
        <v>Jaupaci</v>
      </c>
      <c r="G1012" s="19">
        <v>527.10299999999995</v>
      </c>
    </row>
    <row r="1013" spans="1:7" x14ac:dyDescent="0.25">
      <c r="A1013" s="18">
        <f>IF(ISNUMBER(SEARCH('1_Aspectos Geográficos'!$D$6,tab_estados[],1)),MAX($A$1:A1012)+1,0)</f>
        <v>1012</v>
      </c>
      <c r="B1013" s="18" t="s">
        <v>5485</v>
      </c>
      <c r="C1013" s="18" t="s">
        <v>5486</v>
      </c>
      <c r="D1013" s="18" t="s">
        <v>5616</v>
      </c>
      <c r="E1013" s="19" t="s">
        <v>7150</v>
      </c>
      <c r="F1013" s="18" t="str">
        <f t="shared" si="15"/>
        <v>Jesúpolis</v>
      </c>
      <c r="G1013" s="19">
        <v>122.47499999999999</v>
      </c>
    </row>
    <row r="1014" spans="1:7" x14ac:dyDescent="0.25">
      <c r="A1014" s="18">
        <f>IF(ISNUMBER(SEARCH('1_Aspectos Geográficos'!$D$6,tab_estados[],1)),MAX($A$1:A1013)+1,0)</f>
        <v>1013</v>
      </c>
      <c r="B1014" s="18" t="s">
        <v>5485</v>
      </c>
      <c r="C1014" s="18" t="s">
        <v>5486</v>
      </c>
      <c r="D1014" s="18" t="s">
        <v>5617</v>
      </c>
      <c r="E1014" s="19" t="s">
        <v>7151</v>
      </c>
      <c r="F1014" s="18" t="str">
        <f t="shared" si="15"/>
        <v>Joviânia</v>
      </c>
      <c r="G1014" s="19">
        <v>445.48700000000002</v>
      </c>
    </row>
    <row r="1015" spans="1:7" x14ac:dyDescent="0.25">
      <c r="A1015" s="18">
        <f>IF(ISNUMBER(SEARCH('1_Aspectos Geográficos'!$D$6,tab_estados[],1)),MAX($A$1:A1014)+1,0)</f>
        <v>1014</v>
      </c>
      <c r="B1015" s="18" t="s">
        <v>5485</v>
      </c>
      <c r="C1015" s="18" t="s">
        <v>5486</v>
      </c>
      <c r="D1015" s="18" t="s">
        <v>5618</v>
      </c>
      <c r="E1015" s="19" t="s">
        <v>6569</v>
      </c>
      <c r="F1015" s="18" t="str">
        <f t="shared" si="15"/>
        <v>Jussara</v>
      </c>
      <c r="G1015" s="19">
        <v>4085.3629999999998</v>
      </c>
    </row>
    <row r="1016" spans="1:7" x14ac:dyDescent="0.25">
      <c r="A1016" s="18">
        <f>IF(ISNUMBER(SEARCH('1_Aspectos Geográficos'!$D$6,tab_estados[],1)),MAX($A$1:A1015)+1,0)</f>
        <v>1015</v>
      </c>
      <c r="B1016" s="18" t="s">
        <v>5485</v>
      </c>
      <c r="C1016" s="18" t="s">
        <v>5486</v>
      </c>
      <c r="D1016" s="18" t="s">
        <v>5619</v>
      </c>
      <c r="E1016" s="19" t="s">
        <v>7152</v>
      </c>
      <c r="F1016" s="18" t="str">
        <f t="shared" si="15"/>
        <v>Lagoa Santa</v>
      </c>
      <c r="G1016" s="19">
        <v>458.86799999999999</v>
      </c>
    </row>
    <row r="1017" spans="1:7" x14ac:dyDescent="0.25">
      <c r="A1017" s="18">
        <f>IF(ISNUMBER(SEARCH('1_Aspectos Geográficos'!$D$6,tab_estados[],1)),MAX($A$1:A1016)+1,0)</f>
        <v>1016</v>
      </c>
      <c r="B1017" s="18" t="s">
        <v>5485</v>
      </c>
      <c r="C1017" s="18" t="s">
        <v>5486</v>
      </c>
      <c r="D1017" s="18" t="s">
        <v>5620</v>
      </c>
      <c r="E1017" s="19" t="s">
        <v>7153</v>
      </c>
      <c r="F1017" s="18" t="str">
        <f t="shared" si="15"/>
        <v>Leopoldo De Bulhões</v>
      </c>
      <c r="G1017" s="19">
        <v>473.27499999999998</v>
      </c>
    </row>
    <row r="1018" spans="1:7" x14ac:dyDescent="0.25">
      <c r="A1018" s="18">
        <f>IF(ISNUMBER(SEARCH('1_Aspectos Geográficos'!$D$6,tab_estados[],1)),MAX($A$1:A1017)+1,0)</f>
        <v>1017</v>
      </c>
      <c r="B1018" s="18" t="s">
        <v>5485</v>
      </c>
      <c r="C1018" s="18" t="s">
        <v>5486</v>
      </c>
      <c r="D1018" s="18" t="s">
        <v>5621</v>
      </c>
      <c r="E1018" s="19" t="s">
        <v>7154</v>
      </c>
      <c r="F1018" s="18" t="str">
        <f t="shared" si="15"/>
        <v>Luziânia</v>
      </c>
      <c r="G1018" s="19">
        <v>3961.1</v>
      </c>
    </row>
    <row r="1019" spans="1:7" x14ac:dyDescent="0.25">
      <c r="A1019" s="18">
        <f>IF(ISNUMBER(SEARCH('1_Aspectos Geográficos'!$D$6,tab_estados[],1)),MAX($A$1:A1018)+1,0)</f>
        <v>1018</v>
      </c>
      <c r="B1019" s="18" t="s">
        <v>5485</v>
      </c>
      <c r="C1019" s="18" t="s">
        <v>5486</v>
      </c>
      <c r="D1019" s="18" t="s">
        <v>5622</v>
      </c>
      <c r="E1019" s="19" t="s">
        <v>7155</v>
      </c>
      <c r="F1019" s="18" t="str">
        <f t="shared" si="15"/>
        <v>Mairipotaba</v>
      </c>
      <c r="G1019" s="19">
        <v>467.428</v>
      </c>
    </row>
    <row r="1020" spans="1:7" x14ac:dyDescent="0.25">
      <c r="A1020" s="18">
        <f>IF(ISNUMBER(SEARCH('1_Aspectos Geográficos'!$D$6,tab_estados[],1)),MAX($A$1:A1019)+1,0)</f>
        <v>1019</v>
      </c>
      <c r="B1020" s="18" t="s">
        <v>5485</v>
      </c>
      <c r="C1020" s="18" t="s">
        <v>5486</v>
      </c>
      <c r="D1020" s="18" t="s">
        <v>5623</v>
      </c>
      <c r="E1020" s="19" t="s">
        <v>7156</v>
      </c>
      <c r="F1020" s="18" t="str">
        <f t="shared" si="15"/>
        <v>Mambaí</v>
      </c>
      <c r="G1020" s="19">
        <v>847.12900000000002</v>
      </c>
    </row>
    <row r="1021" spans="1:7" x14ac:dyDescent="0.25">
      <c r="A1021" s="18">
        <f>IF(ISNUMBER(SEARCH('1_Aspectos Geográficos'!$D$6,tab_estados[],1)),MAX($A$1:A1020)+1,0)</f>
        <v>1020</v>
      </c>
      <c r="B1021" s="18" t="s">
        <v>5485</v>
      </c>
      <c r="C1021" s="18" t="s">
        <v>5486</v>
      </c>
      <c r="D1021" s="18" t="s">
        <v>5624</v>
      </c>
      <c r="E1021" s="19" t="s">
        <v>7157</v>
      </c>
      <c r="F1021" s="18" t="str">
        <f t="shared" si="15"/>
        <v>Mara Rosa</v>
      </c>
      <c r="G1021" s="19">
        <v>1687.8420000000001</v>
      </c>
    </row>
    <row r="1022" spans="1:7" x14ac:dyDescent="0.25">
      <c r="A1022" s="18">
        <f>IF(ISNUMBER(SEARCH('1_Aspectos Geográficos'!$D$6,tab_estados[],1)),MAX($A$1:A1021)+1,0)</f>
        <v>1021</v>
      </c>
      <c r="B1022" s="18" t="s">
        <v>5485</v>
      </c>
      <c r="C1022" s="18" t="s">
        <v>5486</v>
      </c>
      <c r="D1022" s="18" t="s">
        <v>5625</v>
      </c>
      <c r="E1022" s="19" t="s">
        <v>7158</v>
      </c>
      <c r="F1022" s="18" t="str">
        <f t="shared" si="15"/>
        <v>Marzagão</v>
      </c>
      <c r="G1022" s="19">
        <v>222.428</v>
      </c>
    </row>
    <row r="1023" spans="1:7" x14ac:dyDescent="0.25">
      <c r="A1023" s="18">
        <f>IF(ISNUMBER(SEARCH('1_Aspectos Geográficos'!$D$6,tab_estados[],1)),MAX($A$1:A1022)+1,0)</f>
        <v>1022</v>
      </c>
      <c r="B1023" s="18" t="s">
        <v>5485</v>
      </c>
      <c r="C1023" s="18" t="s">
        <v>5486</v>
      </c>
      <c r="D1023" s="18" t="s">
        <v>5626</v>
      </c>
      <c r="E1023" s="19" t="s">
        <v>7159</v>
      </c>
      <c r="F1023" s="18" t="str">
        <f t="shared" si="15"/>
        <v>Matrinchã</v>
      </c>
      <c r="G1023" s="19">
        <v>1150.894</v>
      </c>
    </row>
    <row r="1024" spans="1:7" x14ac:dyDescent="0.25">
      <c r="A1024" s="18">
        <f>IF(ISNUMBER(SEARCH('1_Aspectos Geográficos'!$D$6,tab_estados[],1)),MAX($A$1:A1023)+1,0)</f>
        <v>1023</v>
      </c>
      <c r="B1024" s="18" t="s">
        <v>5485</v>
      </c>
      <c r="C1024" s="18" t="s">
        <v>5486</v>
      </c>
      <c r="D1024" s="18" t="s">
        <v>5627</v>
      </c>
      <c r="E1024" s="19" t="s">
        <v>7160</v>
      </c>
      <c r="F1024" s="18" t="str">
        <f t="shared" si="15"/>
        <v>Maurilândia</v>
      </c>
      <c r="G1024" s="19">
        <v>389.697</v>
      </c>
    </row>
    <row r="1025" spans="1:7" x14ac:dyDescent="0.25">
      <c r="A1025" s="18">
        <f>IF(ISNUMBER(SEARCH('1_Aspectos Geográficos'!$D$6,tab_estados[],1)),MAX($A$1:A1024)+1,0)</f>
        <v>1024</v>
      </c>
      <c r="B1025" s="18" t="s">
        <v>5485</v>
      </c>
      <c r="C1025" s="18" t="s">
        <v>5486</v>
      </c>
      <c r="D1025" s="18" t="s">
        <v>5628</v>
      </c>
      <c r="E1025" s="19" t="s">
        <v>7161</v>
      </c>
      <c r="F1025" s="18" t="str">
        <f t="shared" si="15"/>
        <v>Mimoso De Goiás</v>
      </c>
      <c r="G1025" s="19">
        <v>1386.915</v>
      </c>
    </row>
    <row r="1026" spans="1:7" x14ac:dyDescent="0.25">
      <c r="A1026" s="18">
        <f>IF(ISNUMBER(SEARCH('1_Aspectos Geográficos'!$D$6,tab_estados[],1)),MAX($A$1:A1025)+1,0)</f>
        <v>1025</v>
      </c>
      <c r="B1026" s="18" t="s">
        <v>5485</v>
      </c>
      <c r="C1026" s="18" t="s">
        <v>5486</v>
      </c>
      <c r="D1026" s="18" t="s">
        <v>5629</v>
      </c>
      <c r="E1026" s="19" t="s">
        <v>7162</v>
      </c>
      <c r="F1026" s="18" t="str">
        <f t="shared" ref="F1026:F1089" si="16">IFERROR(VLOOKUP(ROW(A1025),lista,5,0),"")</f>
        <v>Minaçu</v>
      </c>
      <c r="G1026" s="19">
        <v>2860.7350000000001</v>
      </c>
    </row>
    <row r="1027" spans="1:7" x14ac:dyDescent="0.25">
      <c r="A1027" s="18">
        <f>IF(ISNUMBER(SEARCH('1_Aspectos Geográficos'!$D$6,tab_estados[],1)),MAX($A$1:A1026)+1,0)</f>
        <v>1026</v>
      </c>
      <c r="B1027" s="18" t="s">
        <v>5485</v>
      </c>
      <c r="C1027" s="18" t="s">
        <v>5486</v>
      </c>
      <c r="D1027" s="18" t="s">
        <v>5630</v>
      </c>
      <c r="E1027" s="19" t="s">
        <v>7163</v>
      </c>
      <c r="F1027" s="18" t="str">
        <f t="shared" si="16"/>
        <v>Mineiros</v>
      </c>
      <c r="G1027" s="19">
        <v>9038.7690000000002</v>
      </c>
    </row>
    <row r="1028" spans="1:7" x14ac:dyDescent="0.25">
      <c r="A1028" s="18">
        <f>IF(ISNUMBER(SEARCH('1_Aspectos Geográficos'!$D$6,tab_estados[],1)),MAX($A$1:A1027)+1,0)</f>
        <v>1027</v>
      </c>
      <c r="B1028" s="18" t="s">
        <v>5485</v>
      </c>
      <c r="C1028" s="18" t="s">
        <v>5486</v>
      </c>
      <c r="D1028" s="18" t="s">
        <v>5631</v>
      </c>
      <c r="E1028" s="19" t="s">
        <v>7164</v>
      </c>
      <c r="F1028" s="18" t="str">
        <f t="shared" si="16"/>
        <v>Moiporá</v>
      </c>
      <c r="G1028" s="19">
        <v>460.62400000000002</v>
      </c>
    </row>
    <row r="1029" spans="1:7" x14ac:dyDescent="0.25">
      <c r="A1029" s="18">
        <f>IF(ISNUMBER(SEARCH('1_Aspectos Geográficos'!$D$6,tab_estados[],1)),MAX($A$1:A1028)+1,0)</f>
        <v>1028</v>
      </c>
      <c r="B1029" s="18" t="s">
        <v>5485</v>
      </c>
      <c r="C1029" s="18" t="s">
        <v>5486</v>
      </c>
      <c r="D1029" s="18" t="s">
        <v>5632</v>
      </c>
      <c r="E1029" s="19" t="s">
        <v>7165</v>
      </c>
      <c r="F1029" s="18" t="str">
        <f t="shared" si="16"/>
        <v>Monte Alegre De Goiás</v>
      </c>
      <c r="G1029" s="19">
        <v>3119.808</v>
      </c>
    </row>
    <row r="1030" spans="1:7" x14ac:dyDescent="0.25">
      <c r="A1030" s="18">
        <f>IF(ISNUMBER(SEARCH('1_Aspectos Geográficos'!$D$6,tab_estados[],1)),MAX($A$1:A1029)+1,0)</f>
        <v>1029</v>
      </c>
      <c r="B1030" s="18" t="s">
        <v>5485</v>
      </c>
      <c r="C1030" s="18" t="s">
        <v>5486</v>
      </c>
      <c r="D1030" s="18" t="s">
        <v>5633</v>
      </c>
      <c r="E1030" s="19" t="s">
        <v>7166</v>
      </c>
      <c r="F1030" s="18" t="str">
        <f t="shared" si="16"/>
        <v>Montes Claros De Goiás</v>
      </c>
      <c r="G1030" s="19">
        <v>2903.848</v>
      </c>
    </row>
    <row r="1031" spans="1:7" x14ac:dyDescent="0.25">
      <c r="A1031" s="18">
        <f>IF(ISNUMBER(SEARCH('1_Aspectos Geográficos'!$D$6,tab_estados[],1)),MAX($A$1:A1030)+1,0)</f>
        <v>1030</v>
      </c>
      <c r="B1031" s="18" t="s">
        <v>5485</v>
      </c>
      <c r="C1031" s="18" t="s">
        <v>5486</v>
      </c>
      <c r="D1031" s="18" t="s">
        <v>5634</v>
      </c>
      <c r="E1031" s="19" t="s">
        <v>7167</v>
      </c>
      <c r="F1031" s="18" t="str">
        <f t="shared" si="16"/>
        <v>Montividiu</v>
      </c>
      <c r="G1031" s="19">
        <v>1869.7280000000001</v>
      </c>
    </row>
    <row r="1032" spans="1:7" x14ac:dyDescent="0.25">
      <c r="A1032" s="18">
        <f>IF(ISNUMBER(SEARCH('1_Aspectos Geográficos'!$D$6,tab_estados[],1)),MAX($A$1:A1031)+1,0)</f>
        <v>1031</v>
      </c>
      <c r="B1032" s="18" t="s">
        <v>5485</v>
      </c>
      <c r="C1032" s="18" t="s">
        <v>5486</v>
      </c>
      <c r="D1032" s="18" t="s">
        <v>5635</v>
      </c>
      <c r="E1032" s="19" t="s">
        <v>7168</v>
      </c>
      <c r="F1032" s="18" t="str">
        <f t="shared" si="16"/>
        <v>Montividiu Do Norte</v>
      </c>
      <c r="G1032" s="19">
        <v>1332.9960000000001</v>
      </c>
    </row>
    <row r="1033" spans="1:7" x14ac:dyDescent="0.25">
      <c r="A1033" s="18">
        <f>IF(ISNUMBER(SEARCH('1_Aspectos Geográficos'!$D$6,tab_estados[],1)),MAX($A$1:A1032)+1,0)</f>
        <v>1032</v>
      </c>
      <c r="B1033" s="18" t="s">
        <v>5485</v>
      </c>
      <c r="C1033" s="18" t="s">
        <v>5486</v>
      </c>
      <c r="D1033" s="18" t="s">
        <v>5636</v>
      </c>
      <c r="E1033" s="19" t="s">
        <v>6880</v>
      </c>
      <c r="F1033" s="18" t="str">
        <f t="shared" si="16"/>
        <v>Morrinhos</v>
      </c>
      <c r="G1033" s="19">
        <v>2846.1990000000001</v>
      </c>
    </row>
    <row r="1034" spans="1:7" x14ac:dyDescent="0.25">
      <c r="A1034" s="18">
        <f>IF(ISNUMBER(SEARCH('1_Aspectos Geográficos'!$D$6,tab_estados[],1)),MAX($A$1:A1033)+1,0)</f>
        <v>1033</v>
      </c>
      <c r="B1034" s="18" t="s">
        <v>5485</v>
      </c>
      <c r="C1034" s="18" t="s">
        <v>5486</v>
      </c>
      <c r="D1034" s="18" t="s">
        <v>5637</v>
      </c>
      <c r="E1034" s="19" t="s">
        <v>7169</v>
      </c>
      <c r="F1034" s="18" t="str">
        <f t="shared" si="16"/>
        <v>Morro Agudo De Goiás</v>
      </c>
      <c r="G1034" s="19">
        <v>282.61599999999999</v>
      </c>
    </row>
    <row r="1035" spans="1:7" x14ac:dyDescent="0.25">
      <c r="A1035" s="18">
        <f>IF(ISNUMBER(SEARCH('1_Aspectos Geográficos'!$D$6,tab_estados[],1)),MAX($A$1:A1034)+1,0)</f>
        <v>1034</v>
      </c>
      <c r="B1035" s="18" t="s">
        <v>5485</v>
      </c>
      <c r="C1035" s="18" t="s">
        <v>5486</v>
      </c>
      <c r="D1035" s="18" t="s">
        <v>5638</v>
      </c>
      <c r="E1035" s="19" t="s">
        <v>7170</v>
      </c>
      <c r="F1035" s="18" t="str">
        <f t="shared" si="16"/>
        <v>Mossâmedes</v>
      </c>
      <c r="G1035" s="19">
        <v>684.452</v>
      </c>
    </row>
    <row r="1036" spans="1:7" x14ac:dyDescent="0.25">
      <c r="A1036" s="18">
        <f>IF(ISNUMBER(SEARCH('1_Aspectos Geográficos'!$D$6,tab_estados[],1)),MAX($A$1:A1035)+1,0)</f>
        <v>1035</v>
      </c>
      <c r="B1036" s="18" t="s">
        <v>5485</v>
      </c>
      <c r="C1036" s="18" t="s">
        <v>5486</v>
      </c>
      <c r="D1036" s="18" t="s">
        <v>5639</v>
      </c>
      <c r="E1036" s="19" t="s">
        <v>7171</v>
      </c>
      <c r="F1036" s="18" t="str">
        <f t="shared" si="16"/>
        <v>Mozarlândia</v>
      </c>
      <c r="G1036" s="19">
        <v>1734.364</v>
      </c>
    </row>
    <row r="1037" spans="1:7" x14ac:dyDescent="0.25">
      <c r="A1037" s="18">
        <f>IF(ISNUMBER(SEARCH('1_Aspectos Geográficos'!$D$6,tab_estados[],1)),MAX($A$1:A1036)+1,0)</f>
        <v>1036</v>
      </c>
      <c r="B1037" s="18" t="s">
        <v>5485</v>
      </c>
      <c r="C1037" s="18" t="s">
        <v>5486</v>
      </c>
      <c r="D1037" s="18" t="s">
        <v>5640</v>
      </c>
      <c r="E1037" s="19" t="s">
        <v>6616</v>
      </c>
      <c r="F1037" s="18" t="str">
        <f t="shared" si="16"/>
        <v>Mundo Novo</v>
      </c>
      <c r="G1037" s="19">
        <v>2146.6509999999998</v>
      </c>
    </row>
    <row r="1038" spans="1:7" x14ac:dyDescent="0.25">
      <c r="A1038" s="18">
        <f>IF(ISNUMBER(SEARCH('1_Aspectos Geográficos'!$D$6,tab_estados[],1)),MAX($A$1:A1037)+1,0)</f>
        <v>1037</v>
      </c>
      <c r="B1038" s="18" t="s">
        <v>5485</v>
      </c>
      <c r="C1038" s="18" t="s">
        <v>5486</v>
      </c>
      <c r="D1038" s="18" t="s">
        <v>5641</v>
      </c>
      <c r="E1038" s="19" t="s">
        <v>7172</v>
      </c>
      <c r="F1038" s="18" t="str">
        <f t="shared" si="16"/>
        <v>Mutunópolis</v>
      </c>
      <c r="G1038" s="19">
        <v>955.875</v>
      </c>
    </row>
    <row r="1039" spans="1:7" x14ac:dyDescent="0.25">
      <c r="A1039" s="18">
        <f>IF(ISNUMBER(SEARCH('1_Aspectos Geográficos'!$D$6,tab_estados[],1)),MAX($A$1:A1038)+1,0)</f>
        <v>1038</v>
      </c>
      <c r="B1039" s="18" t="s">
        <v>5485</v>
      </c>
      <c r="C1039" s="18" t="s">
        <v>5486</v>
      </c>
      <c r="D1039" s="18" t="s">
        <v>5642</v>
      </c>
      <c r="E1039" s="19" t="s">
        <v>7173</v>
      </c>
      <c r="F1039" s="18" t="str">
        <f t="shared" si="16"/>
        <v>Nazário</v>
      </c>
      <c r="G1039" s="19">
        <v>269.10300000000001</v>
      </c>
    </row>
    <row r="1040" spans="1:7" x14ac:dyDescent="0.25">
      <c r="A1040" s="18">
        <f>IF(ISNUMBER(SEARCH('1_Aspectos Geográficos'!$D$6,tab_estados[],1)),MAX($A$1:A1039)+1,0)</f>
        <v>1039</v>
      </c>
      <c r="B1040" s="18" t="s">
        <v>5485</v>
      </c>
      <c r="C1040" s="18" t="s">
        <v>5486</v>
      </c>
      <c r="D1040" s="18" t="s">
        <v>5643</v>
      </c>
      <c r="E1040" s="19" t="s">
        <v>7174</v>
      </c>
      <c r="F1040" s="18" t="str">
        <f t="shared" si="16"/>
        <v>Nerópolis</v>
      </c>
      <c r="G1040" s="19">
        <v>204.21700000000001</v>
      </c>
    </row>
    <row r="1041" spans="1:7" x14ac:dyDescent="0.25">
      <c r="A1041" s="18">
        <f>IF(ISNUMBER(SEARCH('1_Aspectos Geográficos'!$D$6,tab_estados[],1)),MAX($A$1:A1040)+1,0)</f>
        <v>1040</v>
      </c>
      <c r="B1041" s="18" t="s">
        <v>5485</v>
      </c>
      <c r="C1041" s="18" t="s">
        <v>5486</v>
      </c>
      <c r="D1041" s="18" t="s">
        <v>5644</v>
      </c>
      <c r="E1041" s="19" t="s">
        <v>7175</v>
      </c>
      <c r="F1041" s="18" t="str">
        <f t="shared" si="16"/>
        <v>Niquelândia</v>
      </c>
      <c r="G1041" s="19">
        <v>9843.2469999999994</v>
      </c>
    </row>
    <row r="1042" spans="1:7" x14ac:dyDescent="0.25">
      <c r="A1042" s="18">
        <f>IF(ISNUMBER(SEARCH('1_Aspectos Geográficos'!$D$6,tab_estados[],1)),MAX($A$1:A1041)+1,0)</f>
        <v>1041</v>
      </c>
      <c r="B1042" s="18" t="s">
        <v>5485</v>
      </c>
      <c r="C1042" s="18" t="s">
        <v>5486</v>
      </c>
      <c r="D1042" s="18" t="s">
        <v>5645</v>
      </c>
      <c r="E1042" s="19" t="s">
        <v>7176</v>
      </c>
      <c r="F1042" s="18" t="str">
        <f t="shared" si="16"/>
        <v>Nova América</v>
      </c>
      <c r="G1042" s="19">
        <v>212.02500000000001</v>
      </c>
    </row>
    <row r="1043" spans="1:7" x14ac:dyDescent="0.25">
      <c r="A1043" s="18">
        <f>IF(ISNUMBER(SEARCH('1_Aspectos Geográficos'!$D$6,tab_estados[],1)),MAX($A$1:A1042)+1,0)</f>
        <v>1042</v>
      </c>
      <c r="B1043" s="18" t="s">
        <v>5485</v>
      </c>
      <c r="C1043" s="18" t="s">
        <v>5486</v>
      </c>
      <c r="D1043" s="18" t="s">
        <v>5646</v>
      </c>
      <c r="E1043" s="19" t="s">
        <v>7177</v>
      </c>
      <c r="F1043" s="18" t="str">
        <f t="shared" si="16"/>
        <v>Nova Aurora</v>
      </c>
      <c r="G1043" s="19">
        <v>302.65499999999997</v>
      </c>
    </row>
    <row r="1044" spans="1:7" x14ac:dyDescent="0.25">
      <c r="A1044" s="18">
        <f>IF(ISNUMBER(SEARCH('1_Aspectos Geográficos'!$D$6,tab_estados[],1)),MAX($A$1:A1043)+1,0)</f>
        <v>1043</v>
      </c>
      <c r="B1044" s="18" t="s">
        <v>5485</v>
      </c>
      <c r="C1044" s="18" t="s">
        <v>5486</v>
      </c>
      <c r="D1044" s="18" t="s">
        <v>5647</v>
      </c>
      <c r="E1044" s="19" t="s">
        <v>7178</v>
      </c>
      <c r="F1044" s="18" t="str">
        <f t="shared" si="16"/>
        <v>Nova Crixás</v>
      </c>
      <c r="G1044" s="19">
        <v>7302.2259999999997</v>
      </c>
    </row>
    <row r="1045" spans="1:7" x14ac:dyDescent="0.25">
      <c r="A1045" s="18">
        <f>IF(ISNUMBER(SEARCH('1_Aspectos Geográficos'!$D$6,tab_estados[],1)),MAX($A$1:A1044)+1,0)</f>
        <v>1044</v>
      </c>
      <c r="B1045" s="18" t="s">
        <v>5485</v>
      </c>
      <c r="C1045" s="18" t="s">
        <v>5486</v>
      </c>
      <c r="D1045" s="18" t="s">
        <v>5648</v>
      </c>
      <c r="E1045" s="19" t="s">
        <v>7179</v>
      </c>
      <c r="F1045" s="18" t="str">
        <f t="shared" si="16"/>
        <v>Nova Glória</v>
      </c>
      <c r="G1045" s="19">
        <v>412.95299999999997</v>
      </c>
    </row>
    <row r="1046" spans="1:7" x14ac:dyDescent="0.25">
      <c r="A1046" s="18">
        <f>IF(ISNUMBER(SEARCH('1_Aspectos Geográficos'!$D$6,tab_estados[],1)),MAX($A$1:A1045)+1,0)</f>
        <v>1045</v>
      </c>
      <c r="B1046" s="18" t="s">
        <v>5485</v>
      </c>
      <c r="C1046" s="18" t="s">
        <v>5486</v>
      </c>
      <c r="D1046" s="18" t="s">
        <v>5649</v>
      </c>
      <c r="E1046" s="19" t="s">
        <v>7180</v>
      </c>
      <c r="F1046" s="18" t="str">
        <f t="shared" si="16"/>
        <v>Nova Iguaçu De Goiás</v>
      </c>
      <c r="G1046" s="19">
        <v>628.44399999999996</v>
      </c>
    </row>
    <row r="1047" spans="1:7" x14ac:dyDescent="0.25">
      <c r="A1047" s="18">
        <f>IF(ISNUMBER(SEARCH('1_Aspectos Geográficos'!$D$6,tab_estados[],1)),MAX($A$1:A1046)+1,0)</f>
        <v>1046</v>
      </c>
      <c r="B1047" s="18" t="s">
        <v>5485</v>
      </c>
      <c r="C1047" s="18" t="s">
        <v>5486</v>
      </c>
      <c r="D1047" s="18" t="s">
        <v>5650</v>
      </c>
      <c r="E1047" s="19" t="s">
        <v>7181</v>
      </c>
      <c r="F1047" s="18" t="str">
        <f t="shared" si="16"/>
        <v>Nova Roma</v>
      </c>
      <c r="G1047" s="19">
        <v>2135.96</v>
      </c>
    </row>
    <row r="1048" spans="1:7" x14ac:dyDescent="0.25">
      <c r="A1048" s="18">
        <f>IF(ISNUMBER(SEARCH('1_Aspectos Geográficos'!$D$6,tab_estados[],1)),MAX($A$1:A1047)+1,0)</f>
        <v>1047</v>
      </c>
      <c r="B1048" s="18" t="s">
        <v>5485</v>
      </c>
      <c r="C1048" s="18" t="s">
        <v>5486</v>
      </c>
      <c r="D1048" s="18" t="s">
        <v>5651</v>
      </c>
      <c r="E1048" s="19" t="s">
        <v>7182</v>
      </c>
      <c r="F1048" s="18" t="str">
        <f t="shared" si="16"/>
        <v>Nova Veneza</v>
      </c>
      <c r="G1048" s="19">
        <v>123.377</v>
      </c>
    </row>
    <row r="1049" spans="1:7" x14ac:dyDescent="0.25">
      <c r="A1049" s="18">
        <f>IF(ISNUMBER(SEARCH('1_Aspectos Geográficos'!$D$6,tab_estados[],1)),MAX($A$1:A1048)+1,0)</f>
        <v>1048</v>
      </c>
      <c r="B1049" s="18" t="s">
        <v>5485</v>
      </c>
      <c r="C1049" s="18" t="s">
        <v>5486</v>
      </c>
      <c r="D1049" s="18" t="s">
        <v>5652</v>
      </c>
      <c r="E1049" s="19" t="s">
        <v>7183</v>
      </c>
      <c r="F1049" s="18" t="str">
        <f t="shared" si="16"/>
        <v>Novo Brasil</v>
      </c>
      <c r="G1049" s="19">
        <v>649.95399999999995</v>
      </c>
    </row>
    <row r="1050" spans="1:7" x14ac:dyDescent="0.25">
      <c r="A1050" s="18">
        <f>IF(ISNUMBER(SEARCH('1_Aspectos Geográficos'!$D$6,tab_estados[],1)),MAX($A$1:A1049)+1,0)</f>
        <v>1049</v>
      </c>
      <c r="B1050" s="18" t="s">
        <v>5485</v>
      </c>
      <c r="C1050" s="18" t="s">
        <v>5486</v>
      </c>
      <c r="D1050" s="18" t="s">
        <v>5653</v>
      </c>
      <c r="E1050" s="19" t="s">
        <v>7184</v>
      </c>
      <c r="F1050" s="18" t="str">
        <f t="shared" si="16"/>
        <v>Novo Gama</v>
      </c>
      <c r="G1050" s="19">
        <v>194.99199999999999</v>
      </c>
    </row>
    <row r="1051" spans="1:7" x14ac:dyDescent="0.25">
      <c r="A1051" s="18">
        <f>IF(ISNUMBER(SEARCH('1_Aspectos Geográficos'!$D$6,tab_estados[],1)),MAX($A$1:A1050)+1,0)</f>
        <v>1050</v>
      </c>
      <c r="B1051" s="18" t="s">
        <v>5485</v>
      </c>
      <c r="C1051" s="18" t="s">
        <v>5486</v>
      </c>
      <c r="D1051" s="18" t="s">
        <v>5654</v>
      </c>
      <c r="E1051" s="19" t="s">
        <v>7185</v>
      </c>
      <c r="F1051" s="18" t="str">
        <f t="shared" si="16"/>
        <v>Novo Planalto</v>
      </c>
      <c r="G1051" s="19">
        <v>1242.9639999999999</v>
      </c>
    </row>
    <row r="1052" spans="1:7" x14ac:dyDescent="0.25">
      <c r="A1052" s="18">
        <f>IF(ISNUMBER(SEARCH('1_Aspectos Geográficos'!$D$6,tab_estados[],1)),MAX($A$1:A1051)+1,0)</f>
        <v>1051</v>
      </c>
      <c r="B1052" s="18" t="s">
        <v>5485</v>
      </c>
      <c r="C1052" s="18" t="s">
        <v>5486</v>
      </c>
      <c r="D1052" s="18" t="s">
        <v>5655</v>
      </c>
      <c r="E1052" s="19" t="s">
        <v>7186</v>
      </c>
      <c r="F1052" s="18" t="str">
        <f t="shared" si="16"/>
        <v>Orizona</v>
      </c>
      <c r="G1052" s="19">
        <v>1972.884</v>
      </c>
    </row>
    <row r="1053" spans="1:7" x14ac:dyDescent="0.25">
      <c r="A1053" s="18">
        <f>IF(ISNUMBER(SEARCH('1_Aspectos Geográficos'!$D$6,tab_estados[],1)),MAX($A$1:A1052)+1,0)</f>
        <v>1052</v>
      </c>
      <c r="B1053" s="18" t="s">
        <v>5485</v>
      </c>
      <c r="C1053" s="18" t="s">
        <v>5486</v>
      </c>
      <c r="D1053" s="18" t="s">
        <v>5656</v>
      </c>
      <c r="E1053" s="19" t="s">
        <v>7187</v>
      </c>
      <c r="F1053" s="18" t="str">
        <f t="shared" si="16"/>
        <v>Ouro Verde De Goiás</v>
      </c>
      <c r="G1053" s="19">
        <v>208.76900000000001</v>
      </c>
    </row>
    <row r="1054" spans="1:7" x14ac:dyDescent="0.25">
      <c r="A1054" s="18">
        <f>IF(ISNUMBER(SEARCH('1_Aspectos Geográficos'!$D$6,tab_estados[],1)),MAX($A$1:A1053)+1,0)</f>
        <v>1053</v>
      </c>
      <c r="B1054" s="18" t="s">
        <v>5485</v>
      </c>
      <c r="C1054" s="18" t="s">
        <v>5486</v>
      </c>
      <c r="D1054" s="18" t="s">
        <v>5657</v>
      </c>
      <c r="E1054" s="19" t="s">
        <v>7188</v>
      </c>
      <c r="F1054" s="18" t="str">
        <f t="shared" si="16"/>
        <v>Ouvidor</v>
      </c>
      <c r="G1054" s="19">
        <v>413.78199999999998</v>
      </c>
    </row>
    <row r="1055" spans="1:7" x14ac:dyDescent="0.25">
      <c r="A1055" s="18">
        <f>IF(ISNUMBER(SEARCH('1_Aspectos Geográficos'!$D$6,tab_estados[],1)),MAX($A$1:A1054)+1,0)</f>
        <v>1054</v>
      </c>
      <c r="B1055" s="18" t="s">
        <v>5485</v>
      </c>
      <c r="C1055" s="18" t="s">
        <v>5486</v>
      </c>
      <c r="D1055" s="18" t="s">
        <v>5658</v>
      </c>
      <c r="E1055" s="19" t="s">
        <v>7189</v>
      </c>
      <c r="F1055" s="18" t="str">
        <f t="shared" si="16"/>
        <v>Padre Bernardo</v>
      </c>
      <c r="G1055" s="19">
        <v>3139.1750000000002</v>
      </c>
    </row>
    <row r="1056" spans="1:7" x14ac:dyDescent="0.25">
      <c r="A1056" s="18">
        <f>IF(ISNUMBER(SEARCH('1_Aspectos Geográficos'!$D$6,tab_estados[],1)),MAX($A$1:A1055)+1,0)</f>
        <v>1055</v>
      </c>
      <c r="B1056" s="18" t="s">
        <v>5485</v>
      </c>
      <c r="C1056" s="18" t="s">
        <v>5486</v>
      </c>
      <c r="D1056" s="18" t="s">
        <v>5659</v>
      </c>
      <c r="E1056" s="19" t="s">
        <v>7190</v>
      </c>
      <c r="F1056" s="18" t="str">
        <f t="shared" si="16"/>
        <v>Palestina De Goiás</v>
      </c>
      <c r="G1056" s="19">
        <v>1320.6869999999999</v>
      </c>
    </row>
    <row r="1057" spans="1:7" x14ac:dyDescent="0.25">
      <c r="A1057" s="18">
        <f>IF(ISNUMBER(SEARCH('1_Aspectos Geográficos'!$D$6,tab_estados[],1)),MAX($A$1:A1056)+1,0)</f>
        <v>1056</v>
      </c>
      <c r="B1057" s="18" t="s">
        <v>5485</v>
      </c>
      <c r="C1057" s="18" t="s">
        <v>5486</v>
      </c>
      <c r="D1057" s="18" t="s">
        <v>5660</v>
      </c>
      <c r="E1057" s="19" t="s">
        <v>7191</v>
      </c>
      <c r="F1057" s="18" t="str">
        <f t="shared" si="16"/>
        <v>Palmeiras De Goiás</v>
      </c>
      <c r="G1057" s="19">
        <v>1539.692</v>
      </c>
    </row>
    <row r="1058" spans="1:7" x14ac:dyDescent="0.25">
      <c r="A1058" s="18">
        <f>IF(ISNUMBER(SEARCH('1_Aspectos Geográficos'!$D$6,tab_estados[],1)),MAX($A$1:A1057)+1,0)</f>
        <v>1057</v>
      </c>
      <c r="B1058" s="18" t="s">
        <v>5485</v>
      </c>
      <c r="C1058" s="18" t="s">
        <v>5486</v>
      </c>
      <c r="D1058" s="18" t="s">
        <v>5661</v>
      </c>
      <c r="E1058" s="19" t="s">
        <v>7192</v>
      </c>
      <c r="F1058" s="18" t="str">
        <f t="shared" si="16"/>
        <v>Palmelo</v>
      </c>
      <c r="G1058" s="19">
        <v>58.959000000000003</v>
      </c>
    </row>
    <row r="1059" spans="1:7" x14ac:dyDescent="0.25">
      <c r="A1059" s="18">
        <f>IF(ISNUMBER(SEARCH('1_Aspectos Geográficos'!$D$6,tab_estados[],1)),MAX($A$1:A1058)+1,0)</f>
        <v>1058</v>
      </c>
      <c r="B1059" s="18" t="s">
        <v>5485</v>
      </c>
      <c r="C1059" s="18" t="s">
        <v>5486</v>
      </c>
      <c r="D1059" s="18" t="s">
        <v>5662</v>
      </c>
      <c r="E1059" s="19" t="s">
        <v>7193</v>
      </c>
      <c r="F1059" s="18" t="str">
        <f t="shared" si="16"/>
        <v>Palminópolis</v>
      </c>
      <c r="G1059" s="19">
        <v>387.69299999999998</v>
      </c>
    </row>
    <row r="1060" spans="1:7" x14ac:dyDescent="0.25">
      <c r="A1060" s="18">
        <f>IF(ISNUMBER(SEARCH('1_Aspectos Geográficos'!$D$6,tab_estados[],1)),MAX($A$1:A1059)+1,0)</f>
        <v>1059</v>
      </c>
      <c r="B1060" s="18" t="s">
        <v>5485</v>
      </c>
      <c r="C1060" s="18" t="s">
        <v>5486</v>
      </c>
      <c r="D1060" s="18" t="s">
        <v>5663</v>
      </c>
      <c r="E1060" s="19" t="s">
        <v>7194</v>
      </c>
      <c r="F1060" s="18" t="str">
        <f t="shared" si="16"/>
        <v>Panamá</v>
      </c>
      <c r="G1060" s="19">
        <v>433.81700000000001</v>
      </c>
    </row>
    <row r="1061" spans="1:7" x14ac:dyDescent="0.25">
      <c r="A1061" s="18">
        <f>IF(ISNUMBER(SEARCH('1_Aspectos Geográficos'!$D$6,tab_estados[],1)),MAX($A$1:A1060)+1,0)</f>
        <v>1060</v>
      </c>
      <c r="B1061" s="18" t="s">
        <v>5485</v>
      </c>
      <c r="C1061" s="18" t="s">
        <v>5486</v>
      </c>
      <c r="D1061" s="18" t="s">
        <v>5664</v>
      </c>
      <c r="E1061" s="19" t="s">
        <v>7195</v>
      </c>
      <c r="F1061" s="18" t="str">
        <f t="shared" si="16"/>
        <v>Paranaiguara</v>
      </c>
      <c r="G1061" s="19">
        <v>1153.623</v>
      </c>
    </row>
    <row r="1062" spans="1:7" x14ac:dyDescent="0.25">
      <c r="A1062" s="18">
        <f>IF(ISNUMBER(SEARCH('1_Aspectos Geográficos'!$D$6,tab_estados[],1)),MAX($A$1:A1061)+1,0)</f>
        <v>1061</v>
      </c>
      <c r="B1062" s="18" t="s">
        <v>5485</v>
      </c>
      <c r="C1062" s="18" t="s">
        <v>5486</v>
      </c>
      <c r="D1062" s="18" t="s">
        <v>5665</v>
      </c>
      <c r="E1062" s="19" t="s">
        <v>7196</v>
      </c>
      <c r="F1062" s="18" t="str">
        <f t="shared" si="16"/>
        <v>Paraúna</v>
      </c>
      <c r="G1062" s="19">
        <v>3779.3850000000002</v>
      </c>
    </row>
    <row r="1063" spans="1:7" x14ac:dyDescent="0.25">
      <c r="A1063" s="18">
        <f>IF(ISNUMBER(SEARCH('1_Aspectos Geográficos'!$D$6,tab_estados[],1)),MAX($A$1:A1062)+1,0)</f>
        <v>1062</v>
      </c>
      <c r="B1063" s="18" t="s">
        <v>5485</v>
      </c>
      <c r="C1063" s="18" t="s">
        <v>5486</v>
      </c>
      <c r="D1063" s="18" t="s">
        <v>5666</v>
      </c>
      <c r="E1063" s="19" t="s">
        <v>7197</v>
      </c>
      <c r="F1063" s="18" t="str">
        <f t="shared" si="16"/>
        <v>Perolândia</v>
      </c>
      <c r="G1063" s="19">
        <v>1029.624</v>
      </c>
    </row>
    <row r="1064" spans="1:7" x14ac:dyDescent="0.25">
      <c r="A1064" s="18">
        <f>IF(ISNUMBER(SEARCH('1_Aspectos Geográficos'!$D$6,tab_estados[],1)),MAX($A$1:A1063)+1,0)</f>
        <v>1063</v>
      </c>
      <c r="B1064" s="18" t="s">
        <v>5485</v>
      </c>
      <c r="C1064" s="18" t="s">
        <v>5486</v>
      </c>
      <c r="D1064" s="18" t="s">
        <v>5667</v>
      </c>
      <c r="E1064" s="19" t="s">
        <v>7198</v>
      </c>
      <c r="F1064" s="18" t="str">
        <f t="shared" si="16"/>
        <v>Petrolina De Goiás</v>
      </c>
      <c r="G1064" s="19">
        <v>531.29999999999995</v>
      </c>
    </row>
    <row r="1065" spans="1:7" x14ac:dyDescent="0.25">
      <c r="A1065" s="18">
        <f>IF(ISNUMBER(SEARCH('1_Aspectos Geográficos'!$D$6,tab_estados[],1)),MAX($A$1:A1064)+1,0)</f>
        <v>1064</v>
      </c>
      <c r="B1065" s="18" t="s">
        <v>5485</v>
      </c>
      <c r="C1065" s="18" t="s">
        <v>5486</v>
      </c>
      <c r="D1065" s="18" t="s">
        <v>5668</v>
      </c>
      <c r="E1065" s="19" t="s">
        <v>7199</v>
      </c>
      <c r="F1065" s="18" t="str">
        <f t="shared" si="16"/>
        <v>Pilar De Goiás</v>
      </c>
      <c r="G1065" s="19">
        <v>906.64400000000001</v>
      </c>
    </row>
    <row r="1066" spans="1:7" x14ac:dyDescent="0.25">
      <c r="A1066" s="18">
        <f>IF(ISNUMBER(SEARCH('1_Aspectos Geográficos'!$D$6,tab_estados[],1)),MAX($A$1:A1065)+1,0)</f>
        <v>1065</v>
      </c>
      <c r="B1066" s="18" t="s">
        <v>5485</v>
      </c>
      <c r="C1066" s="18" t="s">
        <v>5486</v>
      </c>
      <c r="D1066" s="18" t="s">
        <v>5669</v>
      </c>
      <c r="E1066" s="19" t="s">
        <v>7200</v>
      </c>
      <c r="F1066" s="18" t="str">
        <f t="shared" si="16"/>
        <v>Piracanjuba</v>
      </c>
      <c r="G1066" s="19">
        <v>2380.732</v>
      </c>
    </row>
    <row r="1067" spans="1:7" x14ac:dyDescent="0.25">
      <c r="A1067" s="18">
        <f>IF(ISNUMBER(SEARCH('1_Aspectos Geográficos'!$D$6,tab_estados[],1)),MAX($A$1:A1066)+1,0)</f>
        <v>1066</v>
      </c>
      <c r="B1067" s="18" t="s">
        <v>5485</v>
      </c>
      <c r="C1067" s="18" t="s">
        <v>5486</v>
      </c>
      <c r="D1067" s="18" t="s">
        <v>5670</v>
      </c>
      <c r="E1067" s="19" t="s">
        <v>6290</v>
      </c>
      <c r="F1067" s="18" t="str">
        <f t="shared" si="16"/>
        <v>Piranhas</v>
      </c>
      <c r="G1067" s="19">
        <v>2047.7650000000001</v>
      </c>
    </row>
    <row r="1068" spans="1:7" x14ac:dyDescent="0.25">
      <c r="A1068" s="18">
        <f>IF(ISNUMBER(SEARCH('1_Aspectos Geográficos'!$D$6,tab_estados[],1)),MAX($A$1:A1067)+1,0)</f>
        <v>1067</v>
      </c>
      <c r="B1068" s="18" t="s">
        <v>5485</v>
      </c>
      <c r="C1068" s="18" t="s">
        <v>5486</v>
      </c>
      <c r="D1068" s="18" t="s">
        <v>5671</v>
      </c>
      <c r="E1068" s="19" t="s">
        <v>7201</v>
      </c>
      <c r="F1068" s="18" t="str">
        <f t="shared" si="16"/>
        <v>Pirenópolis</v>
      </c>
      <c r="G1068" s="19">
        <v>2205.0100000000002</v>
      </c>
    </row>
    <row r="1069" spans="1:7" x14ac:dyDescent="0.25">
      <c r="A1069" s="18">
        <f>IF(ISNUMBER(SEARCH('1_Aspectos Geográficos'!$D$6,tab_estados[],1)),MAX($A$1:A1068)+1,0)</f>
        <v>1068</v>
      </c>
      <c r="B1069" s="18" t="s">
        <v>5485</v>
      </c>
      <c r="C1069" s="18" t="s">
        <v>5486</v>
      </c>
      <c r="D1069" s="18" t="s">
        <v>5672</v>
      </c>
      <c r="E1069" s="19" t="s">
        <v>7202</v>
      </c>
      <c r="F1069" s="18" t="str">
        <f t="shared" si="16"/>
        <v>Pires Do Rio</v>
      </c>
      <c r="G1069" s="19">
        <v>1073.3599999999999</v>
      </c>
    </row>
    <row r="1070" spans="1:7" x14ac:dyDescent="0.25">
      <c r="A1070" s="18">
        <f>IF(ISNUMBER(SEARCH('1_Aspectos Geográficos'!$D$6,tab_estados[],1)),MAX($A$1:A1069)+1,0)</f>
        <v>1069</v>
      </c>
      <c r="B1070" s="18" t="s">
        <v>5485</v>
      </c>
      <c r="C1070" s="18" t="s">
        <v>5486</v>
      </c>
      <c r="D1070" s="18" t="s">
        <v>5673</v>
      </c>
      <c r="E1070" s="19" t="s">
        <v>7203</v>
      </c>
      <c r="F1070" s="18" t="str">
        <f t="shared" si="16"/>
        <v>Planaltina</v>
      </c>
      <c r="G1070" s="19">
        <v>2543.6770000000001</v>
      </c>
    </row>
    <row r="1071" spans="1:7" x14ac:dyDescent="0.25">
      <c r="A1071" s="18">
        <f>IF(ISNUMBER(SEARCH('1_Aspectos Geográficos'!$D$6,tab_estados[],1)),MAX($A$1:A1070)+1,0)</f>
        <v>1070</v>
      </c>
      <c r="B1071" s="18" t="s">
        <v>5485</v>
      </c>
      <c r="C1071" s="18" t="s">
        <v>5486</v>
      </c>
      <c r="D1071" s="18" t="s">
        <v>5674</v>
      </c>
      <c r="E1071" s="19" t="s">
        <v>7204</v>
      </c>
      <c r="F1071" s="18" t="str">
        <f t="shared" si="16"/>
        <v>Pontalina</v>
      </c>
      <c r="G1071" s="19">
        <v>1436.954</v>
      </c>
    </row>
    <row r="1072" spans="1:7" x14ac:dyDescent="0.25">
      <c r="A1072" s="18">
        <f>IF(ISNUMBER(SEARCH('1_Aspectos Geográficos'!$D$6,tab_estados[],1)),MAX($A$1:A1071)+1,0)</f>
        <v>1071</v>
      </c>
      <c r="B1072" s="18" t="s">
        <v>5485</v>
      </c>
      <c r="C1072" s="18" t="s">
        <v>5486</v>
      </c>
      <c r="D1072" s="18" t="s">
        <v>5675</v>
      </c>
      <c r="E1072" s="19" t="s">
        <v>7205</v>
      </c>
      <c r="F1072" s="18" t="str">
        <f t="shared" si="16"/>
        <v>Porangatu</v>
      </c>
      <c r="G1072" s="19">
        <v>4820.5240000000003</v>
      </c>
    </row>
    <row r="1073" spans="1:7" x14ac:dyDescent="0.25">
      <c r="A1073" s="18">
        <f>IF(ISNUMBER(SEARCH('1_Aspectos Geográficos'!$D$6,tab_estados[],1)),MAX($A$1:A1072)+1,0)</f>
        <v>1072</v>
      </c>
      <c r="B1073" s="18" t="s">
        <v>5485</v>
      </c>
      <c r="C1073" s="18" t="s">
        <v>5486</v>
      </c>
      <c r="D1073" s="18" t="s">
        <v>5676</v>
      </c>
      <c r="E1073" s="19" t="s">
        <v>7206</v>
      </c>
      <c r="F1073" s="18" t="str">
        <f t="shared" si="16"/>
        <v>Porteirão</v>
      </c>
      <c r="G1073" s="19">
        <v>603.94100000000003</v>
      </c>
    </row>
    <row r="1074" spans="1:7" x14ac:dyDescent="0.25">
      <c r="A1074" s="18">
        <f>IF(ISNUMBER(SEARCH('1_Aspectos Geográficos'!$D$6,tab_estados[],1)),MAX($A$1:A1073)+1,0)</f>
        <v>1073</v>
      </c>
      <c r="B1074" s="18" t="s">
        <v>5485</v>
      </c>
      <c r="C1074" s="18" t="s">
        <v>5486</v>
      </c>
      <c r="D1074" s="18" t="s">
        <v>5677</v>
      </c>
      <c r="E1074" s="19" t="s">
        <v>7207</v>
      </c>
      <c r="F1074" s="18" t="str">
        <f t="shared" si="16"/>
        <v>Portelândia</v>
      </c>
      <c r="G1074" s="19">
        <v>556.57600000000002</v>
      </c>
    </row>
    <row r="1075" spans="1:7" x14ac:dyDescent="0.25">
      <c r="A1075" s="18">
        <f>IF(ISNUMBER(SEARCH('1_Aspectos Geográficos'!$D$6,tab_estados[],1)),MAX($A$1:A1074)+1,0)</f>
        <v>1074</v>
      </c>
      <c r="B1075" s="18" t="s">
        <v>5485</v>
      </c>
      <c r="C1075" s="18" t="s">
        <v>5486</v>
      </c>
      <c r="D1075" s="18" t="s">
        <v>5678</v>
      </c>
      <c r="E1075" s="19" t="s">
        <v>7208</v>
      </c>
      <c r="F1075" s="18" t="str">
        <f t="shared" si="16"/>
        <v>Posse</v>
      </c>
      <c r="G1075" s="19">
        <v>2058.0309999999999</v>
      </c>
    </row>
    <row r="1076" spans="1:7" x14ac:dyDescent="0.25">
      <c r="A1076" s="18">
        <f>IF(ISNUMBER(SEARCH('1_Aspectos Geográficos'!$D$6,tab_estados[],1)),MAX($A$1:A1075)+1,0)</f>
        <v>1075</v>
      </c>
      <c r="B1076" s="18" t="s">
        <v>5485</v>
      </c>
      <c r="C1076" s="18" t="s">
        <v>5486</v>
      </c>
      <c r="D1076" s="18" t="s">
        <v>5679</v>
      </c>
      <c r="E1076" s="19" t="s">
        <v>7209</v>
      </c>
      <c r="F1076" s="18" t="str">
        <f t="shared" si="16"/>
        <v>Professor Jamil</v>
      </c>
      <c r="G1076" s="19">
        <v>349.41899999999998</v>
      </c>
    </row>
    <row r="1077" spans="1:7" x14ac:dyDescent="0.25">
      <c r="A1077" s="18">
        <f>IF(ISNUMBER(SEARCH('1_Aspectos Geográficos'!$D$6,tab_estados[],1)),MAX($A$1:A1076)+1,0)</f>
        <v>1076</v>
      </c>
      <c r="B1077" s="18" t="s">
        <v>5485</v>
      </c>
      <c r="C1077" s="18" t="s">
        <v>5486</v>
      </c>
      <c r="D1077" s="18" t="s">
        <v>5680</v>
      </c>
      <c r="E1077" s="19" t="s">
        <v>7210</v>
      </c>
      <c r="F1077" s="18" t="str">
        <f t="shared" si="16"/>
        <v>Quirinópolis</v>
      </c>
      <c r="G1077" s="19">
        <v>3789.0839999999998</v>
      </c>
    </row>
    <row r="1078" spans="1:7" x14ac:dyDescent="0.25">
      <c r="A1078" s="18">
        <f>IF(ISNUMBER(SEARCH('1_Aspectos Geográficos'!$D$6,tab_estados[],1)),MAX($A$1:A1077)+1,0)</f>
        <v>1077</v>
      </c>
      <c r="B1078" s="18" t="s">
        <v>5485</v>
      </c>
      <c r="C1078" s="18" t="s">
        <v>5486</v>
      </c>
      <c r="D1078" s="18" t="s">
        <v>5681</v>
      </c>
      <c r="E1078" s="19" t="s">
        <v>7211</v>
      </c>
      <c r="F1078" s="18" t="str">
        <f t="shared" si="16"/>
        <v>Rialma</v>
      </c>
      <c r="G1078" s="19">
        <v>268.46600000000001</v>
      </c>
    </row>
    <row r="1079" spans="1:7" x14ac:dyDescent="0.25">
      <c r="A1079" s="18">
        <f>IF(ISNUMBER(SEARCH('1_Aspectos Geográficos'!$D$6,tab_estados[],1)),MAX($A$1:A1078)+1,0)</f>
        <v>1078</v>
      </c>
      <c r="B1079" s="18" t="s">
        <v>5485</v>
      </c>
      <c r="C1079" s="18" t="s">
        <v>5486</v>
      </c>
      <c r="D1079" s="18" t="s">
        <v>5682</v>
      </c>
      <c r="E1079" s="19" t="s">
        <v>7212</v>
      </c>
      <c r="F1079" s="18" t="str">
        <f t="shared" si="16"/>
        <v>Rianápolis</v>
      </c>
      <c r="G1079" s="19">
        <v>159.255</v>
      </c>
    </row>
    <row r="1080" spans="1:7" x14ac:dyDescent="0.25">
      <c r="A1080" s="18">
        <f>IF(ISNUMBER(SEARCH('1_Aspectos Geográficos'!$D$6,tab_estados[],1)),MAX($A$1:A1079)+1,0)</f>
        <v>1079</v>
      </c>
      <c r="B1080" s="18" t="s">
        <v>5485</v>
      </c>
      <c r="C1080" s="18" t="s">
        <v>5486</v>
      </c>
      <c r="D1080" s="18" t="s">
        <v>5683</v>
      </c>
      <c r="E1080" s="19" t="s">
        <v>7213</v>
      </c>
      <c r="F1080" s="18" t="str">
        <f t="shared" si="16"/>
        <v>Rio Quente</v>
      </c>
      <c r="G1080" s="19">
        <v>243.488</v>
      </c>
    </row>
    <row r="1081" spans="1:7" x14ac:dyDescent="0.25">
      <c r="A1081" s="18">
        <f>IF(ISNUMBER(SEARCH('1_Aspectos Geográficos'!$D$6,tab_estados[],1)),MAX($A$1:A1080)+1,0)</f>
        <v>1080</v>
      </c>
      <c r="B1081" s="18" t="s">
        <v>5485</v>
      </c>
      <c r="C1081" s="18" t="s">
        <v>5486</v>
      </c>
      <c r="D1081" s="18" t="s">
        <v>5684</v>
      </c>
      <c r="E1081" s="19" t="s">
        <v>7214</v>
      </c>
      <c r="F1081" s="18" t="str">
        <f t="shared" si="16"/>
        <v>Rio Verde</v>
      </c>
      <c r="G1081" s="19">
        <v>8386.8269999999993</v>
      </c>
    </row>
    <row r="1082" spans="1:7" x14ac:dyDescent="0.25">
      <c r="A1082" s="18">
        <f>IF(ISNUMBER(SEARCH('1_Aspectos Geográficos'!$D$6,tab_estados[],1)),MAX($A$1:A1081)+1,0)</f>
        <v>1081</v>
      </c>
      <c r="B1082" s="18" t="s">
        <v>5485</v>
      </c>
      <c r="C1082" s="18" t="s">
        <v>5486</v>
      </c>
      <c r="D1082" s="18" t="s">
        <v>5685</v>
      </c>
      <c r="E1082" s="19" t="s">
        <v>7215</v>
      </c>
      <c r="F1082" s="18" t="str">
        <f t="shared" si="16"/>
        <v>Rubiataba</v>
      </c>
      <c r="G1082" s="19">
        <v>748.26400000000001</v>
      </c>
    </row>
    <row r="1083" spans="1:7" x14ac:dyDescent="0.25">
      <c r="A1083" s="18">
        <f>IF(ISNUMBER(SEARCH('1_Aspectos Geográficos'!$D$6,tab_estados[],1)),MAX($A$1:A1082)+1,0)</f>
        <v>1082</v>
      </c>
      <c r="B1083" s="18" t="s">
        <v>5485</v>
      </c>
      <c r="C1083" s="18" t="s">
        <v>5486</v>
      </c>
      <c r="D1083" s="18" t="s">
        <v>5686</v>
      </c>
      <c r="E1083" s="19" t="s">
        <v>7216</v>
      </c>
      <c r="F1083" s="18" t="str">
        <f t="shared" si="16"/>
        <v>Sanclerlândia</v>
      </c>
      <c r="G1083" s="19">
        <v>496.82499999999999</v>
      </c>
    </row>
    <row r="1084" spans="1:7" x14ac:dyDescent="0.25">
      <c r="A1084" s="18">
        <f>IF(ISNUMBER(SEARCH('1_Aspectos Geográficos'!$D$6,tab_estados[],1)),MAX($A$1:A1083)+1,0)</f>
        <v>1083</v>
      </c>
      <c r="B1084" s="18" t="s">
        <v>5485</v>
      </c>
      <c r="C1084" s="18" t="s">
        <v>5486</v>
      </c>
      <c r="D1084" s="18" t="s">
        <v>5687</v>
      </c>
      <c r="E1084" s="19" t="s">
        <v>7217</v>
      </c>
      <c r="F1084" s="18" t="str">
        <f t="shared" si="16"/>
        <v>Santa Bárbara De Goiás</v>
      </c>
      <c r="G1084" s="19">
        <v>139.59800000000001</v>
      </c>
    </row>
    <row r="1085" spans="1:7" x14ac:dyDescent="0.25">
      <c r="A1085" s="18">
        <f>IF(ISNUMBER(SEARCH('1_Aspectos Geográficos'!$D$6,tab_estados[],1)),MAX($A$1:A1084)+1,0)</f>
        <v>1084</v>
      </c>
      <c r="B1085" s="18" t="s">
        <v>5485</v>
      </c>
      <c r="C1085" s="18" t="s">
        <v>5486</v>
      </c>
      <c r="D1085" s="18" t="s">
        <v>5688</v>
      </c>
      <c r="E1085" s="19" t="s">
        <v>7218</v>
      </c>
      <c r="F1085" s="18" t="str">
        <f t="shared" si="16"/>
        <v>Santa Cruz De Goiás</v>
      </c>
      <c r="G1085" s="19">
        <v>1108.963</v>
      </c>
    </row>
    <row r="1086" spans="1:7" x14ac:dyDescent="0.25">
      <c r="A1086" s="18">
        <f>IF(ISNUMBER(SEARCH('1_Aspectos Geográficos'!$D$6,tab_estados[],1)),MAX($A$1:A1085)+1,0)</f>
        <v>1085</v>
      </c>
      <c r="B1086" s="18" t="s">
        <v>5485</v>
      </c>
      <c r="C1086" s="18" t="s">
        <v>5486</v>
      </c>
      <c r="D1086" s="18" t="s">
        <v>5689</v>
      </c>
      <c r="E1086" s="19" t="s">
        <v>7219</v>
      </c>
      <c r="F1086" s="18" t="str">
        <f t="shared" si="16"/>
        <v>Santa Fé De Goiás</v>
      </c>
      <c r="G1086" s="19">
        <v>1169.1669999999999</v>
      </c>
    </row>
    <row r="1087" spans="1:7" x14ac:dyDescent="0.25">
      <c r="A1087" s="18">
        <f>IF(ISNUMBER(SEARCH('1_Aspectos Geográficos'!$D$6,tab_estados[],1)),MAX($A$1:A1086)+1,0)</f>
        <v>1086</v>
      </c>
      <c r="B1087" s="18" t="s">
        <v>5485</v>
      </c>
      <c r="C1087" s="18" t="s">
        <v>5486</v>
      </c>
      <c r="D1087" s="18" t="s">
        <v>5690</v>
      </c>
      <c r="E1087" s="19" t="s">
        <v>7220</v>
      </c>
      <c r="F1087" s="18" t="str">
        <f t="shared" si="16"/>
        <v>Santa Helena De Goiás</v>
      </c>
      <c r="G1087" s="19">
        <v>1141.3889999999999</v>
      </c>
    </row>
    <row r="1088" spans="1:7" x14ac:dyDescent="0.25">
      <c r="A1088" s="18">
        <f>IF(ISNUMBER(SEARCH('1_Aspectos Geográficos'!$D$6,tab_estados[],1)),MAX($A$1:A1087)+1,0)</f>
        <v>1087</v>
      </c>
      <c r="B1088" s="18" t="s">
        <v>5485</v>
      </c>
      <c r="C1088" s="18" t="s">
        <v>5486</v>
      </c>
      <c r="D1088" s="18" t="s">
        <v>5691</v>
      </c>
      <c r="E1088" s="19" t="s">
        <v>7221</v>
      </c>
      <c r="F1088" s="18" t="str">
        <f t="shared" si="16"/>
        <v>Santa Isabel</v>
      </c>
      <c r="G1088" s="19">
        <v>807.20399999999995</v>
      </c>
    </row>
    <row r="1089" spans="1:7" x14ac:dyDescent="0.25">
      <c r="A1089" s="18">
        <f>IF(ISNUMBER(SEARCH('1_Aspectos Geográficos'!$D$6,tab_estados[],1)),MAX($A$1:A1088)+1,0)</f>
        <v>1088</v>
      </c>
      <c r="B1089" s="18" t="s">
        <v>5485</v>
      </c>
      <c r="C1089" s="18" t="s">
        <v>5486</v>
      </c>
      <c r="D1089" s="18" t="s">
        <v>5692</v>
      </c>
      <c r="E1089" s="19" t="s">
        <v>7222</v>
      </c>
      <c r="F1089" s="18" t="str">
        <f t="shared" si="16"/>
        <v>Santa Rita Do Araguaia</v>
      </c>
      <c r="G1089" s="19">
        <v>1355.7819999999999</v>
      </c>
    </row>
    <row r="1090" spans="1:7" x14ac:dyDescent="0.25">
      <c r="A1090" s="18">
        <f>IF(ISNUMBER(SEARCH('1_Aspectos Geográficos'!$D$6,tab_estados[],1)),MAX($A$1:A1089)+1,0)</f>
        <v>1089</v>
      </c>
      <c r="B1090" s="18" t="s">
        <v>5485</v>
      </c>
      <c r="C1090" s="18" t="s">
        <v>5486</v>
      </c>
      <c r="D1090" s="18" t="s">
        <v>5693</v>
      </c>
      <c r="E1090" s="19" t="s">
        <v>7223</v>
      </c>
      <c r="F1090" s="18" t="str">
        <f t="shared" ref="F1090:F1153" si="17">IFERROR(VLOOKUP(ROW(A1089),lista,5,0),"")</f>
        <v>Santa Rita Do Novo Destino</v>
      </c>
      <c r="G1090" s="19">
        <v>956.04100000000005</v>
      </c>
    </row>
    <row r="1091" spans="1:7" x14ac:dyDescent="0.25">
      <c r="A1091" s="18">
        <f>IF(ISNUMBER(SEARCH('1_Aspectos Geográficos'!$D$6,tab_estados[],1)),MAX($A$1:A1090)+1,0)</f>
        <v>1090</v>
      </c>
      <c r="B1091" s="18" t="s">
        <v>5485</v>
      </c>
      <c r="C1091" s="18" t="s">
        <v>5486</v>
      </c>
      <c r="D1091" s="18" t="s">
        <v>5694</v>
      </c>
      <c r="E1091" s="19" t="s">
        <v>7224</v>
      </c>
      <c r="F1091" s="18" t="str">
        <f t="shared" si="17"/>
        <v>Santa Rosa De Goiás</v>
      </c>
      <c r="G1091" s="19">
        <v>164.09700000000001</v>
      </c>
    </row>
    <row r="1092" spans="1:7" x14ac:dyDescent="0.25">
      <c r="A1092" s="18">
        <f>IF(ISNUMBER(SEARCH('1_Aspectos Geográficos'!$D$6,tab_estados[],1)),MAX($A$1:A1091)+1,0)</f>
        <v>1091</v>
      </c>
      <c r="B1092" s="18" t="s">
        <v>5485</v>
      </c>
      <c r="C1092" s="18" t="s">
        <v>5486</v>
      </c>
      <c r="D1092" s="18" t="s">
        <v>5695</v>
      </c>
      <c r="E1092" s="19" t="s">
        <v>7225</v>
      </c>
      <c r="F1092" s="18" t="str">
        <f t="shared" si="17"/>
        <v>Santa Tereza De Goiás</v>
      </c>
      <c r="G1092" s="19">
        <v>794.55600000000004</v>
      </c>
    </row>
    <row r="1093" spans="1:7" x14ac:dyDescent="0.25">
      <c r="A1093" s="18">
        <f>IF(ISNUMBER(SEARCH('1_Aspectos Geográficos'!$D$6,tab_estados[],1)),MAX($A$1:A1092)+1,0)</f>
        <v>1092</v>
      </c>
      <c r="B1093" s="18" t="s">
        <v>5485</v>
      </c>
      <c r="C1093" s="18" t="s">
        <v>5486</v>
      </c>
      <c r="D1093" s="18" t="s">
        <v>5696</v>
      </c>
      <c r="E1093" s="19" t="s">
        <v>7226</v>
      </c>
      <c r="F1093" s="18" t="str">
        <f t="shared" si="17"/>
        <v>Santa Terezinha De Goiás</v>
      </c>
      <c r="G1093" s="19">
        <v>1202.2460000000001</v>
      </c>
    </row>
    <row r="1094" spans="1:7" x14ac:dyDescent="0.25">
      <c r="A1094" s="18">
        <f>IF(ISNUMBER(SEARCH('1_Aspectos Geográficos'!$D$6,tab_estados[],1)),MAX($A$1:A1093)+1,0)</f>
        <v>1093</v>
      </c>
      <c r="B1094" s="18" t="s">
        <v>5485</v>
      </c>
      <c r="C1094" s="18" t="s">
        <v>5486</v>
      </c>
      <c r="D1094" s="18" t="s">
        <v>5697</v>
      </c>
      <c r="E1094" s="19" t="s">
        <v>7227</v>
      </c>
      <c r="F1094" s="18" t="str">
        <f t="shared" si="17"/>
        <v>Santo Antônio Da Barra</v>
      </c>
      <c r="G1094" s="19">
        <v>451.59800000000001</v>
      </c>
    </row>
    <row r="1095" spans="1:7" x14ac:dyDescent="0.25">
      <c r="A1095" s="18">
        <f>IF(ISNUMBER(SEARCH('1_Aspectos Geográficos'!$D$6,tab_estados[],1)),MAX($A$1:A1094)+1,0)</f>
        <v>1094</v>
      </c>
      <c r="B1095" s="18" t="s">
        <v>5485</v>
      </c>
      <c r="C1095" s="18" t="s">
        <v>5486</v>
      </c>
      <c r="D1095" s="18" t="s">
        <v>5698</v>
      </c>
      <c r="E1095" s="19" t="s">
        <v>7228</v>
      </c>
      <c r="F1095" s="18" t="str">
        <f t="shared" si="17"/>
        <v>Santo Antônio De Goiás</v>
      </c>
      <c r="G1095" s="19">
        <v>132.80500000000001</v>
      </c>
    </row>
    <row r="1096" spans="1:7" x14ac:dyDescent="0.25">
      <c r="A1096" s="18">
        <f>IF(ISNUMBER(SEARCH('1_Aspectos Geográficos'!$D$6,tab_estados[],1)),MAX($A$1:A1095)+1,0)</f>
        <v>1095</v>
      </c>
      <c r="B1096" s="18" t="s">
        <v>5485</v>
      </c>
      <c r="C1096" s="18" t="s">
        <v>5486</v>
      </c>
      <c r="D1096" s="18" t="s">
        <v>5699</v>
      </c>
      <c r="E1096" s="19" t="s">
        <v>7229</v>
      </c>
      <c r="F1096" s="18" t="str">
        <f t="shared" si="17"/>
        <v>Santo Antônio Do Descoberto</v>
      </c>
      <c r="G1096" s="19">
        <v>944.14499999999998</v>
      </c>
    </row>
    <row r="1097" spans="1:7" x14ac:dyDescent="0.25">
      <c r="A1097" s="18">
        <f>IF(ISNUMBER(SEARCH('1_Aspectos Geográficos'!$D$6,tab_estados[],1)),MAX($A$1:A1096)+1,0)</f>
        <v>1096</v>
      </c>
      <c r="B1097" s="18" t="s">
        <v>5485</v>
      </c>
      <c r="C1097" s="18" t="s">
        <v>5486</v>
      </c>
      <c r="D1097" s="18" t="s">
        <v>5700</v>
      </c>
      <c r="E1097" s="19" t="s">
        <v>6699</v>
      </c>
      <c r="F1097" s="18" t="str">
        <f t="shared" si="17"/>
        <v>São Domingos</v>
      </c>
      <c r="G1097" s="19">
        <v>3295.74</v>
      </c>
    </row>
    <row r="1098" spans="1:7" x14ac:dyDescent="0.25">
      <c r="A1098" s="18">
        <f>IF(ISNUMBER(SEARCH('1_Aspectos Geográficos'!$D$6,tab_estados[],1)),MAX($A$1:A1097)+1,0)</f>
        <v>1097</v>
      </c>
      <c r="B1098" s="18" t="s">
        <v>5485</v>
      </c>
      <c r="C1098" s="18" t="s">
        <v>5486</v>
      </c>
      <c r="D1098" s="18" t="s">
        <v>5701</v>
      </c>
      <c r="E1098" s="19" t="s">
        <v>7230</v>
      </c>
      <c r="F1098" s="18" t="str">
        <f t="shared" si="17"/>
        <v>São Francisco De Goiás</v>
      </c>
      <c r="G1098" s="19">
        <v>415.791</v>
      </c>
    </row>
    <row r="1099" spans="1:7" x14ac:dyDescent="0.25">
      <c r="A1099" s="18">
        <f>IF(ISNUMBER(SEARCH('1_Aspectos Geográficos'!$D$6,tab_estados[],1)),MAX($A$1:A1098)+1,0)</f>
        <v>1098</v>
      </c>
      <c r="B1099" s="18" t="s">
        <v>5485</v>
      </c>
      <c r="C1099" s="18" t="s">
        <v>5486</v>
      </c>
      <c r="D1099" s="18" t="s">
        <v>5702</v>
      </c>
      <c r="E1099" s="19" t="s">
        <v>7231</v>
      </c>
      <c r="F1099" s="18" t="str">
        <f t="shared" si="17"/>
        <v>São João D'Aliança</v>
      </c>
      <c r="G1099" s="19">
        <v>3327.3789999999999</v>
      </c>
    </row>
    <row r="1100" spans="1:7" x14ac:dyDescent="0.25">
      <c r="A1100" s="18">
        <f>IF(ISNUMBER(SEARCH('1_Aspectos Geográficos'!$D$6,tab_estados[],1)),MAX($A$1:A1099)+1,0)</f>
        <v>1099</v>
      </c>
      <c r="B1100" s="18" t="s">
        <v>5485</v>
      </c>
      <c r="C1100" s="18" t="s">
        <v>5486</v>
      </c>
      <c r="D1100" s="18" t="s">
        <v>5703</v>
      </c>
      <c r="E1100" s="19" t="s">
        <v>7232</v>
      </c>
      <c r="F1100" s="18" t="str">
        <f t="shared" si="17"/>
        <v>São João Da Paraúna</v>
      </c>
      <c r="G1100" s="19">
        <v>287.82499999999999</v>
      </c>
    </row>
    <row r="1101" spans="1:7" x14ac:dyDescent="0.25">
      <c r="A1101" s="18">
        <f>IF(ISNUMBER(SEARCH('1_Aspectos Geográficos'!$D$6,tab_estados[],1)),MAX($A$1:A1100)+1,0)</f>
        <v>1100</v>
      </c>
      <c r="B1101" s="18" t="s">
        <v>5485</v>
      </c>
      <c r="C1101" s="18" t="s">
        <v>5486</v>
      </c>
      <c r="D1101" s="18" t="s">
        <v>5704</v>
      </c>
      <c r="E1101" s="19" t="s">
        <v>7233</v>
      </c>
      <c r="F1101" s="18" t="str">
        <f t="shared" si="17"/>
        <v>São Luís De Montes Belos</v>
      </c>
      <c r="G1101" s="19">
        <v>825.99900000000002</v>
      </c>
    </row>
    <row r="1102" spans="1:7" x14ac:dyDescent="0.25">
      <c r="A1102" s="18">
        <f>IF(ISNUMBER(SEARCH('1_Aspectos Geográficos'!$D$6,tab_estados[],1)),MAX($A$1:A1101)+1,0)</f>
        <v>1101</v>
      </c>
      <c r="B1102" s="18" t="s">
        <v>5485</v>
      </c>
      <c r="C1102" s="18" t="s">
        <v>5486</v>
      </c>
      <c r="D1102" s="18" t="s">
        <v>5705</v>
      </c>
      <c r="E1102" s="19" t="s">
        <v>7234</v>
      </c>
      <c r="F1102" s="18" t="str">
        <f t="shared" si="17"/>
        <v>São Luíz Do Norte</v>
      </c>
      <c r="G1102" s="19">
        <v>586.05799999999999</v>
      </c>
    </row>
    <row r="1103" spans="1:7" x14ac:dyDescent="0.25">
      <c r="A1103" s="18">
        <f>IF(ISNUMBER(SEARCH('1_Aspectos Geográficos'!$D$6,tab_estados[],1)),MAX($A$1:A1102)+1,0)</f>
        <v>1102</v>
      </c>
      <c r="B1103" s="18" t="s">
        <v>5485</v>
      </c>
      <c r="C1103" s="18" t="s">
        <v>5486</v>
      </c>
      <c r="D1103" s="18" t="s">
        <v>5706</v>
      </c>
      <c r="E1103" s="19" t="s">
        <v>7235</v>
      </c>
      <c r="F1103" s="18" t="str">
        <f t="shared" si="17"/>
        <v>São Miguel Do Araguaia</v>
      </c>
      <c r="G1103" s="19">
        <v>6148.7950000000001</v>
      </c>
    </row>
    <row r="1104" spans="1:7" x14ac:dyDescent="0.25">
      <c r="A1104" s="18">
        <f>IF(ISNUMBER(SEARCH('1_Aspectos Geográficos'!$D$6,tab_estados[],1)),MAX($A$1:A1103)+1,0)</f>
        <v>1103</v>
      </c>
      <c r="B1104" s="18" t="s">
        <v>5485</v>
      </c>
      <c r="C1104" s="18" t="s">
        <v>5486</v>
      </c>
      <c r="D1104" s="18" t="s">
        <v>5707</v>
      </c>
      <c r="E1104" s="19" t="s">
        <v>7236</v>
      </c>
      <c r="F1104" s="18" t="str">
        <f t="shared" si="17"/>
        <v>São Miguel Do Passa Quatro</v>
      </c>
      <c r="G1104" s="19">
        <v>537.78499999999997</v>
      </c>
    </row>
    <row r="1105" spans="1:7" x14ac:dyDescent="0.25">
      <c r="A1105" s="18">
        <f>IF(ISNUMBER(SEARCH('1_Aspectos Geográficos'!$D$6,tab_estados[],1)),MAX($A$1:A1104)+1,0)</f>
        <v>1104</v>
      </c>
      <c r="B1105" s="18" t="s">
        <v>5485</v>
      </c>
      <c r="C1105" s="18" t="s">
        <v>5486</v>
      </c>
      <c r="D1105" s="18" t="s">
        <v>5708</v>
      </c>
      <c r="E1105" s="19" t="s">
        <v>7237</v>
      </c>
      <c r="F1105" s="18" t="str">
        <f t="shared" si="17"/>
        <v>São Patrício</v>
      </c>
      <c r="G1105" s="19">
        <v>171.95699999999999</v>
      </c>
    </row>
    <row r="1106" spans="1:7" x14ac:dyDescent="0.25">
      <c r="A1106" s="18">
        <f>IF(ISNUMBER(SEARCH('1_Aspectos Geográficos'!$D$6,tab_estados[],1)),MAX($A$1:A1105)+1,0)</f>
        <v>1105</v>
      </c>
      <c r="B1106" s="18" t="s">
        <v>5485</v>
      </c>
      <c r="C1106" s="18" t="s">
        <v>5486</v>
      </c>
      <c r="D1106" s="18" t="s">
        <v>5709</v>
      </c>
      <c r="E1106" s="19" t="s">
        <v>7238</v>
      </c>
      <c r="F1106" s="18" t="str">
        <f t="shared" si="17"/>
        <v>São Simão</v>
      </c>
      <c r="G1106" s="19">
        <v>414.22199999999998</v>
      </c>
    </row>
    <row r="1107" spans="1:7" x14ac:dyDescent="0.25">
      <c r="A1107" s="18">
        <f>IF(ISNUMBER(SEARCH('1_Aspectos Geográficos'!$D$6,tab_estados[],1)),MAX($A$1:A1106)+1,0)</f>
        <v>1106</v>
      </c>
      <c r="B1107" s="18" t="s">
        <v>5485</v>
      </c>
      <c r="C1107" s="18" t="s">
        <v>5486</v>
      </c>
      <c r="D1107" s="18" t="s">
        <v>5710</v>
      </c>
      <c r="E1107" s="19" t="s">
        <v>7239</v>
      </c>
      <c r="F1107" s="18" t="str">
        <f t="shared" si="17"/>
        <v>Senador Canedo</v>
      </c>
      <c r="G1107" s="19">
        <v>248.291</v>
      </c>
    </row>
    <row r="1108" spans="1:7" x14ac:dyDescent="0.25">
      <c r="A1108" s="18">
        <f>IF(ISNUMBER(SEARCH('1_Aspectos Geográficos'!$D$6,tab_estados[],1)),MAX($A$1:A1107)+1,0)</f>
        <v>1107</v>
      </c>
      <c r="B1108" s="18" t="s">
        <v>5485</v>
      </c>
      <c r="C1108" s="18" t="s">
        <v>5486</v>
      </c>
      <c r="D1108" s="18" t="s">
        <v>5711</v>
      </c>
      <c r="E1108" s="19" t="s">
        <v>7240</v>
      </c>
      <c r="F1108" s="18" t="str">
        <f t="shared" si="17"/>
        <v>Serranópolis</v>
      </c>
      <c r="G1108" s="19">
        <v>5526.723</v>
      </c>
    </row>
    <row r="1109" spans="1:7" x14ac:dyDescent="0.25">
      <c r="A1109" s="18">
        <f>IF(ISNUMBER(SEARCH('1_Aspectos Geográficos'!$D$6,tab_estados[],1)),MAX($A$1:A1108)+1,0)</f>
        <v>1108</v>
      </c>
      <c r="B1109" s="18" t="s">
        <v>5485</v>
      </c>
      <c r="C1109" s="18" t="s">
        <v>5486</v>
      </c>
      <c r="D1109" s="18" t="s">
        <v>5712</v>
      </c>
      <c r="E1109" s="19" t="s">
        <v>7241</v>
      </c>
      <c r="F1109" s="18" t="str">
        <f t="shared" si="17"/>
        <v>Silvânia</v>
      </c>
      <c r="G1109" s="19">
        <v>2345.94</v>
      </c>
    </row>
    <row r="1110" spans="1:7" x14ac:dyDescent="0.25">
      <c r="A1110" s="18">
        <f>IF(ISNUMBER(SEARCH('1_Aspectos Geográficos'!$D$6,tab_estados[],1)),MAX($A$1:A1109)+1,0)</f>
        <v>1109</v>
      </c>
      <c r="B1110" s="18" t="s">
        <v>5485</v>
      </c>
      <c r="C1110" s="18" t="s">
        <v>5486</v>
      </c>
      <c r="D1110" s="18" t="s">
        <v>5713</v>
      </c>
      <c r="E1110" s="19" t="s">
        <v>7242</v>
      </c>
      <c r="F1110" s="18" t="str">
        <f t="shared" si="17"/>
        <v>Simolândia</v>
      </c>
      <c r="G1110" s="19">
        <v>347.976</v>
      </c>
    </row>
    <row r="1111" spans="1:7" x14ac:dyDescent="0.25">
      <c r="A1111" s="18">
        <f>IF(ISNUMBER(SEARCH('1_Aspectos Geográficos'!$D$6,tab_estados[],1)),MAX($A$1:A1110)+1,0)</f>
        <v>1110</v>
      </c>
      <c r="B1111" s="18" t="s">
        <v>5485</v>
      </c>
      <c r="C1111" s="18" t="s">
        <v>5486</v>
      </c>
      <c r="D1111" s="18" t="s">
        <v>5714</v>
      </c>
      <c r="E1111" s="19" t="s">
        <v>7243</v>
      </c>
      <c r="F1111" s="18" t="str">
        <f t="shared" si="17"/>
        <v>Sítio D'Abadia</v>
      </c>
      <c r="G1111" s="19">
        <v>1598.049</v>
      </c>
    </row>
    <row r="1112" spans="1:7" x14ac:dyDescent="0.25">
      <c r="A1112" s="18">
        <f>IF(ISNUMBER(SEARCH('1_Aspectos Geográficos'!$D$6,tab_estados[],1)),MAX($A$1:A1111)+1,0)</f>
        <v>1111</v>
      </c>
      <c r="B1112" s="18" t="s">
        <v>5485</v>
      </c>
      <c r="C1112" s="18" t="s">
        <v>5486</v>
      </c>
      <c r="D1112" s="18" t="s">
        <v>5715</v>
      </c>
      <c r="E1112" s="19" t="s">
        <v>7244</v>
      </c>
      <c r="F1112" s="18" t="str">
        <f t="shared" si="17"/>
        <v>Taquaral De Goiás</v>
      </c>
      <c r="G1112" s="19">
        <v>204.21799999999999</v>
      </c>
    </row>
    <row r="1113" spans="1:7" x14ac:dyDescent="0.25">
      <c r="A1113" s="18">
        <f>IF(ISNUMBER(SEARCH('1_Aspectos Geográficos'!$D$6,tab_estados[],1)),MAX($A$1:A1112)+1,0)</f>
        <v>1112</v>
      </c>
      <c r="B1113" s="18" t="s">
        <v>5485</v>
      </c>
      <c r="C1113" s="18" t="s">
        <v>5486</v>
      </c>
      <c r="D1113" s="18" t="s">
        <v>5716</v>
      </c>
      <c r="E1113" s="19" t="s">
        <v>7245</v>
      </c>
      <c r="F1113" s="18" t="str">
        <f t="shared" si="17"/>
        <v>Teresina De Goiás</v>
      </c>
      <c r="G1113" s="19">
        <v>774.63900000000001</v>
      </c>
    </row>
    <row r="1114" spans="1:7" x14ac:dyDescent="0.25">
      <c r="A1114" s="18">
        <f>IF(ISNUMBER(SEARCH('1_Aspectos Geográficos'!$D$6,tab_estados[],1)),MAX($A$1:A1113)+1,0)</f>
        <v>1113</v>
      </c>
      <c r="B1114" s="18" t="s">
        <v>5485</v>
      </c>
      <c r="C1114" s="18" t="s">
        <v>5486</v>
      </c>
      <c r="D1114" s="18" t="s">
        <v>5717</v>
      </c>
      <c r="E1114" s="19" t="s">
        <v>7246</v>
      </c>
      <c r="F1114" s="18" t="str">
        <f t="shared" si="17"/>
        <v>Terezópolis De Goiás</v>
      </c>
      <c r="G1114" s="19">
        <v>106.913</v>
      </c>
    </row>
    <row r="1115" spans="1:7" x14ac:dyDescent="0.25">
      <c r="A1115" s="18">
        <f>IF(ISNUMBER(SEARCH('1_Aspectos Geográficos'!$D$6,tab_estados[],1)),MAX($A$1:A1114)+1,0)</f>
        <v>1114</v>
      </c>
      <c r="B1115" s="18" t="s">
        <v>5485</v>
      </c>
      <c r="C1115" s="18" t="s">
        <v>5486</v>
      </c>
      <c r="D1115" s="18" t="s">
        <v>5718</v>
      </c>
      <c r="E1115" s="19" t="s">
        <v>7247</v>
      </c>
      <c r="F1115" s="18" t="str">
        <f t="shared" si="17"/>
        <v>Três Ranchos</v>
      </c>
      <c r="G1115" s="19">
        <v>282.07100000000003</v>
      </c>
    </row>
    <row r="1116" spans="1:7" x14ac:dyDescent="0.25">
      <c r="A1116" s="18">
        <f>IF(ISNUMBER(SEARCH('1_Aspectos Geográficos'!$D$6,tab_estados[],1)),MAX($A$1:A1115)+1,0)</f>
        <v>1115</v>
      </c>
      <c r="B1116" s="18" t="s">
        <v>5485</v>
      </c>
      <c r="C1116" s="18" t="s">
        <v>5486</v>
      </c>
      <c r="D1116" s="18" t="s">
        <v>5719</v>
      </c>
      <c r="E1116" s="19" t="s">
        <v>7248</v>
      </c>
      <c r="F1116" s="18" t="str">
        <f t="shared" si="17"/>
        <v>Trindade</v>
      </c>
      <c r="G1116" s="19">
        <v>710.32799999999997</v>
      </c>
    </row>
    <row r="1117" spans="1:7" x14ac:dyDescent="0.25">
      <c r="A1117" s="18">
        <f>IF(ISNUMBER(SEARCH('1_Aspectos Geográficos'!$D$6,tab_estados[],1)),MAX($A$1:A1116)+1,0)</f>
        <v>1116</v>
      </c>
      <c r="B1117" s="18" t="s">
        <v>5485</v>
      </c>
      <c r="C1117" s="18" t="s">
        <v>5486</v>
      </c>
      <c r="D1117" s="18" t="s">
        <v>5720</v>
      </c>
      <c r="E1117" s="19" t="s">
        <v>7249</v>
      </c>
      <c r="F1117" s="18" t="str">
        <f t="shared" si="17"/>
        <v>Trombas</v>
      </c>
      <c r="G1117" s="19">
        <v>799.125</v>
      </c>
    </row>
    <row r="1118" spans="1:7" x14ac:dyDescent="0.25">
      <c r="A1118" s="18">
        <f>IF(ISNUMBER(SEARCH('1_Aspectos Geográficos'!$D$6,tab_estados[],1)),MAX($A$1:A1117)+1,0)</f>
        <v>1117</v>
      </c>
      <c r="B1118" s="18" t="s">
        <v>5485</v>
      </c>
      <c r="C1118" s="18" t="s">
        <v>5486</v>
      </c>
      <c r="D1118" s="18" t="s">
        <v>5721</v>
      </c>
      <c r="E1118" s="19" t="s">
        <v>7250</v>
      </c>
      <c r="F1118" s="18" t="str">
        <f t="shared" si="17"/>
        <v>Turvânia</v>
      </c>
      <c r="G1118" s="19">
        <v>480.77499999999998</v>
      </c>
    </row>
    <row r="1119" spans="1:7" x14ac:dyDescent="0.25">
      <c r="A1119" s="18">
        <f>IF(ISNUMBER(SEARCH('1_Aspectos Geográficos'!$D$6,tab_estados[],1)),MAX($A$1:A1118)+1,0)</f>
        <v>1118</v>
      </c>
      <c r="B1119" s="18" t="s">
        <v>5485</v>
      </c>
      <c r="C1119" s="18" t="s">
        <v>5486</v>
      </c>
      <c r="D1119" s="18" t="s">
        <v>5722</v>
      </c>
      <c r="E1119" s="19" t="s">
        <v>7251</v>
      </c>
      <c r="F1119" s="18" t="str">
        <f t="shared" si="17"/>
        <v>Turvelândia</v>
      </c>
      <c r="G1119" s="19">
        <v>933.95699999999999</v>
      </c>
    </row>
    <row r="1120" spans="1:7" x14ac:dyDescent="0.25">
      <c r="A1120" s="18">
        <f>IF(ISNUMBER(SEARCH('1_Aspectos Geográficos'!$D$6,tab_estados[],1)),MAX($A$1:A1119)+1,0)</f>
        <v>1119</v>
      </c>
      <c r="B1120" s="18" t="s">
        <v>5485</v>
      </c>
      <c r="C1120" s="18" t="s">
        <v>5486</v>
      </c>
      <c r="D1120" s="18" t="s">
        <v>5723</v>
      </c>
      <c r="E1120" s="19" t="s">
        <v>7252</v>
      </c>
      <c r="F1120" s="18" t="str">
        <f t="shared" si="17"/>
        <v>Uirapuru</v>
      </c>
      <c r="G1120" s="19">
        <v>1153.4749999999999</v>
      </c>
    </row>
    <row r="1121" spans="1:7" x14ac:dyDescent="0.25">
      <c r="A1121" s="18">
        <f>IF(ISNUMBER(SEARCH('1_Aspectos Geográficos'!$D$6,tab_estados[],1)),MAX($A$1:A1120)+1,0)</f>
        <v>1120</v>
      </c>
      <c r="B1121" s="18" t="s">
        <v>5485</v>
      </c>
      <c r="C1121" s="18" t="s">
        <v>5486</v>
      </c>
      <c r="D1121" s="18" t="s">
        <v>5724</v>
      </c>
      <c r="E1121" s="19" t="s">
        <v>7253</v>
      </c>
      <c r="F1121" s="18" t="str">
        <f t="shared" si="17"/>
        <v>Uruaçu</v>
      </c>
      <c r="G1121" s="19">
        <v>2141.8220000000001</v>
      </c>
    </row>
    <row r="1122" spans="1:7" x14ac:dyDescent="0.25">
      <c r="A1122" s="18">
        <f>IF(ISNUMBER(SEARCH('1_Aspectos Geográficos'!$D$6,tab_estados[],1)),MAX($A$1:A1121)+1,0)</f>
        <v>1121</v>
      </c>
      <c r="B1122" s="18" t="s">
        <v>5485</v>
      </c>
      <c r="C1122" s="18" t="s">
        <v>5486</v>
      </c>
      <c r="D1122" s="18" t="s">
        <v>5725</v>
      </c>
      <c r="E1122" s="19" t="s">
        <v>7254</v>
      </c>
      <c r="F1122" s="18" t="str">
        <f t="shared" si="17"/>
        <v>Uruana</v>
      </c>
      <c r="G1122" s="19">
        <v>522.50599999999997</v>
      </c>
    </row>
    <row r="1123" spans="1:7" x14ac:dyDescent="0.25">
      <c r="A1123" s="18">
        <f>IF(ISNUMBER(SEARCH('1_Aspectos Geográficos'!$D$6,tab_estados[],1)),MAX($A$1:A1122)+1,0)</f>
        <v>1122</v>
      </c>
      <c r="B1123" s="18" t="s">
        <v>5485</v>
      </c>
      <c r="C1123" s="18" t="s">
        <v>5486</v>
      </c>
      <c r="D1123" s="18" t="s">
        <v>5726</v>
      </c>
      <c r="E1123" s="19" t="s">
        <v>7255</v>
      </c>
      <c r="F1123" s="18" t="str">
        <f t="shared" si="17"/>
        <v>Urutaí</v>
      </c>
      <c r="G1123" s="19">
        <v>626.72199999999998</v>
      </c>
    </row>
    <row r="1124" spans="1:7" x14ac:dyDescent="0.25">
      <c r="A1124" s="18">
        <f>IF(ISNUMBER(SEARCH('1_Aspectos Geográficos'!$D$6,tab_estados[],1)),MAX($A$1:A1123)+1,0)</f>
        <v>1123</v>
      </c>
      <c r="B1124" s="18" t="s">
        <v>5485</v>
      </c>
      <c r="C1124" s="18" t="s">
        <v>5486</v>
      </c>
      <c r="D1124" s="18" t="s">
        <v>5727</v>
      </c>
      <c r="E1124" s="19" t="s">
        <v>7256</v>
      </c>
      <c r="F1124" s="18" t="str">
        <f t="shared" si="17"/>
        <v>Valparaíso De Goiás</v>
      </c>
      <c r="G1124" s="19">
        <v>61.45</v>
      </c>
    </row>
    <row r="1125" spans="1:7" x14ac:dyDescent="0.25">
      <c r="A1125" s="18">
        <f>IF(ISNUMBER(SEARCH('1_Aspectos Geográficos'!$D$6,tab_estados[],1)),MAX($A$1:A1124)+1,0)</f>
        <v>1124</v>
      </c>
      <c r="B1125" s="18" t="s">
        <v>5485</v>
      </c>
      <c r="C1125" s="18" t="s">
        <v>5486</v>
      </c>
      <c r="D1125" s="18" t="s">
        <v>5728</v>
      </c>
      <c r="E1125" s="19" t="s">
        <v>7257</v>
      </c>
      <c r="F1125" s="18" t="str">
        <f t="shared" si="17"/>
        <v>Varjão</v>
      </c>
      <c r="G1125" s="19">
        <v>519.19399999999996</v>
      </c>
    </row>
    <row r="1126" spans="1:7" x14ac:dyDescent="0.25">
      <c r="A1126" s="18">
        <f>IF(ISNUMBER(SEARCH('1_Aspectos Geográficos'!$D$6,tab_estados[],1)),MAX($A$1:A1125)+1,0)</f>
        <v>1125</v>
      </c>
      <c r="B1126" s="18" t="s">
        <v>5485</v>
      </c>
      <c r="C1126" s="18" t="s">
        <v>5486</v>
      </c>
      <c r="D1126" s="18" t="s">
        <v>5729</v>
      </c>
      <c r="E1126" s="19" t="s">
        <v>7258</v>
      </c>
      <c r="F1126" s="18" t="str">
        <f t="shared" si="17"/>
        <v>Vianópolis</v>
      </c>
      <c r="G1126" s="19">
        <v>954.28399999999999</v>
      </c>
    </row>
    <row r="1127" spans="1:7" x14ac:dyDescent="0.25">
      <c r="A1127" s="18">
        <f>IF(ISNUMBER(SEARCH('1_Aspectos Geográficos'!$D$6,tab_estados[],1)),MAX($A$1:A1126)+1,0)</f>
        <v>1126</v>
      </c>
      <c r="B1127" s="18" t="s">
        <v>5485</v>
      </c>
      <c r="C1127" s="18" t="s">
        <v>5486</v>
      </c>
      <c r="D1127" s="18" t="s">
        <v>5730</v>
      </c>
      <c r="E1127" s="19" t="s">
        <v>7259</v>
      </c>
      <c r="F1127" s="18" t="str">
        <f t="shared" si="17"/>
        <v>Vicentinópolis</v>
      </c>
      <c r="G1127" s="19">
        <v>737.255</v>
      </c>
    </row>
    <row r="1128" spans="1:7" x14ac:dyDescent="0.25">
      <c r="A1128" s="18">
        <f>IF(ISNUMBER(SEARCH('1_Aspectos Geográficos'!$D$6,tab_estados[],1)),MAX($A$1:A1127)+1,0)</f>
        <v>1127</v>
      </c>
      <c r="B1128" s="18" t="s">
        <v>5485</v>
      </c>
      <c r="C1128" s="18" t="s">
        <v>5486</v>
      </c>
      <c r="D1128" s="18" t="s">
        <v>5731</v>
      </c>
      <c r="E1128" s="19" t="s">
        <v>7260</v>
      </c>
      <c r="F1128" s="18" t="str">
        <f t="shared" si="17"/>
        <v>Vila Boa</v>
      </c>
      <c r="G1128" s="19">
        <v>1060.172</v>
      </c>
    </row>
    <row r="1129" spans="1:7" x14ac:dyDescent="0.25">
      <c r="A1129" s="18">
        <f>IF(ISNUMBER(SEARCH('1_Aspectos Geográficos'!$D$6,tab_estados[],1)),MAX($A$1:A1128)+1,0)</f>
        <v>1128</v>
      </c>
      <c r="B1129" s="18" t="s">
        <v>5485</v>
      </c>
      <c r="C1129" s="18" t="s">
        <v>5486</v>
      </c>
      <c r="D1129" s="18" t="s">
        <v>5732</v>
      </c>
      <c r="E1129" s="19" t="s">
        <v>7261</v>
      </c>
      <c r="F1129" s="18" t="str">
        <f t="shared" si="17"/>
        <v>Vila Propício</v>
      </c>
      <c r="G1129" s="19">
        <v>2181.5830000000001</v>
      </c>
    </row>
    <row r="1130" spans="1:7" x14ac:dyDescent="0.25">
      <c r="A1130" s="18">
        <f>IF(ISNUMBER(SEARCH('1_Aspectos Geográficos'!$D$6,tab_estados[],1)),MAX($A$1:A1129)+1,0)</f>
        <v>1129</v>
      </c>
      <c r="B1130" s="18" t="s">
        <v>576</v>
      </c>
      <c r="C1130" s="18" t="s">
        <v>577</v>
      </c>
      <c r="D1130" s="18" t="s">
        <v>578</v>
      </c>
      <c r="E1130" s="19" t="s">
        <v>7262</v>
      </c>
      <c r="F1130" s="18" t="str">
        <f t="shared" si="17"/>
        <v>Açailândia</v>
      </c>
      <c r="G1130" s="19">
        <v>5806.4390000000003</v>
      </c>
    </row>
    <row r="1131" spans="1:7" x14ac:dyDescent="0.25">
      <c r="A1131" s="18">
        <f>IF(ISNUMBER(SEARCH('1_Aspectos Geográficos'!$D$6,tab_estados[],1)),MAX($A$1:A1130)+1,0)</f>
        <v>1130</v>
      </c>
      <c r="B1131" s="18" t="s">
        <v>576</v>
      </c>
      <c r="C1131" s="18" t="s">
        <v>577</v>
      </c>
      <c r="D1131" s="18" t="s">
        <v>579</v>
      </c>
      <c r="E1131" s="19" t="s">
        <v>7263</v>
      </c>
      <c r="F1131" s="18" t="str">
        <f t="shared" si="17"/>
        <v>Afonso Cunha</v>
      </c>
      <c r="G1131" s="19">
        <v>371.33800000000002</v>
      </c>
    </row>
    <row r="1132" spans="1:7" x14ac:dyDescent="0.25">
      <c r="A1132" s="18">
        <f>IF(ISNUMBER(SEARCH('1_Aspectos Geográficos'!$D$6,tab_estados[],1)),MAX($A$1:A1131)+1,0)</f>
        <v>1131</v>
      </c>
      <c r="B1132" s="18" t="s">
        <v>576</v>
      </c>
      <c r="C1132" s="18" t="s">
        <v>577</v>
      </c>
      <c r="D1132" s="18" t="s">
        <v>580</v>
      </c>
      <c r="E1132" s="19" t="s">
        <v>7264</v>
      </c>
      <c r="F1132" s="18" t="str">
        <f t="shared" si="17"/>
        <v>Água Doce Do Maranhão</v>
      </c>
      <c r="G1132" s="19">
        <v>443.267</v>
      </c>
    </row>
    <row r="1133" spans="1:7" x14ac:dyDescent="0.25">
      <c r="A1133" s="18">
        <f>IF(ISNUMBER(SEARCH('1_Aspectos Geográficos'!$D$6,tab_estados[],1)),MAX($A$1:A1132)+1,0)</f>
        <v>1132</v>
      </c>
      <c r="B1133" s="18" t="s">
        <v>576</v>
      </c>
      <c r="C1133" s="18" t="s">
        <v>577</v>
      </c>
      <c r="D1133" s="18" t="s">
        <v>581</v>
      </c>
      <c r="E1133" s="19" t="s">
        <v>7265</v>
      </c>
      <c r="F1133" s="18" t="str">
        <f t="shared" si="17"/>
        <v>Alcântara</v>
      </c>
      <c r="G1133" s="19">
        <v>1457.9159999999999</v>
      </c>
    </row>
    <row r="1134" spans="1:7" x14ac:dyDescent="0.25">
      <c r="A1134" s="18">
        <f>IF(ISNUMBER(SEARCH('1_Aspectos Geográficos'!$D$6,tab_estados[],1)),MAX($A$1:A1133)+1,0)</f>
        <v>1133</v>
      </c>
      <c r="B1134" s="18" t="s">
        <v>576</v>
      </c>
      <c r="C1134" s="18" t="s">
        <v>577</v>
      </c>
      <c r="D1134" s="18" t="s">
        <v>582</v>
      </c>
      <c r="E1134" s="19" t="s">
        <v>7266</v>
      </c>
      <c r="F1134" s="18" t="str">
        <f t="shared" si="17"/>
        <v>Aldeias Altas</v>
      </c>
      <c r="G1134" s="19">
        <v>1942.1210000000001</v>
      </c>
    </row>
    <row r="1135" spans="1:7" x14ac:dyDescent="0.25">
      <c r="A1135" s="18">
        <f>IF(ISNUMBER(SEARCH('1_Aspectos Geográficos'!$D$6,tab_estados[],1)),MAX($A$1:A1134)+1,0)</f>
        <v>1134</v>
      </c>
      <c r="B1135" s="18" t="s">
        <v>576</v>
      </c>
      <c r="C1135" s="18" t="s">
        <v>577</v>
      </c>
      <c r="D1135" s="18" t="s">
        <v>583</v>
      </c>
      <c r="E1135" s="19" t="s">
        <v>7267</v>
      </c>
      <c r="F1135" s="18" t="str">
        <f t="shared" si="17"/>
        <v>Altamira Do Maranhão</v>
      </c>
      <c r="G1135" s="19">
        <v>673.03200000000004</v>
      </c>
    </row>
    <row r="1136" spans="1:7" x14ac:dyDescent="0.25">
      <c r="A1136" s="18">
        <f>IF(ISNUMBER(SEARCH('1_Aspectos Geográficos'!$D$6,tab_estados[],1)),MAX($A$1:A1135)+1,0)</f>
        <v>1135</v>
      </c>
      <c r="B1136" s="18" t="s">
        <v>576</v>
      </c>
      <c r="C1136" s="18" t="s">
        <v>577</v>
      </c>
      <c r="D1136" s="18" t="s">
        <v>584</v>
      </c>
      <c r="E1136" s="19" t="s">
        <v>7268</v>
      </c>
      <c r="F1136" s="18" t="str">
        <f t="shared" si="17"/>
        <v>Alto Alegre Do Maranhão</v>
      </c>
      <c r="G1136" s="19">
        <v>383.30799999999999</v>
      </c>
    </row>
    <row r="1137" spans="1:7" x14ac:dyDescent="0.25">
      <c r="A1137" s="18">
        <f>IF(ISNUMBER(SEARCH('1_Aspectos Geográficos'!$D$6,tab_estados[],1)),MAX($A$1:A1136)+1,0)</f>
        <v>1136</v>
      </c>
      <c r="B1137" s="18" t="s">
        <v>576</v>
      </c>
      <c r="C1137" s="18" t="s">
        <v>577</v>
      </c>
      <c r="D1137" s="18" t="s">
        <v>585</v>
      </c>
      <c r="E1137" s="19" t="s">
        <v>7269</v>
      </c>
      <c r="F1137" s="18" t="str">
        <f t="shared" si="17"/>
        <v>Alto Alegre Do Pindaré</v>
      </c>
      <c r="G1137" s="19">
        <v>1932.289</v>
      </c>
    </row>
    <row r="1138" spans="1:7" x14ac:dyDescent="0.25">
      <c r="A1138" s="18">
        <f>IF(ISNUMBER(SEARCH('1_Aspectos Geográficos'!$D$6,tab_estados[],1)),MAX($A$1:A1137)+1,0)</f>
        <v>1137</v>
      </c>
      <c r="B1138" s="18" t="s">
        <v>576</v>
      </c>
      <c r="C1138" s="18" t="s">
        <v>577</v>
      </c>
      <c r="D1138" s="18" t="s">
        <v>586</v>
      </c>
      <c r="E1138" s="19" t="s">
        <v>7270</v>
      </c>
      <c r="F1138" s="18" t="str">
        <f t="shared" si="17"/>
        <v>Alto Parnaíba</v>
      </c>
      <c r="G1138" s="19">
        <v>11132.175999999999</v>
      </c>
    </row>
    <row r="1139" spans="1:7" x14ac:dyDescent="0.25">
      <c r="A1139" s="18">
        <f>IF(ISNUMBER(SEARCH('1_Aspectos Geográficos'!$D$6,tab_estados[],1)),MAX($A$1:A1138)+1,0)</f>
        <v>1138</v>
      </c>
      <c r="B1139" s="18" t="s">
        <v>576</v>
      </c>
      <c r="C1139" s="18" t="s">
        <v>577</v>
      </c>
      <c r="D1139" s="18" t="s">
        <v>587</v>
      </c>
      <c r="E1139" s="19" t="s">
        <v>7271</v>
      </c>
      <c r="F1139" s="18" t="str">
        <f t="shared" si="17"/>
        <v>Amapá Do Maranhão</v>
      </c>
      <c r="G1139" s="19">
        <v>502.40199999999999</v>
      </c>
    </row>
    <row r="1140" spans="1:7" x14ac:dyDescent="0.25">
      <c r="A1140" s="18">
        <f>IF(ISNUMBER(SEARCH('1_Aspectos Geográficos'!$D$6,tab_estados[],1)),MAX($A$1:A1139)+1,0)</f>
        <v>1139</v>
      </c>
      <c r="B1140" s="18" t="s">
        <v>576</v>
      </c>
      <c r="C1140" s="18" t="s">
        <v>577</v>
      </c>
      <c r="D1140" s="18" t="s">
        <v>588</v>
      </c>
      <c r="E1140" s="19" t="s">
        <v>7272</v>
      </c>
      <c r="F1140" s="18" t="str">
        <f t="shared" si="17"/>
        <v>Amarante Do Maranhão</v>
      </c>
      <c r="G1140" s="19">
        <v>7438.2169999999996</v>
      </c>
    </row>
    <row r="1141" spans="1:7" x14ac:dyDescent="0.25">
      <c r="A1141" s="18">
        <f>IF(ISNUMBER(SEARCH('1_Aspectos Geográficos'!$D$6,tab_estados[],1)),MAX($A$1:A1140)+1,0)</f>
        <v>1140</v>
      </c>
      <c r="B1141" s="18" t="s">
        <v>576</v>
      </c>
      <c r="C1141" s="18" t="s">
        <v>577</v>
      </c>
      <c r="D1141" s="18" t="s">
        <v>589</v>
      </c>
      <c r="E1141" s="19" t="s">
        <v>7273</v>
      </c>
      <c r="F1141" s="18" t="str">
        <f t="shared" si="17"/>
        <v>Anajatuba</v>
      </c>
      <c r="G1141" s="19">
        <v>1011.135</v>
      </c>
    </row>
    <row r="1142" spans="1:7" x14ac:dyDescent="0.25">
      <c r="A1142" s="18">
        <f>IF(ISNUMBER(SEARCH('1_Aspectos Geográficos'!$D$6,tab_estados[],1)),MAX($A$1:A1141)+1,0)</f>
        <v>1141</v>
      </c>
      <c r="B1142" s="18" t="s">
        <v>576</v>
      </c>
      <c r="C1142" s="18" t="s">
        <v>577</v>
      </c>
      <c r="D1142" s="18" t="s">
        <v>590</v>
      </c>
      <c r="E1142" s="19" t="s">
        <v>7274</v>
      </c>
      <c r="F1142" s="18" t="str">
        <f t="shared" si="17"/>
        <v>Anapurus</v>
      </c>
      <c r="G1142" s="19">
        <v>608.29200000000003</v>
      </c>
    </row>
    <row r="1143" spans="1:7" x14ac:dyDescent="0.25">
      <c r="A1143" s="18">
        <f>IF(ISNUMBER(SEARCH('1_Aspectos Geográficos'!$D$6,tab_estados[],1)),MAX($A$1:A1142)+1,0)</f>
        <v>1142</v>
      </c>
      <c r="B1143" s="18" t="s">
        <v>576</v>
      </c>
      <c r="C1143" s="18" t="s">
        <v>577</v>
      </c>
      <c r="D1143" s="18" t="s">
        <v>591</v>
      </c>
      <c r="E1143" s="19" t="s">
        <v>7275</v>
      </c>
      <c r="F1143" s="18" t="str">
        <f t="shared" si="17"/>
        <v>Apicum-Açu</v>
      </c>
      <c r="G1143" s="19">
        <v>488.80599999999998</v>
      </c>
    </row>
    <row r="1144" spans="1:7" x14ac:dyDescent="0.25">
      <c r="A1144" s="18">
        <f>IF(ISNUMBER(SEARCH('1_Aspectos Geográficos'!$D$6,tab_estados[],1)),MAX($A$1:A1143)+1,0)</f>
        <v>1143</v>
      </c>
      <c r="B1144" s="18" t="s">
        <v>576</v>
      </c>
      <c r="C1144" s="18" t="s">
        <v>577</v>
      </c>
      <c r="D1144" s="18" t="s">
        <v>592</v>
      </c>
      <c r="E1144" s="19" t="s">
        <v>7276</v>
      </c>
      <c r="F1144" s="18" t="str">
        <f t="shared" si="17"/>
        <v>Araguanã</v>
      </c>
      <c r="G1144" s="19">
        <v>805.19299999999998</v>
      </c>
    </row>
    <row r="1145" spans="1:7" x14ac:dyDescent="0.25">
      <c r="A1145" s="18">
        <f>IF(ISNUMBER(SEARCH('1_Aspectos Geográficos'!$D$6,tab_estados[],1)),MAX($A$1:A1144)+1,0)</f>
        <v>1144</v>
      </c>
      <c r="B1145" s="18" t="s">
        <v>576</v>
      </c>
      <c r="C1145" s="18" t="s">
        <v>577</v>
      </c>
      <c r="D1145" s="18" t="s">
        <v>593</v>
      </c>
      <c r="E1145" s="19" t="s">
        <v>7277</v>
      </c>
      <c r="F1145" s="18" t="str">
        <f t="shared" si="17"/>
        <v>Araioses</v>
      </c>
      <c r="G1145" s="19">
        <v>1782.598</v>
      </c>
    </row>
    <row r="1146" spans="1:7" x14ac:dyDescent="0.25">
      <c r="A1146" s="18">
        <f>IF(ISNUMBER(SEARCH('1_Aspectos Geográficos'!$D$6,tab_estados[],1)),MAX($A$1:A1145)+1,0)</f>
        <v>1145</v>
      </c>
      <c r="B1146" s="18" t="s">
        <v>576</v>
      </c>
      <c r="C1146" s="18" t="s">
        <v>577</v>
      </c>
      <c r="D1146" s="18" t="s">
        <v>594</v>
      </c>
      <c r="E1146" s="19" t="s">
        <v>7278</v>
      </c>
      <c r="F1146" s="18" t="str">
        <f t="shared" si="17"/>
        <v>Arame</v>
      </c>
      <c r="G1146" s="19">
        <v>2976.0390000000002</v>
      </c>
    </row>
    <row r="1147" spans="1:7" x14ac:dyDescent="0.25">
      <c r="A1147" s="18">
        <f>IF(ISNUMBER(SEARCH('1_Aspectos Geográficos'!$D$6,tab_estados[],1)),MAX($A$1:A1146)+1,0)</f>
        <v>1146</v>
      </c>
      <c r="B1147" s="18" t="s">
        <v>576</v>
      </c>
      <c r="C1147" s="18" t="s">
        <v>577</v>
      </c>
      <c r="D1147" s="18" t="s">
        <v>595</v>
      </c>
      <c r="E1147" s="19" t="s">
        <v>7279</v>
      </c>
      <c r="F1147" s="18" t="str">
        <f t="shared" si="17"/>
        <v>Arari</v>
      </c>
      <c r="G1147" s="19">
        <v>1100.2750000000001</v>
      </c>
    </row>
    <row r="1148" spans="1:7" x14ac:dyDescent="0.25">
      <c r="A1148" s="18">
        <f>IF(ISNUMBER(SEARCH('1_Aspectos Geográficos'!$D$6,tab_estados[],1)),MAX($A$1:A1147)+1,0)</f>
        <v>1147</v>
      </c>
      <c r="B1148" s="18" t="s">
        <v>576</v>
      </c>
      <c r="C1148" s="18" t="s">
        <v>577</v>
      </c>
      <c r="D1148" s="18" t="s">
        <v>596</v>
      </c>
      <c r="E1148" s="19" t="s">
        <v>7280</v>
      </c>
      <c r="F1148" s="18" t="str">
        <f t="shared" si="17"/>
        <v>Axixá</v>
      </c>
      <c r="G1148" s="19">
        <v>203.15299999999999</v>
      </c>
    </row>
    <row r="1149" spans="1:7" x14ac:dyDescent="0.25">
      <c r="A1149" s="18">
        <f>IF(ISNUMBER(SEARCH('1_Aspectos Geográficos'!$D$6,tab_estados[],1)),MAX($A$1:A1148)+1,0)</f>
        <v>1148</v>
      </c>
      <c r="B1149" s="18" t="s">
        <v>576</v>
      </c>
      <c r="C1149" s="18" t="s">
        <v>577</v>
      </c>
      <c r="D1149" s="18" t="s">
        <v>597</v>
      </c>
      <c r="E1149" s="19" t="s">
        <v>7281</v>
      </c>
      <c r="F1149" s="18" t="str">
        <f t="shared" si="17"/>
        <v>Bacabal</v>
      </c>
      <c r="G1149" s="19">
        <v>1683.0730000000001</v>
      </c>
    </row>
    <row r="1150" spans="1:7" x14ac:dyDescent="0.25">
      <c r="A1150" s="18">
        <f>IF(ISNUMBER(SEARCH('1_Aspectos Geográficos'!$D$6,tab_estados[],1)),MAX($A$1:A1149)+1,0)</f>
        <v>1149</v>
      </c>
      <c r="B1150" s="18" t="s">
        <v>576</v>
      </c>
      <c r="C1150" s="18" t="s">
        <v>577</v>
      </c>
      <c r="D1150" s="18" t="s">
        <v>598</v>
      </c>
      <c r="E1150" s="19" t="s">
        <v>7282</v>
      </c>
      <c r="F1150" s="18" t="str">
        <f t="shared" si="17"/>
        <v>Bacabeira</v>
      </c>
      <c r="G1150" s="19">
        <v>615.58900000000006</v>
      </c>
    </row>
    <row r="1151" spans="1:7" x14ac:dyDescent="0.25">
      <c r="A1151" s="18">
        <f>IF(ISNUMBER(SEARCH('1_Aspectos Geográficos'!$D$6,tab_estados[],1)),MAX($A$1:A1150)+1,0)</f>
        <v>1150</v>
      </c>
      <c r="B1151" s="18" t="s">
        <v>576</v>
      </c>
      <c r="C1151" s="18" t="s">
        <v>577</v>
      </c>
      <c r="D1151" s="18" t="s">
        <v>599</v>
      </c>
      <c r="E1151" s="19" t="s">
        <v>7283</v>
      </c>
      <c r="F1151" s="18" t="str">
        <f t="shared" si="17"/>
        <v>Bacuri</v>
      </c>
      <c r="G1151" s="19">
        <v>823.72299999999996</v>
      </c>
    </row>
    <row r="1152" spans="1:7" x14ac:dyDescent="0.25">
      <c r="A1152" s="18">
        <f>IF(ISNUMBER(SEARCH('1_Aspectos Geográficos'!$D$6,tab_estados[],1)),MAX($A$1:A1151)+1,0)</f>
        <v>1151</v>
      </c>
      <c r="B1152" s="18" t="s">
        <v>576</v>
      </c>
      <c r="C1152" s="18" t="s">
        <v>577</v>
      </c>
      <c r="D1152" s="18" t="s">
        <v>600</v>
      </c>
      <c r="E1152" s="19" t="s">
        <v>7284</v>
      </c>
      <c r="F1152" s="18" t="str">
        <f t="shared" si="17"/>
        <v>Bacurituba</v>
      </c>
      <c r="G1152" s="19">
        <v>674.51199999999994</v>
      </c>
    </row>
    <row r="1153" spans="1:7" x14ac:dyDescent="0.25">
      <c r="A1153" s="18">
        <f>IF(ISNUMBER(SEARCH('1_Aspectos Geográficos'!$D$6,tab_estados[],1)),MAX($A$1:A1152)+1,0)</f>
        <v>1152</v>
      </c>
      <c r="B1153" s="18" t="s">
        <v>576</v>
      </c>
      <c r="C1153" s="18" t="s">
        <v>577</v>
      </c>
      <c r="D1153" s="18" t="s">
        <v>601</v>
      </c>
      <c r="E1153" s="19" t="s">
        <v>7285</v>
      </c>
      <c r="F1153" s="18" t="str">
        <f t="shared" si="17"/>
        <v>Balsas</v>
      </c>
      <c r="G1153" s="19">
        <v>13141.757</v>
      </c>
    </row>
    <row r="1154" spans="1:7" x14ac:dyDescent="0.25">
      <c r="A1154" s="18">
        <f>IF(ISNUMBER(SEARCH('1_Aspectos Geográficos'!$D$6,tab_estados[],1)),MAX($A$1:A1153)+1,0)</f>
        <v>1153</v>
      </c>
      <c r="B1154" s="18" t="s">
        <v>576</v>
      </c>
      <c r="C1154" s="18" t="s">
        <v>577</v>
      </c>
      <c r="D1154" s="18" t="s">
        <v>602</v>
      </c>
      <c r="E1154" s="19" t="s">
        <v>7286</v>
      </c>
      <c r="F1154" s="18" t="str">
        <f t="shared" ref="F1154:F1217" si="18">IFERROR(VLOOKUP(ROW(A1153),lista,5,0),"")</f>
        <v>Barão De Grajaú</v>
      </c>
      <c r="G1154" s="19">
        <v>2208.3240000000001</v>
      </c>
    </row>
    <row r="1155" spans="1:7" x14ac:dyDescent="0.25">
      <c r="A1155" s="18">
        <f>IF(ISNUMBER(SEARCH('1_Aspectos Geográficos'!$D$6,tab_estados[],1)),MAX($A$1:A1154)+1,0)</f>
        <v>1154</v>
      </c>
      <c r="B1155" s="18" t="s">
        <v>576</v>
      </c>
      <c r="C1155" s="18" t="s">
        <v>577</v>
      </c>
      <c r="D1155" s="18" t="s">
        <v>603</v>
      </c>
      <c r="E1155" s="19" t="s">
        <v>7287</v>
      </c>
      <c r="F1155" s="18" t="str">
        <f t="shared" si="18"/>
        <v>Barra Do Corda</v>
      </c>
      <c r="G1155" s="19">
        <v>5190.3389999999999</v>
      </c>
    </row>
    <row r="1156" spans="1:7" x14ac:dyDescent="0.25">
      <c r="A1156" s="18">
        <f>IF(ISNUMBER(SEARCH('1_Aspectos Geográficos'!$D$6,tab_estados[],1)),MAX($A$1:A1155)+1,0)</f>
        <v>1155</v>
      </c>
      <c r="B1156" s="18" t="s">
        <v>576</v>
      </c>
      <c r="C1156" s="18" t="s">
        <v>577</v>
      </c>
      <c r="D1156" s="18" t="s">
        <v>604</v>
      </c>
      <c r="E1156" s="19" t="s">
        <v>7288</v>
      </c>
      <c r="F1156" s="18" t="str">
        <f t="shared" si="18"/>
        <v>Barreirinhas</v>
      </c>
      <c r="G1156" s="19">
        <v>3026.54</v>
      </c>
    </row>
    <row r="1157" spans="1:7" x14ac:dyDescent="0.25">
      <c r="A1157" s="18">
        <f>IF(ISNUMBER(SEARCH('1_Aspectos Geográficos'!$D$6,tab_estados[],1)),MAX($A$1:A1156)+1,0)</f>
        <v>1156</v>
      </c>
      <c r="B1157" s="18" t="s">
        <v>576</v>
      </c>
      <c r="C1157" s="18" t="s">
        <v>577</v>
      </c>
      <c r="D1157" s="18" t="s">
        <v>605</v>
      </c>
      <c r="E1157" s="19" t="s">
        <v>7289</v>
      </c>
      <c r="F1157" s="18" t="str">
        <f t="shared" si="18"/>
        <v>Belágua</v>
      </c>
      <c r="G1157" s="19">
        <v>569.428</v>
      </c>
    </row>
    <row r="1158" spans="1:7" x14ac:dyDescent="0.25">
      <c r="A1158" s="18">
        <f>IF(ISNUMBER(SEARCH('1_Aspectos Geográficos'!$D$6,tab_estados[],1)),MAX($A$1:A1157)+1,0)</f>
        <v>1157</v>
      </c>
      <c r="B1158" s="18" t="s">
        <v>576</v>
      </c>
      <c r="C1158" s="18" t="s">
        <v>577</v>
      </c>
      <c r="D1158" s="18" t="s">
        <v>606</v>
      </c>
      <c r="E1158" s="19" t="s">
        <v>7290</v>
      </c>
      <c r="F1158" s="18" t="str">
        <f t="shared" si="18"/>
        <v>Bela Vista Do Maranhão</v>
      </c>
      <c r="G1158" s="19">
        <v>147.95400000000001</v>
      </c>
    </row>
    <row r="1159" spans="1:7" x14ac:dyDescent="0.25">
      <c r="A1159" s="18">
        <f>IF(ISNUMBER(SEARCH('1_Aspectos Geográficos'!$D$6,tab_estados[],1)),MAX($A$1:A1158)+1,0)</f>
        <v>1158</v>
      </c>
      <c r="B1159" s="18" t="s">
        <v>576</v>
      </c>
      <c r="C1159" s="18" t="s">
        <v>577</v>
      </c>
      <c r="D1159" s="18" t="s">
        <v>607</v>
      </c>
      <c r="E1159" s="19" t="s">
        <v>7291</v>
      </c>
      <c r="F1159" s="18" t="str">
        <f t="shared" si="18"/>
        <v>Benedito Leite</v>
      </c>
      <c r="G1159" s="19">
        <v>1781.7339999999999</v>
      </c>
    </row>
    <row r="1160" spans="1:7" x14ac:dyDescent="0.25">
      <c r="A1160" s="18">
        <f>IF(ISNUMBER(SEARCH('1_Aspectos Geográficos'!$D$6,tab_estados[],1)),MAX($A$1:A1159)+1,0)</f>
        <v>1159</v>
      </c>
      <c r="B1160" s="18" t="s">
        <v>576</v>
      </c>
      <c r="C1160" s="18" t="s">
        <v>577</v>
      </c>
      <c r="D1160" s="18" t="s">
        <v>608</v>
      </c>
      <c r="E1160" s="19" t="s">
        <v>7292</v>
      </c>
      <c r="F1160" s="18" t="str">
        <f t="shared" si="18"/>
        <v>Bequimão</v>
      </c>
      <c r="G1160" s="19">
        <v>797.71600000000001</v>
      </c>
    </row>
    <row r="1161" spans="1:7" x14ac:dyDescent="0.25">
      <c r="A1161" s="18">
        <f>IF(ISNUMBER(SEARCH('1_Aspectos Geográficos'!$D$6,tab_estados[],1)),MAX($A$1:A1160)+1,0)</f>
        <v>1160</v>
      </c>
      <c r="B1161" s="18" t="s">
        <v>576</v>
      </c>
      <c r="C1161" s="18" t="s">
        <v>577</v>
      </c>
      <c r="D1161" s="18" t="s">
        <v>609</v>
      </c>
      <c r="E1161" s="19" t="s">
        <v>7293</v>
      </c>
      <c r="F1161" s="18" t="str">
        <f t="shared" si="18"/>
        <v>Bernardo Do Mearim</v>
      </c>
      <c r="G1161" s="19">
        <v>248.68600000000001</v>
      </c>
    </row>
    <row r="1162" spans="1:7" x14ac:dyDescent="0.25">
      <c r="A1162" s="18">
        <f>IF(ISNUMBER(SEARCH('1_Aspectos Geográficos'!$D$6,tab_estados[],1)),MAX($A$1:A1161)+1,0)</f>
        <v>1161</v>
      </c>
      <c r="B1162" s="18" t="s">
        <v>576</v>
      </c>
      <c r="C1162" s="18" t="s">
        <v>577</v>
      </c>
      <c r="D1162" s="18" t="s">
        <v>610</v>
      </c>
      <c r="E1162" s="19" t="s">
        <v>7294</v>
      </c>
      <c r="F1162" s="18" t="str">
        <f t="shared" si="18"/>
        <v>Boa Vista Do Gurupi</v>
      </c>
      <c r="G1162" s="19">
        <v>403.46</v>
      </c>
    </row>
    <row r="1163" spans="1:7" x14ac:dyDescent="0.25">
      <c r="A1163" s="18">
        <f>IF(ISNUMBER(SEARCH('1_Aspectos Geográficos'!$D$6,tab_estados[],1)),MAX($A$1:A1162)+1,0)</f>
        <v>1162</v>
      </c>
      <c r="B1163" s="18" t="s">
        <v>576</v>
      </c>
      <c r="C1163" s="18" t="s">
        <v>577</v>
      </c>
      <c r="D1163" s="18" t="s">
        <v>611</v>
      </c>
      <c r="E1163" s="19" t="s">
        <v>7295</v>
      </c>
      <c r="F1163" s="18" t="str">
        <f t="shared" si="18"/>
        <v>Bom Jardim</v>
      </c>
      <c r="G1163" s="19">
        <v>6590.5309999999999</v>
      </c>
    </row>
    <row r="1164" spans="1:7" x14ac:dyDescent="0.25">
      <c r="A1164" s="18">
        <f>IF(ISNUMBER(SEARCH('1_Aspectos Geográficos'!$D$6,tab_estados[],1)),MAX($A$1:A1163)+1,0)</f>
        <v>1163</v>
      </c>
      <c r="B1164" s="18" t="s">
        <v>576</v>
      </c>
      <c r="C1164" s="18" t="s">
        <v>577</v>
      </c>
      <c r="D1164" s="18" t="s">
        <v>612</v>
      </c>
      <c r="E1164" s="19" t="s">
        <v>7296</v>
      </c>
      <c r="F1164" s="18" t="str">
        <f t="shared" si="18"/>
        <v>Bom Jesus Das Selvas</v>
      </c>
      <c r="G1164" s="19">
        <v>2679.0740000000001</v>
      </c>
    </row>
    <row r="1165" spans="1:7" x14ac:dyDescent="0.25">
      <c r="A1165" s="18">
        <f>IF(ISNUMBER(SEARCH('1_Aspectos Geográficos'!$D$6,tab_estados[],1)),MAX($A$1:A1164)+1,0)</f>
        <v>1164</v>
      </c>
      <c r="B1165" s="18" t="s">
        <v>576</v>
      </c>
      <c r="C1165" s="18" t="s">
        <v>577</v>
      </c>
      <c r="D1165" s="18" t="s">
        <v>613</v>
      </c>
      <c r="E1165" s="19" t="s">
        <v>7297</v>
      </c>
      <c r="F1165" s="18" t="str">
        <f t="shared" si="18"/>
        <v>Bom Lugar</v>
      </c>
      <c r="G1165" s="19">
        <v>445.476</v>
      </c>
    </row>
    <row r="1166" spans="1:7" x14ac:dyDescent="0.25">
      <c r="A1166" s="18">
        <f>IF(ISNUMBER(SEARCH('1_Aspectos Geográficos'!$D$6,tab_estados[],1)),MAX($A$1:A1165)+1,0)</f>
        <v>1165</v>
      </c>
      <c r="B1166" s="18" t="s">
        <v>576</v>
      </c>
      <c r="C1166" s="18" t="s">
        <v>577</v>
      </c>
      <c r="D1166" s="18" t="s">
        <v>614</v>
      </c>
      <c r="E1166" s="19" t="s">
        <v>7298</v>
      </c>
      <c r="F1166" s="18" t="str">
        <f t="shared" si="18"/>
        <v>Brejo</v>
      </c>
      <c r="G1166" s="19">
        <v>1074.6310000000001</v>
      </c>
    </row>
    <row r="1167" spans="1:7" x14ac:dyDescent="0.25">
      <c r="A1167" s="18">
        <f>IF(ISNUMBER(SEARCH('1_Aspectos Geográficos'!$D$6,tab_estados[],1)),MAX($A$1:A1166)+1,0)</f>
        <v>1166</v>
      </c>
      <c r="B1167" s="18" t="s">
        <v>576</v>
      </c>
      <c r="C1167" s="18" t="s">
        <v>577</v>
      </c>
      <c r="D1167" s="18" t="s">
        <v>615</v>
      </c>
      <c r="E1167" s="19" t="s">
        <v>7299</v>
      </c>
      <c r="F1167" s="18" t="str">
        <f t="shared" si="18"/>
        <v>Brejo De Areia</v>
      </c>
      <c r="G1167" s="19">
        <v>1023.587</v>
      </c>
    </row>
    <row r="1168" spans="1:7" x14ac:dyDescent="0.25">
      <c r="A1168" s="18">
        <f>IF(ISNUMBER(SEARCH('1_Aspectos Geográficos'!$D$6,tab_estados[],1)),MAX($A$1:A1167)+1,0)</f>
        <v>1167</v>
      </c>
      <c r="B1168" s="18" t="s">
        <v>576</v>
      </c>
      <c r="C1168" s="18" t="s">
        <v>577</v>
      </c>
      <c r="D1168" s="18" t="s">
        <v>616</v>
      </c>
      <c r="E1168" s="19" t="s">
        <v>7300</v>
      </c>
      <c r="F1168" s="18" t="str">
        <f t="shared" si="18"/>
        <v>Buriti</v>
      </c>
      <c r="G1168" s="19">
        <v>1473.9639999999999</v>
      </c>
    </row>
    <row r="1169" spans="1:7" x14ac:dyDescent="0.25">
      <c r="A1169" s="18">
        <f>IF(ISNUMBER(SEARCH('1_Aspectos Geográficos'!$D$6,tab_estados[],1)),MAX($A$1:A1168)+1,0)</f>
        <v>1168</v>
      </c>
      <c r="B1169" s="18" t="s">
        <v>576</v>
      </c>
      <c r="C1169" s="18" t="s">
        <v>577</v>
      </c>
      <c r="D1169" s="18" t="s">
        <v>617</v>
      </c>
      <c r="E1169" s="19" t="s">
        <v>7301</v>
      </c>
      <c r="F1169" s="18" t="str">
        <f t="shared" si="18"/>
        <v>Buriti Bravo</v>
      </c>
      <c r="G1169" s="19">
        <v>1582.5519999999999</v>
      </c>
    </row>
    <row r="1170" spans="1:7" x14ac:dyDescent="0.25">
      <c r="A1170" s="18">
        <f>IF(ISNUMBER(SEARCH('1_Aspectos Geográficos'!$D$6,tab_estados[],1)),MAX($A$1:A1169)+1,0)</f>
        <v>1169</v>
      </c>
      <c r="B1170" s="18" t="s">
        <v>576</v>
      </c>
      <c r="C1170" s="18" t="s">
        <v>577</v>
      </c>
      <c r="D1170" s="18" t="s">
        <v>618</v>
      </c>
      <c r="E1170" s="19" t="s">
        <v>7302</v>
      </c>
      <c r="F1170" s="18" t="str">
        <f t="shared" si="18"/>
        <v>Buriticupu</v>
      </c>
      <c r="G1170" s="19">
        <v>2545.4409999999998</v>
      </c>
    </row>
    <row r="1171" spans="1:7" x14ac:dyDescent="0.25">
      <c r="A1171" s="18">
        <f>IF(ISNUMBER(SEARCH('1_Aspectos Geográficos'!$D$6,tab_estados[],1)),MAX($A$1:A1170)+1,0)</f>
        <v>1170</v>
      </c>
      <c r="B1171" s="18" t="s">
        <v>576</v>
      </c>
      <c r="C1171" s="18" t="s">
        <v>577</v>
      </c>
      <c r="D1171" s="18" t="s">
        <v>619</v>
      </c>
      <c r="E1171" s="19" t="s">
        <v>7303</v>
      </c>
      <c r="F1171" s="18" t="str">
        <f t="shared" si="18"/>
        <v>Buritirana</v>
      </c>
      <c r="G1171" s="19">
        <v>818.42399999999998</v>
      </c>
    </row>
    <row r="1172" spans="1:7" x14ac:dyDescent="0.25">
      <c r="A1172" s="18">
        <f>IF(ISNUMBER(SEARCH('1_Aspectos Geográficos'!$D$6,tab_estados[],1)),MAX($A$1:A1171)+1,0)</f>
        <v>1171</v>
      </c>
      <c r="B1172" s="18" t="s">
        <v>576</v>
      </c>
      <c r="C1172" s="18" t="s">
        <v>577</v>
      </c>
      <c r="D1172" s="18" t="s">
        <v>620</v>
      </c>
      <c r="E1172" s="19" t="s">
        <v>7304</v>
      </c>
      <c r="F1172" s="18" t="str">
        <f t="shared" si="18"/>
        <v>Cachoeira Grande</v>
      </c>
      <c r="G1172" s="19">
        <v>705.625</v>
      </c>
    </row>
    <row r="1173" spans="1:7" x14ac:dyDescent="0.25">
      <c r="A1173" s="18">
        <f>IF(ISNUMBER(SEARCH('1_Aspectos Geográficos'!$D$6,tab_estados[],1)),MAX($A$1:A1172)+1,0)</f>
        <v>1172</v>
      </c>
      <c r="B1173" s="18" t="s">
        <v>576</v>
      </c>
      <c r="C1173" s="18" t="s">
        <v>577</v>
      </c>
      <c r="D1173" s="18" t="s">
        <v>621</v>
      </c>
      <c r="E1173" s="19" t="s">
        <v>7305</v>
      </c>
      <c r="F1173" s="18" t="str">
        <f t="shared" si="18"/>
        <v>Cajapió</v>
      </c>
      <c r="G1173" s="19">
        <v>908.72900000000004</v>
      </c>
    </row>
    <row r="1174" spans="1:7" x14ac:dyDescent="0.25">
      <c r="A1174" s="18">
        <f>IF(ISNUMBER(SEARCH('1_Aspectos Geográficos'!$D$6,tab_estados[],1)),MAX($A$1:A1173)+1,0)</f>
        <v>1173</v>
      </c>
      <c r="B1174" s="18" t="s">
        <v>576</v>
      </c>
      <c r="C1174" s="18" t="s">
        <v>577</v>
      </c>
      <c r="D1174" s="18" t="s">
        <v>622</v>
      </c>
      <c r="E1174" s="19" t="s">
        <v>7306</v>
      </c>
      <c r="F1174" s="18" t="str">
        <f t="shared" si="18"/>
        <v>Cajari</v>
      </c>
      <c r="G1174" s="19">
        <v>662.06500000000005</v>
      </c>
    </row>
    <row r="1175" spans="1:7" x14ac:dyDescent="0.25">
      <c r="A1175" s="18">
        <f>IF(ISNUMBER(SEARCH('1_Aspectos Geográficos'!$D$6,tab_estados[],1)),MAX($A$1:A1174)+1,0)</f>
        <v>1174</v>
      </c>
      <c r="B1175" s="18" t="s">
        <v>576</v>
      </c>
      <c r="C1175" s="18" t="s">
        <v>577</v>
      </c>
      <c r="D1175" s="18" t="s">
        <v>623</v>
      </c>
      <c r="E1175" s="19" t="s">
        <v>7307</v>
      </c>
      <c r="F1175" s="18" t="str">
        <f t="shared" si="18"/>
        <v>Campestre Do Maranhão</v>
      </c>
      <c r="G1175" s="19">
        <v>615.38400000000001</v>
      </c>
    </row>
    <row r="1176" spans="1:7" x14ac:dyDescent="0.25">
      <c r="A1176" s="18">
        <f>IF(ISNUMBER(SEARCH('1_Aspectos Geográficos'!$D$6,tab_estados[],1)),MAX($A$1:A1175)+1,0)</f>
        <v>1175</v>
      </c>
      <c r="B1176" s="18" t="s">
        <v>576</v>
      </c>
      <c r="C1176" s="18" t="s">
        <v>577</v>
      </c>
      <c r="D1176" s="18" t="s">
        <v>624</v>
      </c>
      <c r="E1176" s="19" t="s">
        <v>7308</v>
      </c>
      <c r="F1176" s="18" t="str">
        <f t="shared" si="18"/>
        <v>Cândido Mendes</v>
      </c>
      <c r="G1176" s="19">
        <v>1640.7560000000001</v>
      </c>
    </row>
    <row r="1177" spans="1:7" x14ac:dyDescent="0.25">
      <c r="A1177" s="18">
        <f>IF(ISNUMBER(SEARCH('1_Aspectos Geográficos'!$D$6,tab_estados[],1)),MAX($A$1:A1176)+1,0)</f>
        <v>1176</v>
      </c>
      <c r="B1177" s="18" t="s">
        <v>576</v>
      </c>
      <c r="C1177" s="18" t="s">
        <v>577</v>
      </c>
      <c r="D1177" s="18" t="s">
        <v>625</v>
      </c>
      <c r="E1177" s="19" t="s">
        <v>7309</v>
      </c>
      <c r="F1177" s="18" t="str">
        <f t="shared" si="18"/>
        <v>Cantanhede</v>
      </c>
      <c r="G1177" s="19">
        <v>773.01</v>
      </c>
    </row>
    <row r="1178" spans="1:7" x14ac:dyDescent="0.25">
      <c r="A1178" s="18">
        <f>IF(ISNUMBER(SEARCH('1_Aspectos Geográficos'!$D$6,tab_estados[],1)),MAX($A$1:A1177)+1,0)</f>
        <v>1177</v>
      </c>
      <c r="B1178" s="18" t="s">
        <v>576</v>
      </c>
      <c r="C1178" s="18" t="s">
        <v>577</v>
      </c>
      <c r="D1178" s="18" t="s">
        <v>626</v>
      </c>
      <c r="E1178" s="19" t="s">
        <v>7310</v>
      </c>
      <c r="F1178" s="18" t="str">
        <f t="shared" si="18"/>
        <v>Capinzal Do Norte</v>
      </c>
      <c r="G1178" s="19">
        <v>590.529</v>
      </c>
    </row>
    <row r="1179" spans="1:7" x14ac:dyDescent="0.25">
      <c r="A1179" s="18">
        <f>IF(ISNUMBER(SEARCH('1_Aspectos Geográficos'!$D$6,tab_estados[],1)),MAX($A$1:A1178)+1,0)</f>
        <v>1178</v>
      </c>
      <c r="B1179" s="18" t="s">
        <v>576</v>
      </c>
      <c r="C1179" s="18" t="s">
        <v>577</v>
      </c>
      <c r="D1179" s="18" t="s">
        <v>627</v>
      </c>
      <c r="E1179" s="19" t="s">
        <v>7311</v>
      </c>
      <c r="F1179" s="18" t="str">
        <f t="shared" si="18"/>
        <v>Carolina</v>
      </c>
      <c r="G1179" s="19">
        <v>6441.6030000000001</v>
      </c>
    </row>
    <row r="1180" spans="1:7" x14ac:dyDescent="0.25">
      <c r="A1180" s="18">
        <f>IF(ISNUMBER(SEARCH('1_Aspectos Geográficos'!$D$6,tab_estados[],1)),MAX($A$1:A1179)+1,0)</f>
        <v>1179</v>
      </c>
      <c r="B1180" s="18" t="s">
        <v>576</v>
      </c>
      <c r="C1180" s="18" t="s">
        <v>577</v>
      </c>
      <c r="D1180" s="18" t="s">
        <v>628</v>
      </c>
      <c r="E1180" s="19" t="s">
        <v>7312</v>
      </c>
      <c r="F1180" s="18" t="str">
        <f t="shared" si="18"/>
        <v>Carutapera</v>
      </c>
      <c r="G1180" s="19">
        <v>1232.08</v>
      </c>
    </row>
    <row r="1181" spans="1:7" x14ac:dyDescent="0.25">
      <c r="A1181" s="18">
        <f>IF(ISNUMBER(SEARCH('1_Aspectos Geográficos'!$D$6,tab_estados[],1)),MAX($A$1:A1180)+1,0)</f>
        <v>1180</v>
      </c>
      <c r="B1181" s="18" t="s">
        <v>576</v>
      </c>
      <c r="C1181" s="18" t="s">
        <v>577</v>
      </c>
      <c r="D1181" s="18" t="s">
        <v>629</v>
      </c>
      <c r="E1181" s="19" t="s">
        <v>7313</v>
      </c>
      <c r="F1181" s="18" t="str">
        <f t="shared" si="18"/>
        <v>Caxias</v>
      </c>
      <c r="G1181" s="19">
        <v>5196.7690000000002</v>
      </c>
    </row>
    <row r="1182" spans="1:7" x14ac:dyDescent="0.25">
      <c r="A1182" s="18">
        <f>IF(ISNUMBER(SEARCH('1_Aspectos Geográficos'!$D$6,tab_estados[],1)),MAX($A$1:A1181)+1,0)</f>
        <v>1181</v>
      </c>
      <c r="B1182" s="18" t="s">
        <v>576</v>
      </c>
      <c r="C1182" s="18" t="s">
        <v>577</v>
      </c>
      <c r="D1182" s="18" t="s">
        <v>630</v>
      </c>
      <c r="E1182" s="19" t="s">
        <v>7314</v>
      </c>
      <c r="F1182" s="18" t="str">
        <f t="shared" si="18"/>
        <v>Cedral</v>
      </c>
      <c r="G1182" s="19">
        <v>283.18599999999998</v>
      </c>
    </row>
    <row r="1183" spans="1:7" x14ac:dyDescent="0.25">
      <c r="A1183" s="18">
        <f>IF(ISNUMBER(SEARCH('1_Aspectos Geográficos'!$D$6,tab_estados[],1)),MAX($A$1:A1182)+1,0)</f>
        <v>1182</v>
      </c>
      <c r="B1183" s="18" t="s">
        <v>576</v>
      </c>
      <c r="C1183" s="18" t="s">
        <v>577</v>
      </c>
      <c r="D1183" s="18" t="s">
        <v>631</v>
      </c>
      <c r="E1183" s="19" t="s">
        <v>7315</v>
      </c>
      <c r="F1183" s="18" t="str">
        <f t="shared" si="18"/>
        <v>Central Do Maranhão</v>
      </c>
      <c r="G1183" s="19">
        <v>319.053</v>
      </c>
    </row>
    <row r="1184" spans="1:7" x14ac:dyDescent="0.25">
      <c r="A1184" s="18">
        <f>IF(ISNUMBER(SEARCH('1_Aspectos Geográficos'!$D$6,tab_estados[],1)),MAX($A$1:A1183)+1,0)</f>
        <v>1183</v>
      </c>
      <c r="B1184" s="18" t="s">
        <v>576</v>
      </c>
      <c r="C1184" s="18" t="s">
        <v>577</v>
      </c>
      <c r="D1184" s="18" t="s">
        <v>632</v>
      </c>
      <c r="E1184" s="19" t="s">
        <v>7316</v>
      </c>
      <c r="F1184" s="18" t="str">
        <f t="shared" si="18"/>
        <v>Centro Do Guilherme</v>
      </c>
      <c r="G1184" s="19">
        <v>1167.848</v>
      </c>
    </row>
    <row r="1185" spans="1:7" x14ac:dyDescent="0.25">
      <c r="A1185" s="18">
        <f>IF(ISNUMBER(SEARCH('1_Aspectos Geográficos'!$D$6,tab_estados[],1)),MAX($A$1:A1184)+1,0)</f>
        <v>1184</v>
      </c>
      <c r="B1185" s="18" t="s">
        <v>576</v>
      </c>
      <c r="C1185" s="18" t="s">
        <v>577</v>
      </c>
      <c r="D1185" s="18" t="s">
        <v>633</v>
      </c>
      <c r="E1185" s="19" t="s">
        <v>7317</v>
      </c>
      <c r="F1185" s="18" t="str">
        <f t="shared" si="18"/>
        <v>Centro Novo Do Maranhão</v>
      </c>
      <c r="G1185" s="19">
        <v>8369.7929999999997</v>
      </c>
    </row>
    <row r="1186" spans="1:7" x14ac:dyDescent="0.25">
      <c r="A1186" s="18">
        <f>IF(ISNUMBER(SEARCH('1_Aspectos Geográficos'!$D$6,tab_estados[],1)),MAX($A$1:A1185)+1,0)</f>
        <v>1185</v>
      </c>
      <c r="B1186" s="18" t="s">
        <v>576</v>
      </c>
      <c r="C1186" s="18" t="s">
        <v>577</v>
      </c>
      <c r="D1186" s="18" t="s">
        <v>634</v>
      </c>
      <c r="E1186" s="19" t="s">
        <v>7318</v>
      </c>
      <c r="F1186" s="18" t="str">
        <f t="shared" si="18"/>
        <v>Chapadinha</v>
      </c>
      <c r="G1186" s="19">
        <v>3247.3850000000002</v>
      </c>
    </row>
    <row r="1187" spans="1:7" x14ac:dyDescent="0.25">
      <c r="A1187" s="18">
        <f>IF(ISNUMBER(SEARCH('1_Aspectos Geográficos'!$D$6,tab_estados[],1)),MAX($A$1:A1186)+1,0)</f>
        <v>1186</v>
      </c>
      <c r="B1187" s="18" t="s">
        <v>576</v>
      </c>
      <c r="C1187" s="18" t="s">
        <v>577</v>
      </c>
      <c r="D1187" s="18" t="s">
        <v>635</v>
      </c>
      <c r="E1187" s="19" t="s">
        <v>7319</v>
      </c>
      <c r="F1187" s="18" t="str">
        <f t="shared" si="18"/>
        <v>Cidelândia</v>
      </c>
      <c r="G1187" s="19">
        <v>1464.0340000000001</v>
      </c>
    </row>
    <row r="1188" spans="1:7" x14ac:dyDescent="0.25">
      <c r="A1188" s="18">
        <f>IF(ISNUMBER(SEARCH('1_Aspectos Geográficos'!$D$6,tab_estados[],1)),MAX($A$1:A1187)+1,0)</f>
        <v>1187</v>
      </c>
      <c r="B1188" s="18" t="s">
        <v>576</v>
      </c>
      <c r="C1188" s="18" t="s">
        <v>577</v>
      </c>
      <c r="D1188" s="18" t="s">
        <v>636</v>
      </c>
      <c r="E1188" s="19" t="s">
        <v>7320</v>
      </c>
      <c r="F1188" s="18" t="str">
        <f t="shared" si="18"/>
        <v>Codó</v>
      </c>
      <c r="G1188" s="19">
        <v>4361.3440000000001</v>
      </c>
    </row>
    <row r="1189" spans="1:7" x14ac:dyDescent="0.25">
      <c r="A1189" s="18">
        <f>IF(ISNUMBER(SEARCH('1_Aspectos Geográficos'!$D$6,tab_estados[],1)),MAX($A$1:A1188)+1,0)</f>
        <v>1188</v>
      </c>
      <c r="B1189" s="18" t="s">
        <v>576</v>
      </c>
      <c r="C1189" s="18" t="s">
        <v>577</v>
      </c>
      <c r="D1189" s="18" t="s">
        <v>637</v>
      </c>
      <c r="E1189" s="19" t="s">
        <v>7321</v>
      </c>
      <c r="F1189" s="18" t="str">
        <f t="shared" si="18"/>
        <v>Coelho Neto</v>
      </c>
      <c r="G1189" s="19">
        <v>975.54300000000001</v>
      </c>
    </row>
    <row r="1190" spans="1:7" x14ac:dyDescent="0.25">
      <c r="A1190" s="18">
        <f>IF(ISNUMBER(SEARCH('1_Aspectos Geográficos'!$D$6,tab_estados[],1)),MAX($A$1:A1189)+1,0)</f>
        <v>1189</v>
      </c>
      <c r="B1190" s="18" t="s">
        <v>576</v>
      </c>
      <c r="C1190" s="18" t="s">
        <v>577</v>
      </c>
      <c r="D1190" s="18" t="s">
        <v>638</v>
      </c>
      <c r="E1190" s="19" t="s">
        <v>7322</v>
      </c>
      <c r="F1190" s="18" t="str">
        <f t="shared" si="18"/>
        <v>Colinas</v>
      </c>
      <c r="G1190" s="19">
        <v>1980.5509999999999</v>
      </c>
    </row>
    <row r="1191" spans="1:7" x14ac:dyDescent="0.25">
      <c r="A1191" s="18">
        <f>IF(ISNUMBER(SEARCH('1_Aspectos Geográficos'!$D$6,tab_estados[],1)),MAX($A$1:A1190)+1,0)</f>
        <v>1190</v>
      </c>
      <c r="B1191" s="18" t="s">
        <v>576</v>
      </c>
      <c r="C1191" s="18" t="s">
        <v>577</v>
      </c>
      <c r="D1191" s="18" t="s">
        <v>639</v>
      </c>
      <c r="E1191" s="19" t="s">
        <v>7323</v>
      </c>
      <c r="F1191" s="18" t="str">
        <f t="shared" si="18"/>
        <v>Conceição Do Lago-Açu</v>
      </c>
      <c r="G1191" s="19">
        <v>733.22799999999995</v>
      </c>
    </row>
    <row r="1192" spans="1:7" x14ac:dyDescent="0.25">
      <c r="A1192" s="18">
        <f>IF(ISNUMBER(SEARCH('1_Aspectos Geográficos'!$D$6,tab_estados[],1)),MAX($A$1:A1191)+1,0)</f>
        <v>1191</v>
      </c>
      <c r="B1192" s="18" t="s">
        <v>576</v>
      </c>
      <c r="C1192" s="18" t="s">
        <v>577</v>
      </c>
      <c r="D1192" s="18" t="s">
        <v>640</v>
      </c>
      <c r="E1192" s="19" t="s">
        <v>7324</v>
      </c>
      <c r="F1192" s="18" t="str">
        <f t="shared" si="18"/>
        <v>Coroatá</v>
      </c>
      <c r="G1192" s="19">
        <v>2263.7719999999999</v>
      </c>
    </row>
    <row r="1193" spans="1:7" x14ac:dyDescent="0.25">
      <c r="A1193" s="18">
        <f>IF(ISNUMBER(SEARCH('1_Aspectos Geográficos'!$D$6,tab_estados[],1)),MAX($A$1:A1192)+1,0)</f>
        <v>1192</v>
      </c>
      <c r="B1193" s="18" t="s">
        <v>576</v>
      </c>
      <c r="C1193" s="18" t="s">
        <v>577</v>
      </c>
      <c r="D1193" s="18" t="s">
        <v>641</v>
      </c>
      <c r="E1193" s="19" t="s">
        <v>7325</v>
      </c>
      <c r="F1193" s="18" t="str">
        <f t="shared" si="18"/>
        <v>Cururupu</v>
      </c>
      <c r="G1193" s="19">
        <v>1093.0619999999999</v>
      </c>
    </row>
    <row r="1194" spans="1:7" x14ac:dyDescent="0.25">
      <c r="A1194" s="18">
        <f>IF(ISNUMBER(SEARCH('1_Aspectos Geográficos'!$D$6,tab_estados[],1)),MAX($A$1:A1193)+1,0)</f>
        <v>1193</v>
      </c>
      <c r="B1194" s="18" t="s">
        <v>576</v>
      </c>
      <c r="C1194" s="18" t="s">
        <v>577</v>
      </c>
      <c r="D1194" s="18" t="s">
        <v>642</v>
      </c>
      <c r="E1194" s="19" t="s">
        <v>7100</v>
      </c>
      <c r="F1194" s="18" t="str">
        <f t="shared" si="18"/>
        <v>Davinópolis</v>
      </c>
      <c r="G1194" s="19">
        <v>335.767</v>
      </c>
    </row>
    <row r="1195" spans="1:7" x14ac:dyDescent="0.25">
      <c r="A1195" s="18">
        <f>IF(ISNUMBER(SEARCH('1_Aspectos Geográficos'!$D$6,tab_estados[],1)),MAX($A$1:A1194)+1,0)</f>
        <v>1194</v>
      </c>
      <c r="B1195" s="18" t="s">
        <v>576</v>
      </c>
      <c r="C1195" s="18" t="s">
        <v>577</v>
      </c>
      <c r="D1195" s="18" t="s">
        <v>643</v>
      </c>
      <c r="E1195" s="19" t="s">
        <v>7326</v>
      </c>
      <c r="F1195" s="18" t="str">
        <f t="shared" si="18"/>
        <v>Dom Pedro</v>
      </c>
      <c r="G1195" s="19">
        <v>358.49299999999999</v>
      </c>
    </row>
    <row r="1196" spans="1:7" x14ac:dyDescent="0.25">
      <c r="A1196" s="18">
        <f>IF(ISNUMBER(SEARCH('1_Aspectos Geográficos'!$D$6,tab_estados[],1)),MAX($A$1:A1195)+1,0)</f>
        <v>1195</v>
      </c>
      <c r="B1196" s="18" t="s">
        <v>576</v>
      </c>
      <c r="C1196" s="18" t="s">
        <v>577</v>
      </c>
      <c r="D1196" s="18" t="s">
        <v>644</v>
      </c>
      <c r="E1196" s="19" t="s">
        <v>7327</v>
      </c>
      <c r="F1196" s="18" t="str">
        <f t="shared" si="18"/>
        <v>Duque Bacelar</v>
      </c>
      <c r="G1196" s="19">
        <v>317.92099999999999</v>
      </c>
    </row>
    <row r="1197" spans="1:7" x14ac:dyDescent="0.25">
      <c r="A1197" s="18">
        <f>IF(ISNUMBER(SEARCH('1_Aspectos Geográficos'!$D$6,tab_estados[],1)),MAX($A$1:A1196)+1,0)</f>
        <v>1196</v>
      </c>
      <c r="B1197" s="18" t="s">
        <v>576</v>
      </c>
      <c r="C1197" s="18" t="s">
        <v>577</v>
      </c>
      <c r="D1197" s="18" t="s">
        <v>645</v>
      </c>
      <c r="E1197" s="19" t="s">
        <v>7328</v>
      </c>
      <c r="F1197" s="18" t="str">
        <f t="shared" si="18"/>
        <v>Esperantinópolis</v>
      </c>
      <c r="G1197" s="19">
        <v>452.43900000000002</v>
      </c>
    </row>
    <row r="1198" spans="1:7" x14ac:dyDescent="0.25">
      <c r="A1198" s="18">
        <f>IF(ISNUMBER(SEARCH('1_Aspectos Geográficos'!$D$6,tab_estados[],1)),MAX($A$1:A1197)+1,0)</f>
        <v>1197</v>
      </c>
      <c r="B1198" s="18" t="s">
        <v>576</v>
      </c>
      <c r="C1198" s="18" t="s">
        <v>577</v>
      </c>
      <c r="D1198" s="18" t="s">
        <v>646</v>
      </c>
      <c r="E1198" s="19" t="s">
        <v>7329</v>
      </c>
      <c r="F1198" s="18" t="str">
        <f t="shared" si="18"/>
        <v>Estreito</v>
      </c>
      <c r="G1198" s="19">
        <v>2718.9780000000001</v>
      </c>
    </row>
    <row r="1199" spans="1:7" x14ac:dyDescent="0.25">
      <c r="A1199" s="18">
        <f>IF(ISNUMBER(SEARCH('1_Aspectos Geográficos'!$D$6,tab_estados[],1)),MAX($A$1:A1198)+1,0)</f>
        <v>1198</v>
      </c>
      <c r="B1199" s="18" t="s">
        <v>576</v>
      </c>
      <c r="C1199" s="18" t="s">
        <v>577</v>
      </c>
      <c r="D1199" s="18" t="s">
        <v>647</v>
      </c>
      <c r="E1199" s="19" t="s">
        <v>7330</v>
      </c>
      <c r="F1199" s="18" t="str">
        <f t="shared" si="18"/>
        <v>Feira Nova Do Maranhão</v>
      </c>
      <c r="G1199" s="19">
        <v>1473.414</v>
      </c>
    </row>
    <row r="1200" spans="1:7" x14ac:dyDescent="0.25">
      <c r="A1200" s="18">
        <f>IF(ISNUMBER(SEARCH('1_Aspectos Geográficos'!$D$6,tab_estados[],1)),MAX($A$1:A1199)+1,0)</f>
        <v>1199</v>
      </c>
      <c r="B1200" s="18" t="s">
        <v>576</v>
      </c>
      <c r="C1200" s="18" t="s">
        <v>577</v>
      </c>
      <c r="D1200" s="18" t="s">
        <v>648</v>
      </c>
      <c r="E1200" s="19" t="s">
        <v>7331</v>
      </c>
      <c r="F1200" s="18" t="str">
        <f t="shared" si="18"/>
        <v>Fernando Falcão</v>
      </c>
      <c r="G1200" s="19">
        <v>5086.5889999999999</v>
      </c>
    </row>
    <row r="1201" spans="1:7" x14ac:dyDescent="0.25">
      <c r="A1201" s="18">
        <f>IF(ISNUMBER(SEARCH('1_Aspectos Geográficos'!$D$6,tab_estados[],1)),MAX($A$1:A1200)+1,0)</f>
        <v>1200</v>
      </c>
      <c r="B1201" s="18" t="s">
        <v>576</v>
      </c>
      <c r="C1201" s="18" t="s">
        <v>577</v>
      </c>
      <c r="D1201" s="18" t="s">
        <v>649</v>
      </c>
      <c r="E1201" s="19" t="s">
        <v>7332</v>
      </c>
      <c r="F1201" s="18" t="str">
        <f t="shared" si="18"/>
        <v>Formosa Da Serra Negra</v>
      </c>
      <c r="G1201" s="19">
        <v>3690.61</v>
      </c>
    </row>
    <row r="1202" spans="1:7" x14ac:dyDescent="0.25">
      <c r="A1202" s="18">
        <f>IF(ISNUMBER(SEARCH('1_Aspectos Geográficos'!$D$6,tab_estados[],1)),MAX($A$1:A1201)+1,0)</f>
        <v>1201</v>
      </c>
      <c r="B1202" s="18" t="s">
        <v>576</v>
      </c>
      <c r="C1202" s="18" t="s">
        <v>577</v>
      </c>
      <c r="D1202" s="18" t="s">
        <v>650</v>
      </c>
      <c r="E1202" s="19" t="s">
        <v>7333</v>
      </c>
      <c r="F1202" s="18" t="str">
        <f t="shared" si="18"/>
        <v>Fortaleza Dos Nogueiras</v>
      </c>
      <c r="G1202" s="19">
        <v>1853.9939999999999</v>
      </c>
    </row>
    <row r="1203" spans="1:7" x14ac:dyDescent="0.25">
      <c r="A1203" s="18">
        <f>IF(ISNUMBER(SEARCH('1_Aspectos Geográficos'!$D$6,tab_estados[],1)),MAX($A$1:A1202)+1,0)</f>
        <v>1202</v>
      </c>
      <c r="B1203" s="18" t="s">
        <v>576</v>
      </c>
      <c r="C1203" s="18" t="s">
        <v>577</v>
      </c>
      <c r="D1203" s="18" t="s">
        <v>651</v>
      </c>
      <c r="E1203" s="19" t="s">
        <v>7334</v>
      </c>
      <c r="F1203" s="18" t="str">
        <f t="shared" si="18"/>
        <v>Fortuna</v>
      </c>
      <c r="G1203" s="19">
        <v>694.99699999999996</v>
      </c>
    </row>
    <row r="1204" spans="1:7" x14ac:dyDescent="0.25">
      <c r="A1204" s="18">
        <f>IF(ISNUMBER(SEARCH('1_Aspectos Geográficos'!$D$6,tab_estados[],1)),MAX($A$1:A1203)+1,0)</f>
        <v>1203</v>
      </c>
      <c r="B1204" s="18" t="s">
        <v>576</v>
      </c>
      <c r="C1204" s="18" t="s">
        <v>577</v>
      </c>
      <c r="D1204" s="18" t="s">
        <v>652</v>
      </c>
      <c r="E1204" s="19" t="s">
        <v>7335</v>
      </c>
      <c r="F1204" s="18" t="str">
        <f t="shared" si="18"/>
        <v>Godofredo Viana</v>
      </c>
      <c r="G1204" s="19">
        <v>667.32500000000005</v>
      </c>
    </row>
    <row r="1205" spans="1:7" x14ac:dyDescent="0.25">
      <c r="A1205" s="18">
        <f>IF(ISNUMBER(SEARCH('1_Aspectos Geográficos'!$D$6,tab_estados[],1)),MAX($A$1:A1204)+1,0)</f>
        <v>1204</v>
      </c>
      <c r="B1205" s="18" t="s">
        <v>576</v>
      </c>
      <c r="C1205" s="18" t="s">
        <v>577</v>
      </c>
      <c r="D1205" s="18" t="s">
        <v>653</v>
      </c>
      <c r="E1205" s="19" t="s">
        <v>7336</v>
      </c>
      <c r="F1205" s="18" t="str">
        <f t="shared" si="18"/>
        <v>Gonçalves Dias</v>
      </c>
      <c r="G1205" s="19">
        <v>883.58799999999997</v>
      </c>
    </row>
    <row r="1206" spans="1:7" x14ac:dyDescent="0.25">
      <c r="A1206" s="18">
        <f>IF(ISNUMBER(SEARCH('1_Aspectos Geográficos'!$D$6,tab_estados[],1)),MAX($A$1:A1205)+1,0)</f>
        <v>1205</v>
      </c>
      <c r="B1206" s="18" t="s">
        <v>576</v>
      </c>
      <c r="C1206" s="18" t="s">
        <v>577</v>
      </c>
      <c r="D1206" s="18" t="s">
        <v>654</v>
      </c>
      <c r="E1206" s="19" t="s">
        <v>7337</v>
      </c>
      <c r="F1206" s="18" t="str">
        <f t="shared" si="18"/>
        <v>Governador Archer</v>
      </c>
      <c r="G1206" s="19">
        <v>445.85599999999999</v>
      </c>
    </row>
    <row r="1207" spans="1:7" x14ac:dyDescent="0.25">
      <c r="A1207" s="18">
        <f>IF(ISNUMBER(SEARCH('1_Aspectos Geográficos'!$D$6,tab_estados[],1)),MAX($A$1:A1206)+1,0)</f>
        <v>1206</v>
      </c>
      <c r="B1207" s="18" t="s">
        <v>576</v>
      </c>
      <c r="C1207" s="18" t="s">
        <v>577</v>
      </c>
      <c r="D1207" s="18" t="s">
        <v>655</v>
      </c>
      <c r="E1207" s="19" t="s">
        <v>7338</v>
      </c>
      <c r="F1207" s="18" t="str">
        <f t="shared" si="18"/>
        <v>Governador Edison Lobão</v>
      </c>
      <c r="G1207" s="19">
        <v>615.86</v>
      </c>
    </row>
    <row r="1208" spans="1:7" x14ac:dyDescent="0.25">
      <c r="A1208" s="18">
        <f>IF(ISNUMBER(SEARCH('1_Aspectos Geográficos'!$D$6,tab_estados[],1)),MAX($A$1:A1207)+1,0)</f>
        <v>1207</v>
      </c>
      <c r="B1208" s="18" t="s">
        <v>576</v>
      </c>
      <c r="C1208" s="18" t="s">
        <v>577</v>
      </c>
      <c r="D1208" s="18" t="s">
        <v>656</v>
      </c>
      <c r="E1208" s="19" t="s">
        <v>7339</v>
      </c>
      <c r="F1208" s="18" t="str">
        <f t="shared" si="18"/>
        <v>Governador Eugênio Barros</v>
      </c>
      <c r="G1208" s="19">
        <v>816.99</v>
      </c>
    </row>
    <row r="1209" spans="1:7" x14ac:dyDescent="0.25">
      <c r="A1209" s="18">
        <f>IF(ISNUMBER(SEARCH('1_Aspectos Geográficos'!$D$6,tab_estados[],1)),MAX($A$1:A1208)+1,0)</f>
        <v>1208</v>
      </c>
      <c r="B1209" s="18" t="s">
        <v>576</v>
      </c>
      <c r="C1209" s="18" t="s">
        <v>577</v>
      </c>
      <c r="D1209" s="18" t="s">
        <v>657</v>
      </c>
      <c r="E1209" s="19" t="s">
        <v>7340</v>
      </c>
      <c r="F1209" s="18" t="str">
        <f t="shared" si="18"/>
        <v>Governador Luiz Rocha</v>
      </c>
      <c r="G1209" s="19">
        <v>373.16399999999999</v>
      </c>
    </row>
    <row r="1210" spans="1:7" x14ac:dyDescent="0.25">
      <c r="A1210" s="18">
        <f>IF(ISNUMBER(SEARCH('1_Aspectos Geográficos'!$D$6,tab_estados[],1)),MAX($A$1:A1209)+1,0)</f>
        <v>1209</v>
      </c>
      <c r="B1210" s="18" t="s">
        <v>576</v>
      </c>
      <c r="C1210" s="18" t="s">
        <v>577</v>
      </c>
      <c r="D1210" s="18" t="s">
        <v>658</v>
      </c>
      <c r="E1210" s="19" t="s">
        <v>7341</v>
      </c>
      <c r="F1210" s="18" t="str">
        <f t="shared" si="18"/>
        <v>Governador Newton Bello</v>
      </c>
      <c r="G1210" s="19">
        <v>1144.0740000000001</v>
      </c>
    </row>
    <row r="1211" spans="1:7" x14ac:dyDescent="0.25">
      <c r="A1211" s="18">
        <f>IF(ISNUMBER(SEARCH('1_Aspectos Geográficos'!$D$6,tab_estados[],1)),MAX($A$1:A1210)+1,0)</f>
        <v>1210</v>
      </c>
      <c r="B1211" s="18" t="s">
        <v>576</v>
      </c>
      <c r="C1211" s="18" t="s">
        <v>577</v>
      </c>
      <c r="D1211" s="18" t="s">
        <v>659</v>
      </c>
      <c r="E1211" s="19" t="s">
        <v>7342</v>
      </c>
      <c r="F1211" s="18" t="str">
        <f t="shared" si="18"/>
        <v>Governador Nunes Freire</v>
      </c>
      <c r="G1211" s="19">
        <v>1037.1300000000001</v>
      </c>
    </row>
    <row r="1212" spans="1:7" x14ac:dyDescent="0.25">
      <c r="A1212" s="18">
        <f>IF(ISNUMBER(SEARCH('1_Aspectos Geográficos'!$D$6,tab_estados[],1)),MAX($A$1:A1211)+1,0)</f>
        <v>1211</v>
      </c>
      <c r="B1212" s="18" t="s">
        <v>576</v>
      </c>
      <c r="C1212" s="18" t="s">
        <v>577</v>
      </c>
      <c r="D1212" s="18" t="s">
        <v>660</v>
      </c>
      <c r="E1212" s="19" t="s">
        <v>7343</v>
      </c>
      <c r="F1212" s="18" t="str">
        <f t="shared" si="18"/>
        <v>Graça Aranha</v>
      </c>
      <c r="G1212" s="19">
        <v>271.44499999999999</v>
      </c>
    </row>
    <row r="1213" spans="1:7" x14ac:dyDescent="0.25">
      <c r="A1213" s="18">
        <f>IF(ISNUMBER(SEARCH('1_Aspectos Geográficos'!$D$6,tab_estados[],1)),MAX($A$1:A1212)+1,0)</f>
        <v>1212</v>
      </c>
      <c r="B1213" s="18" t="s">
        <v>576</v>
      </c>
      <c r="C1213" s="18" t="s">
        <v>577</v>
      </c>
      <c r="D1213" s="18" t="s">
        <v>661</v>
      </c>
      <c r="E1213" s="19" t="s">
        <v>7344</v>
      </c>
      <c r="F1213" s="18" t="str">
        <f t="shared" si="18"/>
        <v>Grajaú</v>
      </c>
      <c r="G1213" s="19">
        <v>8863.57</v>
      </c>
    </row>
    <row r="1214" spans="1:7" x14ac:dyDescent="0.25">
      <c r="A1214" s="18">
        <f>IF(ISNUMBER(SEARCH('1_Aspectos Geográficos'!$D$6,tab_estados[],1)),MAX($A$1:A1213)+1,0)</f>
        <v>1213</v>
      </c>
      <c r="B1214" s="18" t="s">
        <v>576</v>
      </c>
      <c r="C1214" s="18" t="s">
        <v>577</v>
      </c>
      <c r="D1214" s="18" t="s">
        <v>662</v>
      </c>
      <c r="E1214" s="19" t="s">
        <v>7345</v>
      </c>
      <c r="F1214" s="18" t="str">
        <f t="shared" si="18"/>
        <v>Guimarães</v>
      </c>
      <c r="G1214" s="19">
        <v>595.38199999999995</v>
      </c>
    </row>
    <row r="1215" spans="1:7" x14ac:dyDescent="0.25">
      <c r="A1215" s="18">
        <f>IF(ISNUMBER(SEARCH('1_Aspectos Geográficos'!$D$6,tab_estados[],1)),MAX($A$1:A1214)+1,0)</f>
        <v>1214</v>
      </c>
      <c r="B1215" s="18" t="s">
        <v>576</v>
      </c>
      <c r="C1215" s="18" t="s">
        <v>577</v>
      </c>
      <c r="D1215" s="18" t="s">
        <v>663</v>
      </c>
      <c r="E1215" s="19" t="s">
        <v>7346</v>
      </c>
      <c r="F1215" s="18" t="str">
        <f t="shared" si="18"/>
        <v>Humberto De Campos</v>
      </c>
      <c r="G1215" s="19">
        <v>2131.2460000000001</v>
      </c>
    </row>
    <row r="1216" spans="1:7" x14ac:dyDescent="0.25">
      <c r="A1216" s="18">
        <f>IF(ISNUMBER(SEARCH('1_Aspectos Geográficos'!$D$6,tab_estados[],1)),MAX($A$1:A1215)+1,0)</f>
        <v>1215</v>
      </c>
      <c r="B1216" s="18" t="s">
        <v>576</v>
      </c>
      <c r="C1216" s="18" t="s">
        <v>577</v>
      </c>
      <c r="D1216" s="18" t="s">
        <v>664</v>
      </c>
      <c r="E1216" s="19" t="s">
        <v>7347</v>
      </c>
      <c r="F1216" s="18" t="str">
        <f t="shared" si="18"/>
        <v>Icatu</v>
      </c>
      <c r="G1216" s="19">
        <v>1448.778</v>
      </c>
    </row>
    <row r="1217" spans="1:7" x14ac:dyDescent="0.25">
      <c r="A1217" s="18">
        <f>IF(ISNUMBER(SEARCH('1_Aspectos Geográficos'!$D$6,tab_estados[],1)),MAX($A$1:A1216)+1,0)</f>
        <v>1216</v>
      </c>
      <c r="B1217" s="18" t="s">
        <v>576</v>
      </c>
      <c r="C1217" s="18" t="s">
        <v>577</v>
      </c>
      <c r="D1217" s="18" t="s">
        <v>665</v>
      </c>
      <c r="E1217" s="19" t="s">
        <v>7348</v>
      </c>
      <c r="F1217" s="18" t="str">
        <f t="shared" si="18"/>
        <v>Igarapé Do Meio</v>
      </c>
      <c r="G1217" s="19">
        <v>368.685</v>
      </c>
    </row>
    <row r="1218" spans="1:7" x14ac:dyDescent="0.25">
      <c r="A1218" s="18">
        <f>IF(ISNUMBER(SEARCH('1_Aspectos Geográficos'!$D$6,tab_estados[],1)),MAX($A$1:A1217)+1,0)</f>
        <v>1217</v>
      </c>
      <c r="B1218" s="18" t="s">
        <v>576</v>
      </c>
      <c r="C1218" s="18" t="s">
        <v>577</v>
      </c>
      <c r="D1218" s="18" t="s">
        <v>666</v>
      </c>
      <c r="E1218" s="19" t="s">
        <v>7349</v>
      </c>
      <c r="F1218" s="18" t="str">
        <f t="shared" ref="F1218:F1281" si="19">IFERROR(VLOOKUP(ROW(A1217),lista,5,0),"")</f>
        <v>Igarapé Grande</v>
      </c>
      <c r="G1218" s="19">
        <v>374.24799999999999</v>
      </c>
    </row>
    <row r="1219" spans="1:7" x14ac:dyDescent="0.25">
      <c r="A1219" s="18">
        <f>IF(ISNUMBER(SEARCH('1_Aspectos Geográficos'!$D$6,tab_estados[],1)),MAX($A$1:A1218)+1,0)</f>
        <v>1218</v>
      </c>
      <c r="B1219" s="18" t="s">
        <v>576</v>
      </c>
      <c r="C1219" s="18" t="s">
        <v>577</v>
      </c>
      <c r="D1219" s="18" t="s">
        <v>667</v>
      </c>
      <c r="E1219" s="19" t="s">
        <v>7350</v>
      </c>
      <c r="F1219" s="18" t="str">
        <f t="shared" si="19"/>
        <v>Imperatriz</v>
      </c>
      <c r="G1219" s="19">
        <v>1368.9880000000001</v>
      </c>
    </row>
    <row r="1220" spans="1:7" x14ac:dyDescent="0.25">
      <c r="A1220" s="18">
        <f>IF(ISNUMBER(SEARCH('1_Aspectos Geográficos'!$D$6,tab_estados[],1)),MAX($A$1:A1219)+1,0)</f>
        <v>1219</v>
      </c>
      <c r="B1220" s="18" t="s">
        <v>576</v>
      </c>
      <c r="C1220" s="18" t="s">
        <v>577</v>
      </c>
      <c r="D1220" s="18" t="s">
        <v>668</v>
      </c>
      <c r="E1220" s="19" t="s">
        <v>7351</v>
      </c>
      <c r="F1220" s="18" t="str">
        <f t="shared" si="19"/>
        <v>Itaipava Do Grajaú</v>
      </c>
      <c r="G1220" s="19">
        <v>1238.914</v>
      </c>
    </row>
    <row r="1221" spans="1:7" x14ac:dyDescent="0.25">
      <c r="A1221" s="18">
        <f>IF(ISNUMBER(SEARCH('1_Aspectos Geográficos'!$D$6,tab_estados[],1)),MAX($A$1:A1220)+1,0)</f>
        <v>1220</v>
      </c>
      <c r="B1221" s="18" t="s">
        <v>576</v>
      </c>
      <c r="C1221" s="18" t="s">
        <v>577</v>
      </c>
      <c r="D1221" s="18" t="s">
        <v>669</v>
      </c>
      <c r="E1221" s="19" t="s">
        <v>7352</v>
      </c>
      <c r="F1221" s="18" t="str">
        <f t="shared" si="19"/>
        <v>Itapecuru Mirim</v>
      </c>
      <c r="G1221" s="19">
        <v>1471.4380000000001</v>
      </c>
    </row>
    <row r="1222" spans="1:7" x14ac:dyDescent="0.25">
      <c r="A1222" s="18">
        <f>IF(ISNUMBER(SEARCH('1_Aspectos Geográficos'!$D$6,tab_estados[],1)),MAX($A$1:A1221)+1,0)</f>
        <v>1221</v>
      </c>
      <c r="B1222" s="18" t="s">
        <v>576</v>
      </c>
      <c r="C1222" s="18" t="s">
        <v>577</v>
      </c>
      <c r="D1222" s="18" t="s">
        <v>670</v>
      </c>
      <c r="E1222" s="19" t="s">
        <v>7353</v>
      </c>
      <c r="F1222" s="18" t="str">
        <f t="shared" si="19"/>
        <v>Itinga Do Maranhão</v>
      </c>
      <c r="G1222" s="19">
        <v>3581.7159999999999</v>
      </c>
    </row>
    <row r="1223" spans="1:7" x14ac:dyDescent="0.25">
      <c r="A1223" s="18">
        <f>IF(ISNUMBER(SEARCH('1_Aspectos Geográficos'!$D$6,tab_estados[],1)),MAX($A$1:A1222)+1,0)</f>
        <v>1222</v>
      </c>
      <c r="B1223" s="18" t="s">
        <v>576</v>
      </c>
      <c r="C1223" s="18" t="s">
        <v>577</v>
      </c>
      <c r="D1223" s="18" t="s">
        <v>671</v>
      </c>
      <c r="E1223" s="19" t="s">
        <v>7354</v>
      </c>
      <c r="F1223" s="18" t="str">
        <f t="shared" si="19"/>
        <v>Jatobá</v>
      </c>
      <c r="G1223" s="19">
        <v>591.38400000000001</v>
      </c>
    </row>
    <row r="1224" spans="1:7" x14ac:dyDescent="0.25">
      <c r="A1224" s="18">
        <f>IF(ISNUMBER(SEARCH('1_Aspectos Geográficos'!$D$6,tab_estados[],1)),MAX($A$1:A1223)+1,0)</f>
        <v>1223</v>
      </c>
      <c r="B1224" s="18" t="s">
        <v>576</v>
      </c>
      <c r="C1224" s="18" t="s">
        <v>577</v>
      </c>
      <c r="D1224" s="18" t="s">
        <v>672</v>
      </c>
      <c r="E1224" s="19" t="s">
        <v>7355</v>
      </c>
      <c r="F1224" s="18" t="str">
        <f t="shared" si="19"/>
        <v>Jenipapo Dos Vieiras</v>
      </c>
      <c r="G1224" s="19">
        <v>1962.8989999999999</v>
      </c>
    </row>
    <row r="1225" spans="1:7" x14ac:dyDescent="0.25">
      <c r="A1225" s="18">
        <f>IF(ISNUMBER(SEARCH('1_Aspectos Geográficos'!$D$6,tab_estados[],1)),MAX($A$1:A1224)+1,0)</f>
        <v>1224</v>
      </c>
      <c r="B1225" s="18" t="s">
        <v>576</v>
      </c>
      <c r="C1225" s="18" t="s">
        <v>577</v>
      </c>
      <c r="D1225" s="18" t="s">
        <v>673</v>
      </c>
      <c r="E1225" s="19" t="s">
        <v>7356</v>
      </c>
      <c r="F1225" s="18" t="str">
        <f t="shared" si="19"/>
        <v>João Lisboa</v>
      </c>
      <c r="G1225" s="19">
        <v>1135.211</v>
      </c>
    </row>
    <row r="1226" spans="1:7" x14ac:dyDescent="0.25">
      <c r="A1226" s="18">
        <f>IF(ISNUMBER(SEARCH('1_Aspectos Geográficos'!$D$6,tab_estados[],1)),MAX($A$1:A1225)+1,0)</f>
        <v>1225</v>
      </c>
      <c r="B1226" s="18" t="s">
        <v>576</v>
      </c>
      <c r="C1226" s="18" t="s">
        <v>577</v>
      </c>
      <c r="D1226" s="18" t="s">
        <v>674</v>
      </c>
      <c r="E1226" s="19" t="s">
        <v>7357</v>
      </c>
      <c r="F1226" s="18" t="str">
        <f t="shared" si="19"/>
        <v>Joselândia</v>
      </c>
      <c r="G1226" s="19">
        <v>703.51300000000003</v>
      </c>
    </row>
    <row r="1227" spans="1:7" x14ac:dyDescent="0.25">
      <c r="A1227" s="18">
        <f>IF(ISNUMBER(SEARCH('1_Aspectos Geográficos'!$D$6,tab_estados[],1)),MAX($A$1:A1226)+1,0)</f>
        <v>1226</v>
      </c>
      <c r="B1227" s="18" t="s">
        <v>576</v>
      </c>
      <c r="C1227" s="18" t="s">
        <v>577</v>
      </c>
      <c r="D1227" s="18" t="s">
        <v>675</v>
      </c>
      <c r="E1227" s="19" t="s">
        <v>7358</v>
      </c>
      <c r="F1227" s="18" t="str">
        <f t="shared" si="19"/>
        <v>Junco Do Maranhão</v>
      </c>
      <c r="G1227" s="19">
        <v>555.08799999999997</v>
      </c>
    </row>
    <row r="1228" spans="1:7" x14ac:dyDescent="0.25">
      <c r="A1228" s="18">
        <f>IF(ISNUMBER(SEARCH('1_Aspectos Geográficos'!$D$6,tab_estados[],1)),MAX($A$1:A1227)+1,0)</f>
        <v>1227</v>
      </c>
      <c r="B1228" s="18" t="s">
        <v>576</v>
      </c>
      <c r="C1228" s="18" t="s">
        <v>577</v>
      </c>
      <c r="D1228" s="18" t="s">
        <v>676</v>
      </c>
      <c r="E1228" s="19" t="s">
        <v>7359</v>
      </c>
      <c r="F1228" s="18" t="str">
        <f t="shared" si="19"/>
        <v>Lago Da Pedra</v>
      </c>
      <c r="G1228" s="19">
        <v>1240.444</v>
      </c>
    </row>
    <row r="1229" spans="1:7" x14ac:dyDescent="0.25">
      <c r="A1229" s="18">
        <f>IF(ISNUMBER(SEARCH('1_Aspectos Geográficos'!$D$6,tab_estados[],1)),MAX($A$1:A1228)+1,0)</f>
        <v>1228</v>
      </c>
      <c r="B1229" s="18" t="s">
        <v>576</v>
      </c>
      <c r="C1229" s="18" t="s">
        <v>577</v>
      </c>
      <c r="D1229" s="18" t="s">
        <v>677</v>
      </c>
      <c r="E1229" s="19" t="s">
        <v>7360</v>
      </c>
      <c r="F1229" s="18" t="str">
        <f t="shared" si="19"/>
        <v>Lago Do Junco</v>
      </c>
      <c r="G1229" s="19">
        <v>328.52499999999998</v>
      </c>
    </row>
    <row r="1230" spans="1:7" x14ac:dyDescent="0.25">
      <c r="A1230" s="18">
        <f>IF(ISNUMBER(SEARCH('1_Aspectos Geográficos'!$D$6,tab_estados[],1)),MAX($A$1:A1229)+1,0)</f>
        <v>1229</v>
      </c>
      <c r="B1230" s="18" t="s">
        <v>576</v>
      </c>
      <c r="C1230" s="18" t="s">
        <v>577</v>
      </c>
      <c r="D1230" s="18" t="s">
        <v>678</v>
      </c>
      <c r="E1230" s="19" t="s">
        <v>7361</v>
      </c>
      <c r="F1230" s="18" t="str">
        <f t="shared" si="19"/>
        <v>Lago Verde</v>
      </c>
      <c r="G1230" s="19">
        <v>623.23699999999997</v>
      </c>
    </row>
    <row r="1231" spans="1:7" x14ac:dyDescent="0.25">
      <c r="A1231" s="18">
        <f>IF(ISNUMBER(SEARCH('1_Aspectos Geográficos'!$D$6,tab_estados[],1)),MAX($A$1:A1230)+1,0)</f>
        <v>1230</v>
      </c>
      <c r="B1231" s="18" t="s">
        <v>576</v>
      </c>
      <c r="C1231" s="18" t="s">
        <v>577</v>
      </c>
      <c r="D1231" s="18" t="s">
        <v>679</v>
      </c>
      <c r="E1231" s="19" t="s">
        <v>7362</v>
      </c>
      <c r="F1231" s="18" t="str">
        <f t="shared" si="19"/>
        <v>Lagoa Do Mato</v>
      </c>
      <c r="G1231" s="19">
        <v>1512.9849999999999</v>
      </c>
    </row>
    <row r="1232" spans="1:7" x14ac:dyDescent="0.25">
      <c r="A1232" s="18">
        <f>IF(ISNUMBER(SEARCH('1_Aspectos Geográficos'!$D$6,tab_estados[],1)),MAX($A$1:A1231)+1,0)</f>
        <v>1231</v>
      </c>
      <c r="B1232" s="18" t="s">
        <v>576</v>
      </c>
      <c r="C1232" s="18" t="s">
        <v>577</v>
      </c>
      <c r="D1232" s="18" t="s">
        <v>680</v>
      </c>
      <c r="E1232" s="19" t="s">
        <v>7363</v>
      </c>
      <c r="F1232" s="18" t="str">
        <f t="shared" si="19"/>
        <v>Lago Dos Rodrigues</v>
      </c>
      <c r="G1232" s="19">
        <v>220.77600000000001</v>
      </c>
    </row>
    <row r="1233" spans="1:7" x14ac:dyDescent="0.25">
      <c r="A1233" s="18">
        <f>IF(ISNUMBER(SEARCH('1_Aspectos Geográficos'!$D$6,tab_estados[],1)),MAX($A$1:A1232)+1,0)</f>
        <v>1232</v>
      </c>
      <c r="B1233" s="18" t="s">
        <v>576</v>
      </c>
      <c r="C1233" s="18" t="s">
        <v>577</v>
      </c>
      <c r="D1233" s="18" t="s">
        <v>681</v>
      </c>
      <c r="E1233" s="19" t="s">
        <v>7364</v>
      </c>
      <c r="F1233" s="18" t="str">
        <f t="shared" si="19"/>
        <v>Lagoa Grande Do Maranhão</v>
      </c>
      <c r="G1233" s="19">
        <v>744.20100000000002</v>
      </c>
    </row>
    <row r="1234" spans="1:7" x14ac:dyDescent="0.25">
      <c r="A1234" s="18">
        <f>IF(ISNUMBER(SEARCH('1_Aspectos Geográficos'!$D$6,tab_estados[],1)),MAX($A$1:A1233)+1,0)</f>
        <v>1233</v>
      </c>
      <c r="B1234" s="18" t="s">
        <v>576</v>
      </c>
      <c r="C1234" s="18" t="s">
        <v>577</v>
      </c>
      <c r="D1234" s="18" t="s">
        <v>682</v>
      </c>
      <c r="E1234" s="19" t="s">
        <v>7365</v>
      </c>
      <c r="F1234" s="18" t="str">
        <f t="shared" si="19"/>
        <v>Lajeado Novo</v>
      </c>
      <c r="G1234" s="19">
        <v>1064.4549999999999</v>
      </c>
    </row>
    <row r="1235" spans="1:7" x14ac:dyDescent="0.25">
      <c r="A1235" s="18">
        <f>IF(ISNUMBER(SEARCH('1_Aspectos Geográficos'!$D$6,tab_estados[],1)),MAX($A$1:A1234)+1,0)</f>
        <v>1234</v>
      </c>
      <c r="B1235" s="18" t="s">
        <v>576</v>
      </c>
      <c r="C1235" s="18" t="s">
        <v>577</v>
      </c>
      <c r="D1235" s="18" t="s">
        <v>683</v>
      </c>
      <c r="E1235" s="19" t="s">
        <v>7366</v>
      </c>
      <c r="F1235" s="18" t="str">
        <f t="shared" si="19"/>
        <v>Lima Campos</v>
      </c>
      <c r="G1235" s="19">
        <v>321.93200000000002</v>
      </c>
    </row>
    <row r="1236" spans="1:7" x14ac:dyDescent="0.25">
      <c r="A1236" s="18">
        <f>IF(ISNUMBER(SEARCH('1_Aspectos Geográficos'!$D$6,tab_estados[],1)),MAX($A$1:A1235)+1,0)</f>
        <v>1235</v>
      </c>
      <c r="B1236" s="18" t="s">
        <v>576</v>
      </c>
      <c r="C1236" s="18" t="s">
        <v>577</v>
      </c>
      <c r="D1236" s="18" t="s">
        <v>684</v>
      </c>
      <c r="E1236" s="19" t="s">
        <v>7367</v>
      </c>
      <c r="F1236" s="18" t="str">
        <f t="shared" si="19"/>
        <v>Loreto</v>
      </c>
      <c r="G1236" s="19">
        <v>3596.8440000000001</v>
      </c>
    </row>
    <row r="1237" spans="1:7" x14ac:dyDescent="0.25">
      <c r="A1237" s="18">
        <f>IF(ISNUMBER(SEARCH('1_Aspectos Geográficos'!$D$6,tab_estados[],1)),MAX($A$1:A1236)+1,0)</f>
        <v>1236</v>
      </c>
      <c r="B1237" s="18" t="s">
        <v>576</v>
      </c>
      <c r="C1237" s="18" t="s">
        <v>577</v>
      </c>
      <c r="D1237" s="18" t="s">
        <v>685</v>
      </c>
      <c r="E1237" s="19" t="s">
        <v>7368</v>
      </c>
      <c r="F1237" s="18" t="str">
        <f t="shared" si="19"/>
        <v>Luís Domingues</v>
      </c>
      <c r="G1237" s="19">
        <v>464.06</v>
      </c>
    </row>
    <row r="1238" spans="1:7" x14ac:dyDescent="0.25">
      <c r="A1238" s="18">
        <f>IF(ISNUMBER(SEARCH('1_Aspectos Geográficos'!$D$6,tab_estados[],1)),MAX($A$1:A1237)+1,0)</f>
        <v>1237</v>
      </c>
      <c r="B1238" s="18" t="s">
        <v>576</v>
      </c>
      <c r="C1238" s="18" t="s">
        <v>577</v>
      </c>
      <c r="D1238" s="18" t="s">
        <v>686</v>
      </c>
      <c r="E1238" s="19" t="s">
        <v>7369</v>
      </c>
      <c r="F1238" s="18" t="str">
        <f t="shared" si="19"/>
        <v>Magalhães De Almeida</v>
      </c>
      <c r="G1238" s="19">
        <v>433.15199999999999</v>
      </c>
    </row>
    <row r="1239" spans="1:7" x14ac:dyDescent="0.25">
      <c r="A1239" s="18">
        <f>IF(ISNUMBER(SEARCH('1_Aspectos Geográficos'!$D$6,tab_estados[],1)),MAX($A$1:A1238)+1,0)</f>
        <v>1238</v>
      </c>
      <c r="B1239" s="18" t="s">
        <v>576</v>
      </c>
      <c r="C1239" s="18" t="s">
        <v>577</v>
      </c>
      <c r="D1239" s="18" t="s">
        <v>687</v>
      </c>
      <c r="E1239" s="19" t="s">
        <v>7370</v>
      </c>
      <c r="F1239" s="18" t="str">
        <f t="shared" si="19"/>
        <v>Maracaçumé</v>
      </c>
      <c r="G1239" s="19">
        <v>635.82399999999996</v>
      </c>
    </row>
    <row r="1240" spans="1:7" x14ac:dyDescent="0.25">
      <c r="A1240" s="18">
        <f>IF(ISNUMBER(SEARCH('1_Aspectos Geográficos'!$D$6,tab_estados[],1)),MAX($A$1:A1239)+1,0)</f>
        <v>1239</v>
      </c>
      <c r="B1240" s="18" t="s">
        <v>576</v>
      </c>
      <c r="C1240" s="18" t="s">
        <v>577</v>
      </c>
      <c r="D1240" s="18" t="s">
        <v>688</v>
      </c>
      <c r="E1240" s="19" t="s">
        <v>7371</v>
      </c>
      <c r="F1240" s="18" t="str">
        <f t="shared" si="19"/>
        <v>Marajá Do Sena</v>
      </c>
      <c r="G1240" s="19">
        <v>1402.5930000000001</v>
      </c>
    </row>
    <row r="1241" spans="1:7" x14ac:dyDescent="0.25">
      <c r="A1241" s="18">
        <f>IF(ISNUMBER(SEARCH('1_Aspectos Geográficos'!$D$6,tab_estados[],1)),MAX($A$1:A1240)+1,0)</f>
        <v>1240</v>
      </c>
      <c r="B1241" s="18" t="s">
        <v>576</v>
      </c>
      <c r="C1241" s="18" t="s">
        <v>577</v>
      </c>
      <c r="D1241" s="18" t="s">
        <v>689</v>
      </c>
      <c r="E1241" s="19" t="s">
        <v>7372</v>
      </c>
      <c r="F1241" s="18" t="str">
        <f t="shared" si="19"/>
        <v>Maranhãozinho</v>
      </c>
      <c r="G1241" s="19">
        <v>760.947</v>
      </c>
    </row>
    <row r="1242" spans="1:7" x14ac:dyDescent="0.25">
      <c r="A1242" s="18">
        <f>IF(ISNUMBER(SEARCH('1_Aspectos Geográficos'!$D$6,tab_estados[],1)),MAX($A$1:A1241)+1,0)</f>
        <v>1241</v>
      </c>
      <c r="B1242" s="18" t="s">
        <v>576</v>
      </c>
      <c r="C1242" s="18" t="s">
        <v>577</v>
      </c>
      <c r="D1242" s="18" t="s">
        <v>690</v>
      </c>
      <c r="E1242" s="19" t="s">
        <v>7373</v>
      </c>
      <c r="F1242" s="18" t="str">
        <f t="shared" si="19"/>
        <v>Mata Roma</v>
      </c>
      <c r="G1242" s="19">
        <v>548.41399999999999</v>
      </c>
    </row>
    <row r="1243" spans="1:7" x14ac:dyDescent="0.25">
      <c r="A1243" s="18">
        <f>IF(ISNUMBER(SEARCH('1_Aspectos Geográficos'!$D$6,tab_estados[],1)),MAX($A$1:A1242)+1,0)</f>
        <v>1242</v>
      </c>
      <c r="B1243" s="18" t="s">
        <v>576</v>
      </c>
      <c r="C1243" s="18" t="s">
        <v>577</v>
      </c>
      <c r="D1243" s="18" t="s">
        <v>691</v>
      </c>
      <c r="E1243" s="19" t="s">
        <v>7374</v>
      </c>
      <c r="F1243" s="18" t="str">
        <f t="shared" si="19"/>
        <v>Matinha</v>
      </c>
      <c r="G1243" s="19">
        <v>408.72699999999998</v>
      </c>
    </row>
    <row r="1244" spans="1:7" x14ac:dyDescent="0.25">
      <c r="A1244" s="18">
        <f>IF(ISNUMBER(SEARCH('1_Aspectos Geográficos'!$D$6,tab_estados[],1)),MAX($A$1:A1243)+1,0)</f>
        <v>1243</v>
      </c>
      <c r="B1244" s="18" t="s">
        <v>576</v>
      </c>
      <c r="C1244" s="18" t="s">
        <v>577</v>
      </c>
      <c r="D1244" s="18" t="s">
        <v>692</v>
      </c>
      <c r="E1244" s="19" t="s">
        <v>7375</v>
      </c>
      <c r="F1244" s="18" t="str">
        <f t="shared" si="19"/>
        <v>Matões</v>
      </c>
      <c r="G1244" s="19">
        <v>2107.4029999999998</v>
      </c>
    </row>
    <row r="1245" spans="1:7" x14ac:dyDescent="0.25">
      <c r="A1245" s="18">
        <f>IF(ISNUMBER(SEARCH('1_Aspectos Geográficos'!$D$6,tab_estados[],1)),MAX($A$1:A1244)+1,0)</f>
        <v>1244</v>
      </c>
      <c r="B1245" s="18" t="s">
        <v>576</v>
      </c>
      <c r="C1245" s="18" t="s">
        <v>577</v>
      </c>
      <c r="D1245" s="18" t="s">
        <v>693</v>
      </c>
      <c r="E1245" s="19" t="s">
        <v>7376</v>
      </c>
      <c r="F1245" s="18" t="str">
        <f t="shared" si="19"/>
        <v>Matões Do Norte</v>
      </c>
      <c r="G1245" s="19">
        <v>794.65099999999995</v>
      </c>
    </row>
    <row r="1246" spans="1:7" x14ac:dyDescent="0.25">
      <c r="A1246" s="18">
        <f>IF(ISNUMBER(SEARCH('1_Aspectos Geográficos'!$D$6,tab_estados[],1)),MAX($A$1:A1245)+1,0)</f>
        <v>1245</v>
      </c>
      <c r="B1246" s="18" t="s">
        <v>576</v>
      </c>
      <c r="C1246" s="18" t="s">
        <v>577</v>
      </c>
      <c r="D1246" s="18" t="s">
        <v>694</v>
      </c>
      <c r="E1246" s="19" t="s">
        <v>7377</v>
      </c>
      <c r="F1246" s="18" t="str">
        <f t="shared" si="19"/>
        <v>Milagres Do Maranhão</v>
      </c>
      <c r="G1246" s="19">
        <v>634.73400000000004</v>
      </c>
    </row>
    <row r="1247" spans="1:7" x14ac:dyDescent="0.25">
      <c r="A1247" s="18">
        <f>IF(ISNUMBER(SEARCH('1_Aspectos Geográficos'!$D$6,tab_estados[],1)),MAX($A$1:A1246)+1,0)</f>
        <v>1246</v>
      </c>
      <c r="B1247" s="18" t="s">
        <v>576</v>
      </c>
      <c r="C1247" s="18" t="s">
        <v>577</v>
      </c>
      <c r="D1247" s="18" t="s">
        <v>695</v>
      </c>
      <c r="E1247" s="19" t="s">
        <v>7378</v>
      </c>
      <c r="F1247" s="18" t="str">
        <f t="shared" si="19"/>
        <v>Mirador</v>
      </c>
      <c r="G1247" s="19">
        <v>8521.0810000000001</v>
      </c>
    </row>
    <row r="1248" spans="1:7" x14ac:dyDescent="0.25">
      <c r="A1248" s="18">
        <f>IF(ISNUMBER(SEARCH('1_Aspectos Geográficos'!$D$6,tab_estados[],1)),MAX($A$1:A1247)+1,0)</f>
        <v>1247</v>
      </c>
      <c r="B1248" s="18" t="s">
        <v>576</v>
      </c>
      <c r="C1248" s="18" t="s">
        <v>577</v>
      </c>
      <c r="D1248" s="18" t="s">
        <v>696</v>
      </c>
      <c r="E1248" s="19" t="s">
        <v>7379</v>
      </c>
      <c r="F1248" s="18" t="str">
        <f t="shared" si="19"/>
        <v>Miranda Do Norte</v>
      </c>
      <c r="G1248" s="19">
        <v>341.10700000000003</v>
      </c>
    </row>
    <row r="1249" spans="1:7" x14ac:dyDescent="0.25">
      <c r="A1249" s="18">
        <f>IF(ISNUMBER(SEARCH('1_Aspectos Geográficos'!$D$6,tab_estados[],1)),MAX($A$1:A1248)+1,0)</f>
        <v>1248</v>
      </c>
      <c r="B1249" s="18" t="s">
        <v>576</v>
      </c>
      <c r="C1249" s="18" t="s">
        <v>577</v>
      </c>
      <c r="D1249" s="18" t="s">
        <v>697</v>
      </c>
      <c r="E1249" s="19" t="s">
        <v>7380</v>
      </c>
      <c r="F1249" s="18" t="str">
        <f t="shared" si="19"/>
        <v>Mirinzal</v>
      </c>
      <c r="G1249" s="19">
        <v>687.74800000000005</v>
      </c>
    </row>
    <row r="1250" spans="1:7" x14ac:dyDescent="0.25">
      <c r="A1250" s="18">
        <f>IF(ISNUMBER(SEARCH('1_Aspectos Geográficos'!$D$6,tab_estados[],1)),MAX($A$1:A1249)+1,0)</f>
        <v>1249</v>
      </c>
      <c r="B1250" s="18" t="s">
        <v>576</v>
      </c>
      <c r="C1250" s="18" t="s">
        <v>577</v>
      </c>
      <c r="D1250" s="18" t="s">
        <v>698</v>
      </c>
      <c r="E1250" s="19" t="s">
        <v>7381</v>
      </c>
      <c r="F1250" s="18" t="str">
        <f t="shared" si="19"/>
        <v>Monção</v>
      </c>
      <c r="G1250" s="19">
        <v>1239.913</v>
      </c>
    </row>
    <row r="1251" spans="1:7" x14ac:dyDescent="0.25">
      <c r="A1251" s="18">
        <f>IF(ISNUMBER(SEARCH('1_Aspectos Geográficos'!$D$6,tab_estados[],1)),MAX($A$1:A1250)+1,0)</f>
        <v>1250</v>
      </c>
      <c r="B1251" s="18" t="s">
        <v>576</v>
      </c>
      <c r="C1251" s="18" t="s">
        <v>577</v>
      </c>
      <c r="D1251" s="18" t="s">
        <v>699</v>
      </c>
      <c r="E1251" s="19" t="s">
        <v>7382</v>
      </c>
      <c r="F1251" s="18" t="str">
        <f t="shared" si="19"/>
        <v>Montes Altos</v>
      </c>
      <c r="G1251" s="19">
        <v>1488.336</v>
      </c>
    </row>
    <row r="1252" spans="1:7" x14ac:dyDescent="0.25">
      <c r="A1252" s="18">
        <f>IF(ISNUMBER(SEARCH('1_Aspectos Geográficos'!$D$6,tab_estados[],1)),MAX($A$1:A1251)+1,0)</f>
        <v>1251</v>
      </c>
      <c r="B1252" s="18" t="s">
        <v>576</v>
      </c>
      <c r="C1252" s="18" t="s">
        <v>577</v>
      </c>
      <c r="D1252" s="18" t="s">
        <v>700</v>
      </c>
      <c r="E1252" s="19" t="s">
        <v>7383</v>
      </c>
      <c r="F1252" s="18" t="str">
        <f t="shared" si="19"/>
        <v>Morros</v>
      </c>
      <c r="G1252" s="19">
        <v>1715.171</v>
      </c>
    </row>
    <row r="1253" spans="1:7" x14ac:dyDescent="0.25">
      <c r="A1253" s="18">
        <f>IF(ISNUMBER(SEARCH('1_Aspectos Geográficos'!$D$6,tab_estados[],1)),MAX($A$1:A1252)+1,0)</f>
        <v>1252</v>
      </c>
      <c r="B1253" s="18" t="s">
        <v>576</v>
      </c>
      <c r="C1253" s="18" t="s">
        <v>577</v>
      </c>
      <c r="D1253" s="18" t="s">
        <v>701</v>
      </c>
      <c r="E1253" s="19" t="s">
        <v>7384</v>
      </c>
      <c r="F1253" s="18" t="str">
        <f t="shared" si="19"/>
        <v>Nina Rodrigues</v>
      </c>
      <c r="G1253" s="19">
        <v>572.50699999999995</v>
      </c>
    </row>
    <row r="1254" spans="1:7" x14ac:dyDescent="0.25">
      <c r="A1254" s="18">
        <f>IF(ISNUMBER(SEARCH('1_Aspectos Geográficos'!$D$6,tab_estados[],1)),MAX($A$1:A1253)+1,0)</f>
        <v>1253</v>
      </c>
      <c r="B1254" s="18" t="s">
        <v>576</v>
      </c>
      <c r="C1254" s="18" t="s">
        <v>577</v>
      </c>
      <c r="D1254" s="18" t="s">
        <v>702</v>
      </c>
      <c r="E1254" s="19" t="s">
        <v>7385</v>
      </c>
      <c r="F1254" s="18" t="str">
        <f t="shared" si="19"/>
        <v>Nova Colinas</v>
      </c>
      <c r="G1254" s="19">
        <v>743.08699999999999</v>
      </c>
    </row>
    <row r="1255" spans="1:7" x14ac:dyDescent="0.25">
      <c r="A1255" s="18">
        <f>IF(ISNUMBER(SEARCH('1_Aspectos Geográficos'!$D$6,tab_estados[],1)),MAX($A$1:A1254)+1,0)</f>
        <v>1254</v>
      </c>
      <c r="B1255" s="18" t="s">
        <v>576</v>
      </c>
      <c r="C1255" s="18" t="s">
        <v>577</v>
      </c>
      <c r="D1255" s="18" t="s">
        <v>703</v>
      </c>
      <c r="E1255" s="19" t="s">
        <v>7386</v>
      </c>
      <c r="F1255" s="18" t="str">
        <f t="shared" si="19"/>
        <v>Nova Iorque</v>
      </c>
      <c r="G1255" s="19">
        <v>976.87199999999996</v>
      </c>
    </row>
    <row r="1256" spans="1:7" x14ac:dyDescent="0.25">
      <c r="A1256" s="18">
        <f>IF(ISNUMBER(SEARCH('1_Aspectos Geográficos'!$D$6,tab_estados[],1)),MAX($A$1:A1255)+1,0)</f>
        <v>1255</v>
      </c>
      <c r="B1256" s="18" t="s">
        <v>576</v>
      </c>
      <c r="C1256" s="18" t="s">
        <v>577</v>
      </c>
      <c r="D1256" s="18" t="s">
        <v>704</v>
      </c>
      <c r="E1256" s="19" t="s">
        <v>7387</v>
      </c>
      <c r="F1256" s="18" t="str">
        <f t="shared" si="19"/>
        <v>Nova Olinda Do Maranhão</v>
      </c>
      <c r="G1256" s="19">
        <v>2452.6149999999998</v>
      </c>
    </row>
    <row r="1257" spans="1:7" x14ac:dyDescent="0.25">
      <c r="A1257" s="18">
        <f>IF(ISNUMBER(SEARCH('1_Aspectos Geográficos'!$D$6,tab_estados[],1)),MAX($A$1:A1256)+1,0)</f>
        <v>1256</v>
      </c>
      <c r="B1257" s="18" t="s">
        <v>576</v>
      </c>
      <c r="C1257" s="18" t="s">
        <v>577</v>
      </c>
      <c r="D1257" s="18" t="s">
        <v>705</v>
      </c>
      <c r="E1257" s="19" t="s">
        <v>7388</v>
      </c>
      <c r="F1257" s="18" t="str">
        <f t="shared" si="19"/>
        <v>Olho D'Água Das Cunhãs</v>
      </c>
      <c r="G1257" s="19">
        <v>695.33299999999997</v>
      </c>
    </row>
    <row r="1258" spans="1:7" x14ac:dyDescent="0.25">
      <c r="A1258" s="18">
        <f>IF(ISNUMBER(SEARCH('1_Aspectos Geográficos'!$D$6,tab_estados[],1)),MAX($A$1:A1257)+1,0)</f>
        <v>1257</v>
      </c>
      <c r="B1258" s="18" t="s">
        <v>576</v>
      </c>
      <c r="C1258" s="18" t="s">
        <v>577</v>
      </c>
      <c r="D1258" s="18" t="s">
        <v>706</v>
      </c>
      <c r="E1258" s="19" t="s">
        <v>7389</v>
      </c>
      <c r="F1258" s="18" t="str">
        <f t="shared" si="19"/>
        <v>Olinda Nova Do Maranhão</v>
      </c>
      <c r="G1258" s="19">
        <v>197.636</v>
      </c>
    </row>
    <row r="1259" spans="1:7" x14ac:dyDescent="0.25">
      <c r="A1259" s="18">
        <f>IF(ISNUMBER(SEARCH('1_Aspectos Geográficos'!$D$6,tab_estados[],1)),MAX($A$1:A1258)+1,0)</f>
        <v>1258</v>
      </c>
      <c r="B1259" s="18" t="s">
        <v>576</v>
      </c>
      <c r="C1259" s="18" t="s">
        <v>577</v>
      </c>
      <c r="D1259" s="18" t="s">
        <v>707</v>
      </c>
      <c r="E1259" s="19" t="s">
        <v>7390</v>
      </c>
      <c r="F1259" s="18" t="str">
        <f t="shared" si="19"/>
        <v>Paço Do Lumiar</v>
      </c>
      <c r="G1259" s="19">
        <v>122.828</v>
      </c>
    </row>
    <row r="1260" spans="1:7" x14ac:dyDescent="0.25">
      <c r="A1260" s="18">
        <f>IF(ISNUMBER(SEARCH('1_Aspectos Geográficos'!$D$6,tab_estados[],1)),MAX($A$1:A1259)+1,0)</f>
        <v>1259</v>
      </c>
      <c r="B1260" s="18" t="s">
        <v>576</v>
      </c>
      <c r="C1260" s="18" t="s">
        <v>577</v>
      </c>
      <c r="D1260" s="18" t="s">
        <v>708</v>
      </c>
      <c r="E1260" s="19" t="s">
        <v>7391</v>
      </c>
      <c r="F1260" s="18" t="str">
        <f t="shared" si="19"/>
        <v>Palmeirândia</v>
      </c>
      <c r="G1260" s="19">
        <v>532.16300000000001</v>
      </c>
    </row>
    <row r="1261" spans="1:7" x14ac:dyDescent="0.25">
      <c r="A1261" s="18">
        <f>IF(ISNUMBER(SEARCH('1_Aspectos Geográficos'!$D$6,tab_estados[],1)),MAX($A$1:A1260)+1,0)</f>
        <v>1260</v>
      </c>
      <c r="B1261" s="18" t="s">
        <v>576</v>
      </c>
      <c r="C1261" s="18" t="s">
        <v>577</v>
      </c>
      <c r="D1261" s="18" t="s">
        <v>709</v>
      </c>
      <c r="E1261" s="19" t="s">
        <v>7392</v>
      </c>
      <c r="F1261" s="18" t="str">
        <f t="shared" si="19"/>
        <v>Paraibano</v>
      </c>
      <c r="G1261" s="19">
        <v>530.51700000000005</v>
      </c>
    </row>
    <row r="1262" spans="1:7" x14ac:dyDescent="0.25">
      <c r="A1262" s="18">
        <f>IF(ISNUMBER(SEARCH('1_Aspectos Geográficos'!$D$6,tab_estados[],1)),MAX($A$1:A1261)+1,0)</f>
        <v>1261</v>
      </c>
      <c r="B1262" s="18" t="s">
        <v>576</v>
      </c>
      <c r="C1262" s="18" t="s">
        <v>577</v>
      </c>
      <c r="D1262" s="18" t="s">
        <v>710</v>
      </c>
      <c r="E1262" s="19" t="s">
        <v>7393</v>
      </c>
      <c r="F1262" s="18" t="str">
        <f t="shared" si="19"/>
        <v>Parnarama</v>
      </c>
      <c r="G1262" s="19">
        <v>3240.4920000000002</v>
      </c>
    </row>
    <row r="1263" spans="1:7" x14ac:dyDescent="0.25">
      <c r="A1263" s="18">
        <f>IF(ISNUMBER(SEARCH('1_Aspectos Geográficos'!$D$6,tab_estados[],1)),MAX($A$1:A1262)+1,0)</f>
        <v>1262</v>
      </c>
      <c r="B1263" s="18" t="s">
        <v>576</v>
      </c>
      <c r="C1263" s="18" t="s">
        <v>577</v>
      </c>
      <c r="D1263" s="18" t="s">
        <v>711</v>
      </c>
      <c r="E1263" s="19" t="s">
        <v>7394</v>
      </c>
      <c r="F1263" s="18" t="str">
        <f t="shared" si="19"/>
        <v>Passagem Franca</v>
      </c>
      <c r="G1263" s="19">
        <v>1358.327</v>
      </c>
    </row>
    <row r="1264" spans="1:7" x14ac:dyDescent="0.25">
      <c r="A1264" s="18">
        <f>IF(ISNUMBER(SEARCH('1_Aspectos Geográficos'!$D$6,tab_estados[],1)),MAX($A$1:A1263)+1,0)</f>
        <v>1263</v>
      </c>
      <c r="B1264" s="18" t="s">
        <v>576</v>
      </c>
      <c r="C1264" s="18" t="s">
        <v>577</v>
      </c>
      <c r="D1264" s="18" t="s">
        <v>712</v>
      </c>
      <c r="E1264" s="19" t="s">
        <v>7395</v>
      </c>
      <c r="F1264" s="18" t="str">
        <f t="shared" si="19"/>
        <v>Pastos Bons</v>
      </c>
      <c r="G1264" s="19">
        <v>1635.3209999999999</v>
      </c>
    </row>
    <row r="1265" spans="1:7" x14ac:dyDescent="0.25">
      <c r="A1265" s="18">
        <f>IF(ISNUMBER(SEARCH('1_Aspectos Geográficos'!$D$6,tab_estados[],1)),MAX($A$1:A1264)+1,0)</f>
        <v>1264</v>
      </c>
      <c r="B1265" s="18" t="s">
        <v>576</v>
      </c>
      <c r="C1265" s="18" t="s">
        <v>577</v>
      </c>
      <c r="D1265" s="18" t="s">
        <v>713</v>
      </c>
      <c r="E1265" s="19" t="s">
        <v>7396</v>
      </c>
      <c r="F1265" s="18" t="str">
        <f t="shared" si="19"/>
        <v>Paulino Neves</v>
      </c>
      <c r="G1265" s="19">
        <v>979.178</v>
      </c>
    </row>
    <row r="1266" spans="1:7" x14ac:dyDescent="0.25">
      <c r="A1266" s="18">
        <f>IF(ISNUMBER(SEARCH('1_Aspectos Geográficos'!$D$6,tab_estados[],1)),MAX($A$1:A1265)+1,0)</f>
        <v>1265</v>
      </c>
      <c r="B1266" s="18" t="s">
        <v>576</v>
      </c>
      <c r="C1266" s="18" t="s">
        <v>577</v>
      </c>
      <c r="D1266" s="18" t="s">
        <v>714</v>
      </c>
      <c r="E1266" s="19" t="s">
        <v>7397</v>
      </c>
      <c r="F1266" s="18" t="str">
        <f t="shared" si="19"/>
        <v>Paulo Ramos</v>
      </c>
      <c r="G1266" s="19">
        <v>1168.6089999999999</v>
      </c>
    </row>
    <row r="1267" spans="1:7" x14ac:dyDescent="0.25">
      <c r="A1267" s="18">
        <f>IF(ISNUMBER(SEARCH('1_Aspectos Geográficos'!$D$6,tab_estados[],1)),MAX($A$1:A1266)+1,0)</f>
        <v>1266</v>
      </c>
      <c r="B1267" s="18" t="s">
        <v>576</v>
      </c>
      <c r="C1267" s="18" t="s">
        <v>577</v>
      </c>
      <c r="D1267" s="18" t="s">
        <v>715</v>
      </c>
      <c r="E1267" s="19" t="s">
        <v>7398</v>
      </c>
      <c r="F1267" s="18" t="str">
        <f t="shared" si="19"/>
        <v>Pedreiras</v>
      </c>
      <c r="G1267" s="19">
        <v>261.72300000000001</v>
      </c>
    </row>
    <row r="1268" spans="1:7" x14ac:dyDescent="0.25">
      <c r="A1268" s="18">
        <f>IF(ISNUMBER(SEARCH('1_Aspectos Geográficos'!$D$6,tab_estados[],1)),MAX($A$1:A1267)+1,0)</f>
        <v>1267</v>
      </c>
      <c r="B1268" s="18" t="s">
        <v>576</v>
      </c>
      <c r="C1268" s="18" t="s">
        <v>577</v>
      </c>
      <c r="D1268" s="18" t="s">
        <v>716</v>
      </c>
      <c r="E1268" s="19" t="s">
        <v>7399</v>
      </c>
      <c r="F1268" s="18" t="str">
        <f t="shared" si="19"/>
        <v>Pedro Do Rosário</v>
      </c>
      <c r="G1268" s="19">
        <v>1749.885</v>
      </c>
    </row>
    <row r="1269" spans="1:7" x14ac:dyDescent="0.25">
      <c r="A1269" s="18">
        <f>IF(ISNUMBER(SEARCH('1_Aspectos Geográficos'!$D$6,tab_estados[],1)),MAX($A$1:A1268)+1,0)</f>
        <v>1268</v>
      </c>
      <c r="B1269" s="18" t="s">
        <v>576</v>
      </c>
      <c r="C1269" s="18" t="s">
        <v>577</v>
      </c>
      <c r="D1269" s="18" t="s">
        <v>717</v>
      </c>
      <c r="E1269" s="19" t="s">
        <v>7400</v>
      </c>
      <c r="F1269" s="18" t="str">
        <f t="shared" si="19"/>
        <v>Penalva</v>
      </c>
      <c r="G1269" s="19">
        <v>800.30799999999999</v>
      </c>
    </row>
    <row r="1270" spans="1:7" x14ac:dyDescent="0.25">
      <c r="A1270" s="18">
        <f>IF(ISNUMBER(SEARCH('1_Aspectos Geográficos'!$D$6,tab_estados[],1)),MAX($A$1:A1269)+1,0)</f>
        <v>1269</v>
      </c>
      <c r="B1270" s="18" t="s">
        <v>576</v>
      </c>
      <c r="C1270" s="18" t="s">
        <v>577</v>
      </c>
      <c r="D1270" s="18" t="s">
        <v>718</v>
      </c>
      <c r="E1270" s="19" t="s">
        <v>7401</v>
      </c>
      <c r="F1270" s="18" t="str">
        <f t="shared" si="19"/>
        <v>Peri Mirim</v>
      </c>
      <c r="G1270" s="19">
        <v>398.72</v>
      </c>
    </row>
    <row r="1271" spans="1:7" x14ac:dyDescent="0.25">
      <c r="A1271" s="18">
        <f>IF(ISNUMBER(SEARCH('1_Aspectos Geográficos'!$D$6,tab_estados[],1)),MAX($A$1:A1270)+1,0)</f>
        <v>1270</v>
      </c>
      <c r="B1271" s="18" t="s">
        <v>576</v>
      </c>
      <c r="C1271" s="18" t="s">
        <v>577</v>
      </c>
      <c r="D1271" s="18" t="s">
        <v>719</v>
      </c>
      <c r="E1271" s="19" t="s">
        <v>7402</v>
      </c>
      <c r="F1271" s="18" t="str">
        <f t="shared" si="19"/>
        <v>Peritoró</v>
      </c>
      <c r="G1271" s="19">
        <v>824.72500000000002</v>
      </c>
    </row>
    <row r="1272" spans="1:7" x14ac:dyDescent="0.25">
      <c r="A1272" s="18">
        <f>IF(ISNUMBER(SEARCH('1_Aspectos Geográficos'!$D$6,tab_estados[],1)),MAX($A$1:A1271)+1,0)</f>
        <v>1271</v>
      </c>
      <c r="B1272" s="18" t="s">
        <v>576</v>
      </c>
      <c r="C1272" s="18" t="s">
        <v>577</v>
      </c>
      <c r="D1272" s="18" t="s">
        <v>720</v>
      </c>
      <c r="E1272" s="19" t="s">
        <v>7403</v>
      </c>
      <c r="F1272" s="18" t="str">
        <f t="shared" si="19"/>
        <v>Pindaré-Mirim</v>
      </c>
      <c r="G1272" s="19">
        <v>273.52600000000001</v>
      </c>
    </row>
    <row r="1273" spans="1:7" x14ac:dyDescent="0.25">
      <c r="A1273" s="18">
        <f>IF(ISNUMBER(SEARCH('1_Aspectos Geográficos'!$D$6,tab_estados[],1)),MAX($A$1:A1272)+1,0)</f>
        <v>1272</v>
      </c>
      <c r="B1273" s="18" t="s">
        <v>576</v>
      </c>
      <c r="C1273" s="18" t="s">
        <v>577</v>
      </c>
      <c r="D1273" s="18" t="s">
        <v>721</v>
      </c>
      <c r="E1273" s="19" t="s">
        <v>7404</v>
      </c>
      <c r="F1273" s="18" t="str">
        <f t="shared" si="19"/>
        <v>Pinheiro</v>
      </c>
      <c r="G1273" s="19">
        <v>1512.9659999999999</v>
      </c>
    </row>
    <row r="1274" spans="1:7" x14ac:dyDescent="0.25">
      <c r="A1274" s="18">
        <f>IF(ISNUMBER(SEARCH('1_Aspectos Geográficos'!$D$6,tab_estados[],1)),MAX($A$1:A1273)+1,0)</f>
        <v>1273</v>
      </c>
      <c r="B1274" s="18" t="s">
        <v>576</v>
      </c>
      <c r="C1274" s="18" t="s">
        <v>577</v>
      </c>
      <c r="D1274" s="18" t="s">
        <v>722</v>
      </c>
      <c r="E1274" s="19" t="s">
        <v>7405</v>
      </c>
      <c r="F1274" s="18" t="str">
        <f t="shared" si="19"/>
        <v>Pio Xii</v>
      </c>
      <c r="G1274" s="19">
        <v>545.14</v>
      </c>
    </row>
    <row r="1275" spans="1:7" x14ac:dyDescent="0.25">
      <c r="A1275" s="18">
        <f>IF(ISNUMBER(SEARCH('1_Aspectos Geográficos'!$D$6,tab_estados[],1)),MAX($A$1:A1274)+1,0)</f>
        <v>1274</v>
      </c>
      <c r="B1275" s="18" t="s">
        <v>576</v>
      </c>
      <c r="C1275" s="18" t="s">
        <v>577</v>
      </c>
      <c r="D1275" s="18" t="s">
        <v>723</v>
      </c>
      <c r="E1275" s="19" t="s">
        <v>7406</v>
      </c>
      <c r="F1275" s="18" t="str">
        <f t="shared" si="19"/>
        <v>Pirapemas</v>
      </c>
      <c r="G1275" s="19">
        <v>688.76099999999997</v>
      </c>
    </row>
    <row r="1276" spans="1:7" x14ac:dyDescent="0.25">
      <c r="A1276" s="18">
        <f>IF(ISNUMBER(SEARCH('1_Aspectos Geográficos'!$D$6,tab_estados[],1)),MAX($A$1:A1275)+1,0)</f>
        <v>1275</v>
      </c>
      <c r="B1276" s="18" t="s">
        <v>576</v>
      </c>
      <c r="C1276" s="18" t="s">
        <v>577</v>
      </c>
      <c r="D1276" s="18" t="s">
        <v>724</v>
      </c>
      <c r="E1276" s="19" t="s">
        <v>7407</v>
      </c>
      <c r="F1276" s="18" t="str">
        <f t="shared" si="19"/>
        <v>Poção De Pedras</v>
      </c>
      <c r="G1276" s="19">
        <v>990.41499999999996</v>
      </c>
    </row>
    <row r="1277" spans="1:7" x14ac:dyDescent="0.25">
      <c r="A1277" s="18">
        <f>IF(ISNUMBER(SEARCH('1_Aspectos Geográficos'!$D$6,tab_estados[],1)),MAX($A$1:A1276)+1,0)</f>
        <v>1276</v>
      </c>
      <c r="B1277" s="18" t="s">
        <v>576</v>
      </c>
      <c r="C1277" s="18" t="s">
        <v>577</v>
      </c>
      <c r="D1277" s="18" t="s">
        <v>725</v>
      </c>
      <c r="E1277" s="19" t="s">
        <v>7408</v>
      </c>
      <c r="F1277" s="18" t="str">
        <f t="shared" si="19"/>
        <v>Porto Franco</v>
      </c>
      <c r="G1277" s="19">
        <v>1417.4929999999999</v>
      </c>
    </row>
    <row r="1278" spans="1:7" x14ac:dyDescent="0.25">
      <c r="A1278" s="18">
        <f>IF(ISNUMBER(SEARCH('1_Aspectos Geográficos'!$D$6,tab_estados[],1)),MAX($A$1:A1277)+1,0)</f>
        <v>1277</v>
      </c>
      <c r="B1278" s="18" t="s">
        <v>576</v>
      </c>
      <c r="C1278" s="18" t="s">
        <v>577</v>
      </c>
      <c r="D1278" s="18" t="s">
        <v>726</v>
      </c>
      <c r="E1278" s="19" t="s">
        <v>7409</v>
      </c>
      <c r="F1278" s="18" t="str">
        <f t="shared" si="19"/>
        <v>Porto Rico Do Maranhão</v>
      </c>
      <c r="G1278" s="19">
        <v>218.83099999999999</v>
      </c>
    </row>
    <row r="1279" spans="1:7" x14ac:dyDescent="0.25">
      <c r="A1279" s="18">
        <f>IF(ISNUMBER(SEARCH('1_Aspectos Geográficos'!$D$6,tab_estados[],1)),MAX($A$1:A1278)+1,0)</f>
        <v>1278</v>
      </c>
      <c r="B1279" s="18" t="s">
        <v>576</v>
      </c>
      <c r="C1279" s="18" t="s">
        <v>577</v>
      </c>
      <c r="D1279" s="18" t="s">
        <v>727</v>
      </c>
      <c r="E1279" s="19" t="s">
        <v>6661</v>
      </c>
      <c r="F1279" s="18" t="str">
        <f t="shared" si="19"/>
        <v>Presidente Dutra</v>
      </c>
      <c r="G1279" s="19">
        <v>771.57399999999996</v>
      </c>
    </row>
    <row r="1280" spans="1:7" x14ac:dyDescent="0.25">
      <c r="A1280" s="18">
        <f>IF(ISNUMBER(SEARCH('1_Aspectos Geográficos'!$D$6,tab_estados[],1)),MAX($A$1:A1279)+1,0)</f>
        <v>1279</v>
      </c>
      <c r="B1280" s="18" t="s">
        <v>576</v>
      </c>
      <c r="C1280" s="18" t="s">
        <v>577</v>
      </c>
      <c r="D1280" s="18" t="s">
        <v>728</v>
      </c>
      <c r="E1280" s="19" t="s">
        <v>7410</v>
      </c>
      <c r="F1280" s="18" t="str">
        <f t="shared" si="19"/>
        <v>Presidente Juscelino</v>
      </c>
      <c r="G1280" s="19">
        <v>354.69600000000003</v>
      </c>
    </row>
    <row r="1281" spans="1:7" x14ac:dyDescent="0.25">
      <c r="A1281" s="18">
        <f>IF(ISNUMBER(SEARCH('1_Aspectos Geográficos'!$D$6,tab_estados[],1)),MAX($A$1:A1280)+1,0)</f>
        <v>1280</v>
      </c>
      <c r="B1281" s="18" t="s">
        <v>576</v>
      </c>
      <c r="C1281" s="18" t="s">
        <v>577</v>
      </c>
      <c r="D1281" s="18" t="s">
        <v>729</v>
      </c>
      <c r="E1281" s="19" t="s">
        <v>7411</v>
      </c>
      <c r="F1281" s="18" t="str">
        <f t="shared" si="19"/>
        <v>Presidente Médici</v>
      </c>
      <c r="G1281" s="19">
        <v>437.68700000000001</v>
      </c>
    </row>
    <row r="1282" spans="1:7" x14ac:dyDescent="0.25">
      <c r="A1282" s="18">
        <f>IF(ISNUMBER(SEARCH('1_Aspectos Geográficos'!$D$6,tab_estados[],1)),MAX($A$1:A1281)+1,0)</f>
        <v>1281</v>
      </c>
      <c r="B1282" s="18" t="s">
        <v>576</v>
      </c>
      <c r="C1282" s="18" t="s">
        <v>577</v>
      </c>
      <c r="D1282" s="18" t="s">
        <v>730</v>
      </c>
      <c r="E1282" s="19" t="s">
        <v>7412</v>
      </c>
      <c r="F1282" s="18" t="str">
        <f t="shared" ref="F1282:F1345" si="20">IFERROR(VLOOKUP(ROW(A1281),lista,5,0),"")</f>
        <v>Presidente Sarney</v>
      </c>
      <c r="G1282" s="19">
        <v>724.154</v>
      </c>
    </row>
    <row r="1283" spans="1:7" x14ac:dyDescent="0.25">
      <c r="A1283" s="18">
        <f>IF(ISNUMBER(SEARCH('1_Aspectos Geográficos'!$D$6,tab_estados[],1)),MAX($A$1:A1282)+1,0)</f>
        <v>1282</v>
      </c>
      <c r="B1283" s="18" t="s">
        <v>576</v>
      </c>
      <c r="C1283" s="18" t="s">
        <v>577</v>
      </c>
      <c r="D1283" s="18" t="s">
        <v>731</v>
      </c>
      <c r="E1283" s="19" t="s">
        <v>7413</v>
      </c>
      <c r="F1283" s="18" t="str">
        <f t="shared" si="20"/>
        <v>Presidente Vargas</v>
      </c>
      <c r="G1283" s="19">
        <v>459.38</v>
      </c>
    </row>
    <row r="1284" spans="1:7" x14ac:dyDescent="0.25">
      <c r="A1284" s="18">
        <f>IF(ISNUMBER(SEARCH('1_Aspectos Geográficos'!$D$6,tab_estados[],1)),MAX($A$1:A1283)+1,0)</f>
        <v>1283</v>
      </c>
      <c r="B1284" s="18" t="s">
        <v>576</v>
      </c>
      <c r="C1284" s="18" t="s">
        <v>577</v>
      </c>
      <c r="D1284" s="18" t="s">
        <v>732</v>
      </c>
      <c r="E1284" s="19" t="s">
        <v>7414</v>
      </c>
      <c r="F1284" s="18" t="str">
        <f t="shared" si="20"/>
        <v>Primeira Cruz</v>
      </c>
      <c r="G1284" s="19">
        <v>1367.6759999999999</v>
      </c>
    </row>
    <row r="1285" spans="1:7" x14ac:dyDescent="0.25">
      <c r="A1285" s="18">
        <f>IF(ISNUMBER(SEARCH('1_Aspectos Geográficos'!$D$6,tab_estados[],1)),MAX($A$1:A1284)+1,0)</f>
        <v>1284</v>
      </c>
      <c r="B1285" s="18" t="s">
        <v>576</v>
      </c>
      <c r="C1285" s="18" t="s">
        <v>577</v>
      </c>
      <c r="D1285" s="18" t="s">
        <v>733</v>
      </c>
      <c r="E1285" s="19" t="s">
        <v>7415</v>
      </c>
      <c r="F1285" s="18" t="str">
        <f t="shared" si="20"/>
        <v>Raposa</v>
      </c>
      <c r="G1285" s="19">
        <v>66.28</v>
      </c>
    </row>
    <row r="1286" spans="1:7" x14ac:dyDescent="0.25">
      <c r="A1286" s="18">
        <f>IF(ISNUMBER(SEARCH('1_Aspectos Geográficos'!$D$6,tab_estados[],1)),MAX($A$1:A1285)+1,0)</f>
        <v>1285</v>
      </c>
      <c r="B1286" s="18" t="s">
        <v>576</v>
      </c>
      <c r="C1286" s="18" t="s">
        <v>577</v>
      </c>
      <c r="D1286" s="18" t="s">
        <v>734</v>
      </c>
      <c r="E1286" s="19" t="s">
        <v>7416</v>
      </c>
      <c r="F1286" s="18" t="str">
        <f t="shared" si="20"/>
        <v>Riachão</v>
      </c>
      <c r="G1286" s="19">
        <v>6373.03</v>
      </c>
    </row>
    <row r="1287" spans="1:7" x14ac:dyDescent="0.25">
      <c r="A1287" s="18">
        <f>IF(ISNUMBER(SEARCH('1_Aspectos Geográficos'!$D$6,tab_estados[],1)),MAX($A$1:A1286)+1,0)</f>
        <v>1286</v>
      </c>
      <c r="B1287" s="18" t="s">
        <v>576</v>
      </c>
      <c r="C1287" s="18" t="s">
        <v>577</v>
      </c>
      <c r="D1287" s="18" t="s">
        <v>735</v>
      </c>
      <c r="E1287" s="19" t="s">
        <v>7417</v>
      </c>
      <c r="F1287" s="18" t="str">
        <f t="shared" si="20"/>
        <v>Ribamar Fiquene</v>
      </c>
      <c r="G1287" s="19">
        <v>733.83</v>
      </c>
    </row>
    <row r="1288" spans="1:7" x14ac:dyDescent="0.25">
      <c r="A1288" s="18">
        <f>IF(ISNUMBER(SEARCH('1_Aspectos Geográficos'!$D$6,tab_estados[],1)),MAX($A$1:A1287)+1,0)</f>
        <v>1287</v>
      </c>
      <c r="B1288" s="18" t="s">
        <v>576</v>
      </c>
      <c r="C1288" s="18" t="s">
        <v>577</v>
      </c>
      <c r="D1288" s="18" t="s">
        <v>736</v>
      </c>
      <c r="E1288" s="19" t="s">
        <v>7418</v>
      </c>
      <c r="F1288" s="18" t="str">
        <f t="shared" si="20"/>
        <v>Rosário</v>
      </c>
      <c r="G1288" s="19">
        <v>685.03599999999994</v>
      </c>
    </row>
    <row r="1289" spans="1:7" x14ac:dyDescent="0.25">
      <c r="A1289" s="18">
        <f>IF(ISNUMBER(SEARCH('1_Aspectos Geográficos'!$D$6,tab_estados[],1)),MAX($A$1:A1288)+1,0)</f>
        <v>1288</v>
      </c>
      <c r="B1289" s="18" t="s">
        <v>576</v>
      </c>
      <c r="C1289" s="18" t="s">
        <v>577</v>
      </c>
      <c r="D1289" s="18" t="s">
        <v>737</v>
      </c>
      <c r="E1289" s="19" t="s">
        <v>7419</v>
      </c>
      <c r="F1289" s="18" t="str">
        <f t="shared" si="20"/>
        <v>Sambaíba</v>
      </c>
      <c r="G1289" s="19">
        <v>2478.7020000000002</v>
      </c>
    </row>
    <row r="1290" spans="1:7" x14ac:dyDescent="0.25">
      <c r="A1290" s="18">
        <f>IF(ISNUMBER(SEARCH('1_Aspectos Geográficos'!$D$6,tab_estados[],1)),MAX($A$1:A1289)+1,0)</f>
        <v>1289</v>
      </c>
      <c r="B1290" s="18" t="s">
        <v>576</v>
      </c>
      <c r="C1290" s="18" t="s">
        <v>577</v>
      </c>
      <c r="D1290" s="18" t="s">
        <v>738</v>
      </c>
      <c r="E1290" s="19" t="s">
        <v>7420</v>
      </c>
      <c r="F1290" s="18" t="str">
        <f t="shared" si="20"/>
        <v>Santa Filomena Do Maranhão</v>
      </c>
      <c r="G1290" s="19">
        <v>623.21400000000006</v>
      </c>
    </row>
    <row r="1291" spans="1:7" x14ac:dyDescent="0.25">
      <c r="A1291" s="18">
        <f>IF(ISNUMBER(SEARCH('1_Aspectos Geográficos'!$D$6,tab_estados[],1)),MAX($A$1:A1290)+1,0)</f>
        <v>1290</v>
      </c>
      <c r="B1291" s="18" t="s">
        <v>576</v>
      </c>
      <c r="C1291" s="18" t="s">
        <v>577</v>
      </c>
      <c r="D1291" s="18" t="s">
        <v>739</v>
      </c>
      <c r="E1291" s="19" t="s">
        <v>7421</v>
      </c>
      <c r="F1291" s="18" t="str">
        <f t="shared" si="20"/>
        <v>Santa Helena</v>
      </c>
      <c r="G1291" s="19">
        <v>2194.857</v>
      </c>
    </row>
    <row r="1292" spans="1:7" x14ac:dyDescent="0.25">
      <c r="A1292" s="18">
        <f>IF(ISNUMBER(SEARCH('1_Aspectos Geográficos'!$D$6,tab_estados[],1)),MAX($A$1:A1291)+1,0)</f>
        <v>1291</v>
      </c>
      <c r="B1292" s="18" t="s">
        <v>576</v>
      </c>
      <c r="C1292" s="18" t="s">
        <v>577</v>
      </c>
      <c r="D1292" s="18" t="s">
        <v>740</v>
      </c>
      <c r="E1292" s="19" t="s">
        <v>6688</v>
      </c>
      <c r="F1292" s="18" t="str">
        <f t="shared" si="20"/>
        <v>Santa Inês</v>
      </c>
      <c r="G1292" s="19">
        <v>600.47900000000004</v>
      </c>
    </row>
    <row r="1293" spans="1:7" x14ac:dyDescent="0.25">
      <c r="A1293" s="18">
        <f>IF(ISNUMBER(SEARCH('1_Aspectos Geográficos'!$D$6,tab_estados[],1)),MAX($A$1:A1292)+1,0)</f>
        <v>1292</v>
      </c>
      <c r="B1293" s="18" t="s">
        <v>576</v>
      </c>
      <c r="C1293" s="18" t="s">
        <v>577</v>
      </c>
      <c r="D1293" s="18" t="s">
        <v>741</v>
      </c>
      <c r="E1293" s="19" t="s">
        <v>6690</v>
      </c>
      <c r="F1293" s="18" t="str">
        <f t="shared" si="20"/>
        <v>Santa Luzia</v>
      </c>
      <c r="G1293" s="19">
        <v>4780.1980000000003</v>
      </c>
    </row>
    <row r="1294" spans="1:7" x14ac:dyDescent="0.25">
      <c r="A1294" s="18">
        <f>IF(ISNUMBER(SEARCH('1_Aspectos Geográficos'!$D$6,tab_estados[],1)),MAX($A$1:A1293)+1,0)</f>
        <v>1293</v>
      </c>
      <c r="B1294" s="18" t="s">
        <v>576</v>
      </c>
      <c r="C1294" s="18" t="s">
        <v>577</v>
      </c>
      <c r="D1294" s="18" t="s">
        <v>742</v>
      </c>
      <c r="E1294" s="19" t="s">
        <v>7422</v>
      </c>
      <c r="F1294" s="18" t="str">
        <f t="shared" si="20"/>
        <v>Santa Luzia Do Paruá</v>
      </c>
      <c r="G1294" s="19">
        <v>1010.4829999999999</v>
      </c>
    </row>
    <row r="1295" spans="1:7" x14ac:dyDescent="0.25">
      <c r="A1295" s="18">
        <f>IF(ISNUMBER(SEARCH('1_Aspectos Geográficos'!$D$6,tab_estados[],1)),MAX($A$1:A1294)+1,0)</f>
        <v>1294</v>
      </c>
      <c r="B1295" s="18" t="s">
        <v>576</v>
      </c>
      <c r="C1295" s="18" t="s">
        <v>577</v>
      </c>
      <c r="D1295" s="18" t="s">
        <v>743</v>
      </c>
      <c r="E1295" s="19" t="s">
        <v>7423</v>
      </c>
      <c r="F1295" s="18" t="str">
        <f t="shared" si="20"/>
        <v>Santa Quitéria Do Maranhão</v>
      </c>
      <c r="G1295" s="19">
        <v>1434.8979999999999</v>
      </c>
    </row>
    <row r="1296" spans="1:7" x14ac:dyDescent="0.25">
      <c r="A1296" s="18">
        <f>IF(ISNUMBER(SEARCH('1_Aspectos Geográficos'!$D$6,tab_estados[],1)),MAX($A$1:A1295)+1,0)</f>
        <v>1295</v>
      </c>
      <c r="B1296" s="18" t="s">
        <v>576</v>
      </c>
      <c r="C1296" s="18" t="s">
        <v>577</v>
      </c>
      <c r="D1296" s="18" t="s">
        <v>744</v>
      </c>
      <c r="E1296" s="19" t="s">
        <v>7424</v>
      </c>
      <c r="F1296" s="18" t="str">
        <f t="shared" si="20"/>
        <v>Santa Rita</v>
      </c>
      <c r="G1296" s="19">
        <v>706.38</v>
      </c>
    </row>
    <row r="1297" spans="1:7" x14ac:dyDescent="0.25">
      <c r="A1297" s="18">
        <f>IF(ISNUMBER(SEARCH('1_Aspectos Geográficos'!$D$6,tab_estados[],1)),MAX($A$1:A1296)+1,0)</f>
        <v>1296</v>
      </c>
      <c r="B1297" s="18" t="s">
        <v>576</v>
      </c>
      <c r="C1297" s="18" t="s">
        <v>577</v>
      </c>
      <c r="D1297" s="18" t="s">
        <v>745</v>
      </c>
      <c r="E1297" s="19" t="s">
        <v>7425</v>
      </c>
      <c r="F1297" s="18" t="str">
        <f t="shared" si="20"/>
        <v>Santana Do Maranhão</v>
      </c>
      <c r="G1297" s="19">
        <v>932.02200000000005</v>
      </c>
    </row>
    <row r="1298" spans="1:7" x14ac:dyDescent="0.25">
      <c r="A1298" s="18">
        <f>IF(ISNUMBER(SEARCH('1_Aspectos Geográficos'!$D$6,tab_estados[],1)),MAX($A$1:A1297)+1,0)</f>
        <v>1297</v>
      </c>
      <c r="B1298" s="18" t="s">
        <v>576</v>
      </c>
      <c r="C1298" s="18" t="s">
        <v>577</v>
      </c>
      <c r="D1298" s="18" t="s">
        <v>746</v>
      </c>
      <c r="E1298" s="19" t="s">
        <v>7426</v>
      </c>
      <c r="F1298" s="18" t="str">
        <f t="shared" si="20"/>
        <v>Santo Amaro Do Maranhão</v>
      </c>
      <c r="G1298" s="19">
        <v>1601.18</v>
      </c>
    </row>
    <row r="1299" spans="1:7" x14ac:dyDescent="0.25">
      <c r="A1299" s="18">
        <f>IF(ISNUMBER(SEARCH('1_Aspectos Geográficos'!$D$6,tab_estados[],1)),MAX($A$1:A1298)+1,0)</f>
        <v>1298</v>
      </c>
      <c r="B1299" s="18" t="s">
        <v>576</v>
      </c>
      <c r="C1299" s="18" t="s">
        <v>577</v>
      </c>
      <c r="D1299" s="18" t="s">
        <v>747</v>
      </c>
      <c r="E1299" s="19" t="s">
        <v>7427</v>
      </c>
      <c r="F1299" s="18" t="str">
        <f t="shared" si="20"/>
        <v>Santo Antônio Dos Lopes</v>
      </c>
      <c r="G1299" s="19">
        <v>770.923</v>
      </c>
    </row>
    <row r="1300" spans="1:7" x14ac:dyDescent="0.25">
      <c r="A1300" s="18">
        <f>IF(ISNUMBER(SEARCH('1_Aspectos Geográficos'!$D$6,tab_estados[],1)),MAX($A$1:A1299)+1,0)</f>
        <v>1299</v>
      </c>
      <c r="B1300" s="18" t="s">
        <v>576</v>
      </c>
      <c r="C1300" s="18" t="s">
        <v>577</v>
      </c>
      <c r="D1300" s="18" t="s">
        <v>748</v>
      </c>
      <c r="E1300" s="19" t="s">
        <v>7428</v>
      </c>
      <c r="F1300" s="18" t="str">
        <f t="shared" si="20"/>
        <v>São Benedito Do Rio Preto</v>
      </c>
      <c r="G1300" s="19">
        <v>931.48500000000001</v>
      </c>
    </row>
    <row r="1301" spans="1:7" x14ac:dyDescent="0.25">
      <c r="A1301" s="18">
        <f>IF(ISNUMBER(SEARCH('1_Aspectos Geográficos'!$D$6,tab_estados[],1)),MAX($A$1:A1300)+1,0)</f>
        <v>1300</v>
      </c>
      <c r="B1301" s="18" t="s">
        <v>576</v>
      </c>
      <c r="C1301" s="18" t="s">
        <v>577</v>
      </c>
      <c r="D1301" s="18" t="s">
        <v>749</v>
      </c>
      <c r="E1301" s="19" t="s">
        <v>7429</v>
      </c>
      <c r="F1301" s="18" t="str">
        <f t="shared" si="20"/>
        <v>São Bento</v>
      </c>
      <c r="G1301" s="19">
        <v>468.89299999999997</v>
      </c>
    </row>
    <row r="1302" spans="1:7" x14ac:dyDescent="0.25">
      <c r="A1302" s="18">
        <f>IF(ISNUMBER(SEARCH('1_Aspectos Geográficos'!$D$6,tab_estados[],1)),MAX($A$1:A1301)+1,0)</f>
        <v>1301</v>
      </c>
      <c r="B1302" s="18" t="s">
        <v>576</v>
      </c>
      <c r="C1302" s="18" t="s">
        <v>577</v>
      </c>
      <c r="D1302" s="18" t="s">
        <v>750</v>
      </c>
      <c r="E1302" s="19" t="s">
        <v>7430</v>
      </c>
      <c r="F1302" s="18" t="str">
        <f t="shared" si="20"/>
        <v>São Bernardo</v>
      </c>
      <c r="G1302" s="19">
        <v>1006.92</v>
      </c>
    </row>
    <row r="1303" spans="1:7" x14ac:dyDescent="0.25">
      <c r="A1303" s="18">
        <f>IF(ISNUMBER(SEARCH('1_Aspectos Geográficos'!$D$6,tab_estados[],1)),MAX($A$1:A1302)+1,0)</f>
        <v>1302</v>
      </c>
      <c r="B1303" s="18" t="s">
        <v>576</v>
      </c>
      <c r="C1303" s="18" t="s">
        <v>577</v>
      </c>
      <c r="D1303" s="18" t="s">
        <v>751</v>
      </c>
      <c r="E1303" s="19" t="s">
        <v>7431</v>
      </c>
      <c r="F1303" s="18" t="str">
        <f t="shared" si="20"/>
        <v>São Domingos Do Azeitão</v>
      </c>
      <c r="G1303" s="19">
        <v>960.93200000000002</v>
      </c>
    </row>
    <row r="1304" spans="1:7" x14ac:dyDescent="0.25">
      <c r="A1304" s="18">
        <f>IF(ISNUMBER(SEARCH('1_Aspectos Geográficos'!$D$6,tab_estados[],1)),MAX($A$1:A1303)+1,0)</f>
        <v>1303</v>
      </c>
      <c r="B1304" s="18" t="s">
        <v>576</v>
      </c>
      <c r="C1304" s="18" t="s">
        <v>577</v>
      </c>
      <c r="D1304" s="18" t="s">
        <v>752</v>
      </c>
      <c r="E1304" s="19" t="s">
        <v>7432</v>
      </c>
      <c r="F1304" s="18" t="str">
        <f t="shared" si="20"/>
        <v>São Domingos Do Maranhão</v>
      </c>
      <c r="G1304" s="19">
        <v>1151.9780000000001</v>
      </c>
    </row>
    <row r="1305" spans="1:7" x14ac:dyDescent="0.25">
      <c r="A1305" s="18">
        <f>IF(ISNUMBER(SEARCH('1_Aspectos Geográficos'!$D$6,tab_estados[],1)),MAX($A$1:A1304)+1,0)</f>
        <v>1304</v>
      </c>
      <c r="B1305" s="18" t="s">
        <v>576</v>
      </c>
      <c r="C1305" s="18" t="s">
        <v>577</v>
      </c>
      <c r="D1305" s="18" t="s">
        <v>753</v>
      </c>
      <c r="E1305" s="19" t="s">
        <v>7433</v>
      </c>
      <c r="F1305" s="18" t="str">
        <f t="shared" si="20"/>
        <v>São Félix De Balsas</v>
      </c>
      <c r="G1305" s="19">
        <v>2032.364</v>
      </c>
    </row>
    <row r="1306" spans="1:7" x14ac:dyDescent="0.25">
      <c r="A1306" s="18">
        <f>IF(ISNUMBER(SEARCH('1_Aspectos Geográficos'!$D$6,tab_estados[],1)),MAX($A$1:A1305)+1,0)</f>
        <v>1305</v>
      </c>
      <c r="B1306" s="18" t="s">
        <v>576</v>
      </c>
      <c r="C1306" s="18" t="s">
        <v>577</v>
      </c>
      <c r="D1306" s="18" t="s">
        <v>754</v>
      </c>
      <c r="E1306" s="19" t="s">
        <v>7434</v>
      </c>
      <c r="F1306" s="18" t="str">
        <f t="shared" si="20"/>
        <v>São Francisco Do Brejão</v>
      </c>
      <c r="G1306" s="19">
        <v>745.60599999999999</v>
      </c>
    </row>
    <row r="1307" spans="1:7" x14ac:dyDescent="0.25">
      <c r="A1307" s="18">
        <f>IF(ISNUMBER(SEARCH('1_Aspectos Geográficos'!$D$6,tab_estados[],1)),MAX($A$1:A1306)+1,0)</f>
        <v>1306</v>
      </c>
      <c r="B1307" s="18" t="s">
        <v>576</v>
      </c>
      <c r="C1307" s="18" t="s">
        <v>577</v>
      </c>
      <c r="D1307" s="18" t="s">
        <v>755</v>
      </c>
      <c r="E1307" s="19" t="s">
        <v>7435</v>
      </c>
      <c r="F1307" s="18" t="str">
        <f t="shared" si="20"/>
        <v>São Francisco Do Maranhão</v>
      </c>
      <c r="G1307" s="19">
        <v>2280.2049999999999</v>
      </c>
    </row>
    <row r="1308" spans="1:7" x14ac:dyDescent="0.25">
      <c r="A1308" s="18">
        <f>IF(ISNUMBER(SEARCH('1_Aspectos Geográficos'!$D$6,tab_estados[],1)),MAX($A$1:A1307)+1,0)</f>
        <v>1307</v>
      </c>
      <c r="B1308" s="18" t="s">
        <v>576</v>
      </c>
      <c r="C1308" s="18" t="s">
        <v>577</v>
      </c>
      <c r="D1308" s="18" t="s">
        <v>756</v>
      </c>
      <c r="E1308" s="19" t="s">
        <v>7436</v>
      </c>
      <c r="F1308" s="18" t="str">
        <f t="shared" si="20"/>
        <v>São João Batista</v>
      </c>
      <c r="G1308" s="19">
        <v>690.68299999999999</v>
      </c>
    </row>
    <row r="1309" spans="1:7" x14ac:dyDescent="0.25">
      <c r="A1309" s="18">
        <f>IF(ISNUMBER(SEARCH('1_Aspectos Geográficos'!$D$6,tab_estados[],1)),MAX($A$1:A1308)+1,0)</f>
        <v>1308</v>
      </c>
      <c r="B1309" s="18" t="s">
        <v>576</v>
      </c>
      <c r="C1309" s="18" t="s">
        <v>577</v>
      </c>
      <c r="D1309" s="18" t="s">
        <v>757</v>
      </c>
      <c r="E1309" s="19" t="s">
        <v>7437</v>
      </c>
      <c r="F1309" s="18" t="str">
        <f t="shared" si="20"/>
        <v>São João Do Carú</v>
      </c>
      <c r="G1309" s="19">
        <v>908.077</v>
      </c>
    </row>
    <row r="1310" spans="1:7" x14ac:dyDescent="0.25">
      <c r="A1310" s="18">
        <f>IF(ISNUMBER(SEARCH('1_Aspectos Geográficos'!$D$6,tab_estados[],1)),MAX($A$1:A1309)+1,0)</f>
        <v>1309</v>
      </c>
      <c r="B1310" s="18" t="s">
        <v>576</v>
      </c>
      <c r="C1310" s="18" t="s">
        <v>577</v>
      </c>
      <c r="D1310" s="18" t="s">
        <v>758</v>
      </c>
      <c r="E1310" s="19" t="s">
        <v>7438</v>
      </c>
      <c r="F1310" s="18" t="str">
        <f t="shared" si="20"/>
        <v>São João Do Paraíso</v>
      </c>
      <c r="G1310" s="19">
        <v>2053.8429999999998</v>
      </c>
    </row>
    <row r="1311" spans="1:7" x14ac:dyDescent="0.25">
      <c r="A1311" s="18">
        <f>IF(ISNUMBER(SEARCH('1_Aspectos Geográficos'!$D$6,tab_estados[],1)),MAX($A$1:A1310)+1,0)</f>
        <v>1310</v>
      </c>
      <c r="B1311" s="18" t="s">
        <v>576</v>
      </c>
      <c r="C1311" s="18" t="s">
        <v>577</v>
      </c>
      <c r="D1311" s="18" t="s">
        <v>759</v>
      </c>
      <c r="E1311" s="19" t="s">
        <v>7439</v>
      </c>
      <c r="F1311" s="18" t="str">
        <f t="shared" si="20"/>
        <v>São João Do Soter</v>
      </c>
      <c r="G1311" s="19">
        <v>1438.067</v>
      </c>
    </row>
    <row r="1312" spans="1:7" x14ac:dyDescent="0.25">
      <c r="A1312" s="18">
        <f>IF(ISNUMBER(SEARCH('1_Aspectos Geográficos'!$D$6,tab_estados[],1)),MAX($A$1:A1311)+1,0)</f>
        <v>1311</v>
      </c>
      <c r="B1312" s="18" t="s">
        <v>576</v>
      </c>
      <c r="C1312" s="18" t="s">
        <v>577</v>
      </c>
      <c r="D1312" s="18" t="s">
        <v>760</v>
      </c>
      <c r="E1312" s="19" t="s">
        <v>7440</v>
      </c>
      <c r="F1312" s="18" t="str">
        <f t="shared" si="20"/>
        <v>São João Dos Patos</v>
      </c>
      <c r="G1312" s="19">
        <v>1482.6610000000001</v>
      </c>
    </row>
    <row r="1313" spans="1:7" x14ac:dyDescent="0.25">
      <c r="A1313" s="18">
        <f>IF(ISNUMBER(SEARCH('1_Aspectos Geográficos'!$D$6,tab_estados[],1)),MAX($A$1:A1312)+1,0)</f>
        <v>1312</v>
      </c>
      <c r="B1313" s="18" t="s">
        <v>576</v>
      </c>
      <c r="C1313" s="18" t="s">
        <v>577</v>
      </c>
      <c r="D1313" s="18" t="s">
        <v>761</v>
      </c>
      <c r="E1313" s="19" t="s">
        <v>7441</v>
      </c>
      <c r="F1313" s="18" t="str">
        <f t="shared" si="20"/>
        <v>São José De Ribamar</v>
      </c>
      <c r="G1313" s="19">
        <v>388.37</v>
      </c>
    </row>
    <row r="1314" spans="1:7" x14ac:dyDescent="0.25">
      <c r="A1314" s="18">
        <f>IF(ISNUMBER(SEARCH('1_Aspectos Geográficos'!$D$6,tab_estados[],1)),MAX($A$1:A1313)+1,0)</f>
        <v>1313</v>
      </c>
      <c r="B1314" s="18" t="s">
        <v>576</v>
      </c>
      <c r="C1314" s="18" t="s">
        <v>577</v>
      </c>
      <c r="D1314" s="18" t="s">
        <v>762</v>
      </c>
      <c r="E1314" s="19" t="s">
        <v>7442</v>
      </c>
      <c r="F1314" s="18" t="str">
        <f t="shared" si="20"/>
        <v>São José Dos Basílios</v>
      </c>
      <c r="G1314" s="19">
        <v>353.23200000000003</v>
      </c>
    </row>
    <row r="1315" spans="1:7" x14ac:dyDescent="0.25">
      <c r="A1315" s="18">
        <f>IF(ISNUMBER(SEARCH('1_Aspectos Geográficos'!$D$6,tab_estados[],1)),MAX($A$1:A1314)+1,0)</f>
        <v>1314</v>
      </c>
      <c r="B1315" s="18" t="s">
        <v>576</v>
      </c>
      <c r="C1315" s="18" t="s">
        <v>577</v>
      </c>
      <c r="D1315" s="18" t="s">
        <v>763</v>
      </c>
      <c r="E1315" s="19" t="s">
        <v>7443</v>
      </c>
      <c r="F1315" s="18" t="str">
        <f t="shared" si="20"/>
        <v>São Luís</v>
      </c>
      <c r="G1315" s="19">
        <v>834.78499999999997</v>
      </c>
    </row>
    <row r="1316" spans="1:7" x14ac:dyDescent="0.25">
      <c r="A1316" s="18">
        <f>IF(ISNUMBER(SEARCH('1_Aspectos Geográficos'!$D$6,tab_estados[],1)),MAX($A$1:A1315)+1,0)</f>
        <v>1315</v>
      </c>
      <c r="B1316" s="18" t="s">
        <v>576</v>
      </c>
      <c r="C1316" s="18" t="s">
        <v>577</v>
      </c>
      <c r="D1316" s="18" t="s">
        <v>764</v>
      </c>
      <c r="E1316" s="19" t="s">
        <v>7444</v>
      </c>
      <c r="F1316" s="18" t="str">
        <f t="shared" si="20"/>
        <v>São Luís Gonzaga Do Maranhão</v>
      </c>
      <c r="G1316" s="19">
        <v>909.16399999999999</v>
      </c>
    </row>
    <row r="1317" spans="1:7" x14ac:dyDescent="0.25">
      <c r="A1317" s="18">
        <f>IF(ISNUMBER(SEARCH('1_Aspectos Geográficos'!$D$6,tab_estados[],1)),MAX($A$1:A1316)+1,0)</f>
        <v>1316</v>
      </c>
      <c r="B1317" s="18" t="s">
        <v>576</v>
      </c>
      <c r="C1317" s="18" t="s">
        <v>577</v>
      </c>
      <c r="D1317" s="18" t="s">
        <v>765</v>
      </c>
      <c r="E1317" s="19" t="s">
        <v>7445</v>
      </c>
      <c r="F1317" s="18" t="str">
        <f t="shared" si="20"/>
        <v>São Mateus Do Maranhão</v>
      </c>
      <c r="G1317" s="19">
        <v>783.22400000000005</v>
      </c>
    </row>
    <row r="1318" spans="1:7" x14ac:dyDescent="0.25">
      <c r="A1318" s="18">
        <f>IF(ISNUMBER(SEARCH('1_Aspectos Geográficos'!$D$6,tab_estados[],1)),MAX($A$1:A1317)+1,0)</f>
        <v>1317</v>
      </c>
      <c r="B1318" s="18" t="s">
        <v>576</v>
      </c>
      <c r="C1318" s="18" t="s">
        <v>577</v>
      </c>
      <c r="D1318" s="18" t="s">
        <v>766</v>
      </c>
      <c r="E1318" s="19" t="s">
        <v>7446</v>
      </c>
      <c r="F1318" s="18" t="str">
        <f t="shared" si="20"/>
        <v>São Pedro Da Água Branca</v>
      </c>
      <c r="G1318" s="19">
        <v>720.452</v>
      </c>
    </row>
    <row r="1319" spans="1:7" x14ac:dyDescent="0.25">
      <c r="A1319" s="18">
        <f>IF(ISNUMBER(SEARCH('1_Aspectos Geográficos'!$D$6,tab_estados[],1)),MAX($A$1:A1318)+1,0)</f>
        <v>1318</v>
      </c>
      <c r="B1319" s="18" t="s">
        <v>576</v>
      </c>
      <c r="C1319" s="18" t="s">
        <v>577</v>
      </c>
      <c r="D1319" s="18" t="s">
        <v>767</v>
      </c>
      <c r="E1319" s="19" t="s">
        <v>7447</v>
      </c>
      <c r="F1319" s="18" t="str">
        <f t="shared" si="20"/>
        <v>São Pedro Dos Crentes</v>
      </c>
      <c r="G1319" s="19">
        <v>979.63099999999997</v>
      </c>
    </row>
    <row r="1320" spans="1:7" x14ac:dyDescent="0.25">
      <c r="A1320" s="18">
        <f>IF(ISNUMBER(SEARCH('1_Aspectos Geográficos'!$D$6,tab_estados[],1)),MAX($A$1:A1319)+1,0)</f>
        <v>1319</v>
      </c>
      <c r="B1320" s="18" t="s">
        <v>576</v>
      </c>
      <c r="C1320" s="18" t="s">
        <v>577</v>
      </c>
      <c r="D1320" s="18" t="s">
        <v>768</v>
      </c>
      <c r="E1320" s="19" t="s">
        <v>7448</v>
      </c>
      <c r="F1320" s="18" t="str">
        <f t="shared" si="20"/>
        <v>São Raimundo Das Mangabeiras</v>
      </c>
      <c r="G1320" s="19">
        <v>3521.5149999999999</v>
      </c>
    </row>
    <row r="1321" spans="1:7" x14ac:dyDescent="0.25">
      <c r="A1321" s="18">
        <f>IF(ISNUMBER(SEARCH('1_Aspectos Geográficos'!$D$6,tab_estados[],1)),MAX($A$1:A1320)+1,0)</f>
        <v>1320</v>
      </c>
      <c r="B1321" s="18" t="s">
        <v>576</v>
      </c>
      <c r="C1321" s="18" t="s">
        <v>577</v>
      </c>
      <c r="D1321" s="18" t="s">
        <v>769</v>
      </c>
      <c r="E1321" s="19" t="s">
        <v>7449</v>
      </c>
      <c r="F1321" s="18" t="str">
        <f t="shared" si="20"/>
        <v>São Raimundo Do Doca Bezerra</v>
      </c>
      <c r="G1321" s="19">
        <v>419.35199999999998</v>
      </c>
    </row>
    <row r="1322" spans="1:7" x14ac:dyDescent="0.25">
      <c r="A1322" s="18">
        <f>IF(ISNUMBER(SEARCH('1_Aspectos Geográficos'!$D$6,tab_estados[],1)),MAX($A$1:A1321)+1,0)</f>
        <v>1321</v>
      </c>
      <c r="B1322" s="18" t="s">
        <v>576</v>
      </c>
      <c r="C1322" s="18" t="s">
        <v>577</v>
      </c>
      <c r="D1322" s="18" t="s">
        <v>770</v>
      </c>
      <c r="E1322" s="19" t="s">
        <v>7450</v>
      </c>
      <c r="F1322" s="18" t="str">
        <f t="shared" si="20"/>
        <v>São Roberto</v>
      </c>
      <c r="G1322" s="19">
        <v>227.46299999999999</v>
      </c>
    </row>
    <row r="1323" spans="1:7" x14ac:dyDescent="0.25">
      <c r="A1323" s="18">
        <f>IF(ISNUMBER(SEARCH('1_Aspectos Geográficos'!$D$6,tab_estados[],1)),MAX($A$1:A1322)+1,0)</f>
        <v>1322</v>
      </c>
      <c r="B1323" s="18" t="s">
        <v>576</v>
      </c>
      <c r="C1323" s="18" t="s">
        <v>577</v>
      </c>
      <c r="D1323" s="18" t="s">
        <v>771</v>
      </c>
      <c r="E1323" s="19" t="s">
        <v>7451</v>
      </c>
      <c r="F1323" s="18" t="str">
        <f t="shared" si="20"/>
        <v>São Vicente Ferrer</v>
      </c>
      <c r="G1323" s="19">
        <v>381.024</v>
      </c>
    </row>
    <row r="1324" spans="1:7" x14ac:dyDescent="0.25">
      <c r="A1324" s="18">
        <f>IF(ISNUMBER(SEARCH('1_Aspectos Geográficos'!$D$6,tab_estados[],1)),MAX($A$1:A1323)+1,0)</f>
        <v>1323</v>
      </c>
      <c r="B1324" s="18" t="s">
        <v>576</v>
      </c>
      <c r="C1324" s="18" t="s">
        <v>577</v>
      </c>
      <c r="D1324" s="18" t="s">
        <v>772</v>
      </c>
      <c r="E1324" s="19" t="s">
        <v>7452</v>
      </c>
      <c r="F1324" s="18" t="str">
        <f t="shared" si="20"/>
        <v>Satubinha</v>
      </c>
      <c r="G1324" s="19">
        <v>441.81099999999998</v>
      </c>
    </row>
    <row r="1325" spans="1:7" x14ac:dyDescent="0.25">
      <c r="A1325" s="18">
        <f>IF(ISNUMBER(SEARCH('1_Aspectos Geográficos'!$D$6,tab_estados[],1)),MAX($A$1:A1324)+1,0)</f>
        <v>1324</v>
      </c>
      <c r="B1325" s="18" t="s">
        <v>576</v>
      </c>
      <c r="C1325" s="18" t="s">
        <v>577</v>
      </c>
      <c r="D1325" s="18" t="s">
        <v>773</v>
      </c>
      <c r="E1325" s="19" t="s">
        <v>7453</v>
      </c>
      <c r="F1325" s="18" t="str">
        <f t="shared" si="20"/>
        <v>Senador Alexandre Costa</v>
      </c>
      <c r="G1325" s="19">
        <v>426.43700000000001</v>
      </c>
    </row>
    <row r="1326" spans="1:7" x14ac:dyDescent="0.25">
      <c r="A1326" s="18">
        <f>IF(ISNUMBER(SEARCH('1_Aspectos Geográficos'!$D$6,tab_estados[],1)),MAX($A$1:A1325)+1,0)</f>
        <v>1325</v>
      </c>
      <c r="B1326" s="18" t="s">
        <v>576</v>
      </c>
      <c r="C1326" s="18" t="s">
        <v>577</v>
      </c>
      <c r="D1326" s="18" t="s">
        <v>774</v>
      </c>
      <c r="E1326" s="19" t="s">
        <v>7454</v>
      </c>
      <c r="F1326" s="18" t="str">
        <f t="shared" si="20"/>
        <v>Senador La Rocque</v>
      </c>
      <c r="G1326" s="19">
        <v>738.548</v>
      </c>
    </row>
    <row r="1327" spans="1:7" x14ac:dyDescent="0.25">
      <c r="A1327" s="18">
        <f>IF(ISNUMBER(SEARCH('1_Aspectos Geográficos'!$D$6,tab_estados[],1)),MAX($A$1:A1326)+1,0)</f>
        <v>1326</v>
      </c>
      <c r="B1327" s="18" t="s">
        <v>576</v>
      </c>
      <c r="C1327" s="18" t="s">
        <v>577</v>
      </c>
      <c r="D1327" s="18" t="s">
        <v>775</v>
      </c>
      <c r="E1327" s="19" t="s">
        <v>7455</v>
      </c>
      <c r="F1327" s="18" t="str">
        <f t="shared" si="20"/>
        <v>Serrano Do Maranhão</v>
      </c>
      <c r="G1327" s="19">
        <v>1165.8599999999999</v>
      </c>
    </row>
    <row r="1328" spans="1:7" x14ac:dyDescent="0.25">
      <c r="A1328" s="18">
        <f>IF(ISNUMBER(SEARCH('1_Aspectos Geográficos'!$D$6,tab_estados[],1)),MAX($A$1:A1327)+1,0)</f>
        <v>1327</v>
      </c>
      <c r="B1328" s="18" t="s">
        <v>576</v>
      </c>
      <c r="C1328" s="18" t="s">
        <v>577</v>
      </c>
      <c r="D1328" s="18" t="s">
        <v>776</v>
      </c>
      <c r="E1328" s="19" t="s">
        <v>7456</v>
      </c>
      <c r="F1328" s="18" t="str">
        <f t="shared" si="20"/>
        <v>Sítio Novo</v>
      </c>
      <c r="G1328" s="19">
        <v>3114.8710000000001</v>
      </c>
    </row>
    <row r="1329" spans="1:7" x14ac:dyDescent="0.25">
      <c r="A1329" s="18">
        <f>IF(ISNUMBER(SEARCH('1_Aspectos Geográficos'!$D$6,tab_estados[],1)),MAX($A$1:A1328)+1,0)</f>
        <v>1328</v>
      </c>
      <c r="B1329" s="18" t="s">
        <v>576</v>
      </c>
      <c r="C1329" s="18" t="s">
        <v>577</v>
      </c>
      <c r="D1329" s="18" t="s">
        <v>777</v>
      </c>
      <c r="E1329" s="19" t="s">
        <v>7457</v>
      </c>
      <c r="F1329" s="18" t="str">
        <f t="shared" si="20"/>
        <v>Sucupira Do Norte</v>
      </c>
      <c r="G1329" s="19">
        <v>1074.4349999999999</v>
      </c>
    </row>
    <row r="1330" spans="1:7" x14ac:dyDescent="0.25">
      <c r="A1330" s="18">
        <f>IF(ISNUMBER(SEARCH('1_Aspectos Geográficos'!$D$6,tab_estados[],1)),MAX($A$1:A1329)+1,0)</f>
        <v>1329</v>
      </c>
      <c r="B1330" s="18" t="s">
        <v>576</v>
      </c>
      <c r="C1330" s="18" t="s">
        <v>577</v>
      </c>
      <c r="D1330" s="18" t="s">
        <v>778</v>
      </c>
      <c r="E1330" s="19" t="s">
        <v>7458</v>
      </c>
      <c r="F1330" s="18" t="str">
        <f t="shared" si="20"/>
        <v>Sucupira Do Riachão</v>
      </c>
      <c r="G1330" s="19">
        <v>863.90800000000002</v>
      </c>
    </row>
    <row r="1331" spans="1:7" x14ac:dyDescent="0.25">
      <c r="A1331" s="18">
        <f>IF(ISNUMBER(SEARCH('1_Aspectos Geográficos'!$D$6,tab_estados[],1)),MAX($A$1:A1330)+1,0)</f>
        <v>1330</v>
      </c>
      <c r="B1331" s="18" t="s">
        <v>576</v>
      </c>
      <c r="C1331" s="18" t="s">
        <v>577</v>
      </c>
      <c r="D1331" s="18" t="s">
        <v>779</v>
      </c>
      <c r="E1331" s="19" t="s">
        <v>7459</v>
      </c>
      <c r="F1331" s="18" t="str">
        <f t="shared" si="20"/>
        <v>Tasso Fragoso</v>
      </c>
      <c r="G1331" s="19">
        <v>4382.9750000000004</v>
      </c>
    </row>
    <row r="1332" spans="1:7" x14ac:dyDescent="0.25">
      <c r="A1332" s="18">
        <f>IF(ISNUMBER(SEARCH('1_Aspectos Geográficos'!$D$6,tab_estados[],1)),MAX($A$1:A1331)+1,0)</f>
        <v>1331</v>
      </c>
      <c r="B1332" s="18" t="s">
        <v>576</v>
      </c>
      <c r="C1332" s="18" t="s">
        <v>577</v>
      </c>
      <c r="D1332" s="18" t="s">
        <v>780</v>
      </c>
      <c r="E1332" s="19" t="s">
        <v>7460</v>
      </c>
      <c r="F1332" s="18" t="str">
        <f t="shared" si="20"/>
        <v>Timbiras</v>
      </c>
      <c r="G1332" s="19">
        <v>1486.5840000000001</v>
      </c>
    </row>
    <row r="1333" spans="1:7" x14ac:dyDescent="0.25">
      <c r="A1333" s="18">
        <f>IF(ISNUMBER(SEARCH('1_Aspectos Geográficos'!$D$6,tab_estados[],1)),MAX($A$1:A1332)+1,0)</f>
        <v>1332</v>
      </c>
      <c r="B1333" s="18" t="s">
        <v>576</v>
      </c>
      <c r="C1333" s="18" t="s">
        <v>577</v>
      </c>
      <c r="D1333" s="18" t="s">
        <v>781</v>
      </c>
      <c r="E1333" s="19" t="s">
        <v>7461</v>
      </c>
      <c r="F1333" s="18" t="str">
        <f t="shared" si="20"/>
        <v>Timon</v>
      </c>
      <c r="G1333" s="19">
        <v>1764.6120000000001</v>
      </c>
    </row>
    <row r="1334" spans="1:7" x14ac:dyDescent="0.25">
      <c r="A1334" s="18">
        <f>IF(ISNUMBER(SEARCH('1_Aspectos Geográficos'!$D$6,tab_estados[],1)),MAX($A$1:A1333)+1,0)</f>
        <v>1333</v>
      </c>
      <c r="B1334" s="18" t="s">
        <v>576</v>
      </c>
      <c r="C1334" s="18" t="s">
        <v>577</v>
      </c>
      <c r="D1334" s="18" t="s">
        <v>782</v>
      </c>
      <c r="E1334" s="19" t="s">
        <v>7462</v>
      </c>
      <c r="F1334" s="18" t="str">
        <f t="shared" si="20"/>
        <v>Trizidela Do Vale</v>
      </c>
      <c r="G1334" s="19">
        <v>262.42</v>
      </c>
    </row>
    <row r="1335" spans="1:7" x14ac:dyDescent="0.25">
      <c r="A1335" s="18">
        <f>IF(ISNUMBER(SEARCH('1_Aspectos Geográficos'!$D$6,tab_estados[],1)),MAX($A$1:A1334)+1,0)</f>
        <v>1334</v>
      </c>
      <c r="B1335" s="18" t="s">
        <v>576</v>
      </c>
      <c r="C1335" s="18" t="s">
        <v>577</v>
      </c>
      <c r="D1335" s="18" t="s">
        <v>783</v>
      </c>
      <c r="E1335" s="19" t="s">
        <v>7463</v>
      </c>
      <c r="F1335" s="18" t="str">
        <f t="shared" si="20"/>
        <v>Tufilândia</v>
      </c>
      <c r="G1335" s="19">
        <v>271.00700000000001</v>
      </c>
    </row>
    <row r="1336" spans="1:7" x14ac:dyDescent="0.25">
      <c r="A1336" s="18">
        <f>IF(ISNUMBER(SEARCH('1_Aspectos Geográficos'!$D$6,tab_estados[],1)),MAX($A$1:A1335)+1,0)</f>
        <v>1335</v>
      </c>
      <c r="B1336" s="18" t="s">
        <v>576</v>
      </c>
      <c r="C1336" s="18" t="s">
        <v>577</v>
      </c>
      <c r="D1336" s="18" t="s">
        <v>784</v>
      </c>
      <c r="E1336" s="19" t="s">
        <v>7464</v>
      </c>
      <c r="F1336" s="18" t="str">
        <f t="shared" si="20"/>
        <v>Tuntum</v>
      </c>
      <c r="G1336" s="19">
        <v>3369.12</v>
      </c>
    </row>
    <row r="1337" spans="1:7" x14ac:dyDescent="0.25">
      <c r="A1337" s="18">
        <f>IF(ISNUMBER(SEARCH('1_Aspectos Geográficos'!$D$6,tab_estados[],1)),MAX($A$1:A1336)+1,0)</f>
        <v>1336</v>
      </c>
      <c r="B1337" s="18" t="s">
        <v>576</v>
      </c>
      <c r="C1337" s="18" t="s">
        <v>577</v>
      </c>
      <c r="D1337" s="18" t="s">
        <v>785</v>
      </c>
      <c r="E1337" s="19" t="s">
        <v>7465</v>
      </c>
      <c r="F1337" s="18" t="str">
        <f t="shared" si="20"/>
        <v>Turiaçu</v>
      </c>
      <c r="G1337" s="19">
        <v>2578.4969999999998</v>
      </c>
    </row>
    <row r="1338" spans="1:7" x14ac:dyDescent="0.25">
      <c r="A1338" s="18">
        <f>IF(ISNUMBER(SEARCH('1_Aspectos Geográficos'!$D$6,tab_estados[],1)),MAX($A$1:A1337)+1,0)</f>
        <v>1337</v>
      </c>
      <c r="B1338" s="18" t="s">
        <v>576</v>
      </c>
      <c r="C1338" s="18" t="s">
        <v>577</v>
      </c>
      <c r="D1338" s="18" t="s">
        <v>786</v>
      </c>
      <c r="E1338" s="19" t="s">
        <v>7466</v>
      </c>
      <c r="F1338" s="18" t="str">
        <f t="shared" si="20"/>
        <v>Turilândia</v>
      </c>
      <c r="G1338" s="19">
        <v>1511.857</v>
      </c>
    </row>
    <row r="1339" spans="1:7" x14ac:dyDescent="0.25">
      <c r="A1339" s="18">
        <f>IF(ISNUMBER(SEARCH('1_Aspectos Geográficos'!$D$6,tab_estados[],1)),MAX($A$1:A1338)+1,0)</f>
        <v>1338</v>
      </c>
      <c r="B1339" s="18" t="s">
        <v>576</v>
      </c>
      <c r="C1339" s="18" t="s">
        <v>577</v>
      </c>
      <c r="D1339" s="18" t="s">
        <v>787</v>
      </c>
      <c r="E1339" s="19" t="s">
        <v>7467</v>
      </c>
      <c r="F1339" s="18" t="str">
        <f t="shared" si="20"/>
        <v>Tutóia</v>
      </c>
      <c r="G1339" s="19">
        <v>1651.6489999999999</v>
      </c>
    </row>
    <row r="1340" spans="1:7" x14ac:dyDescent="0.25">
      <c r="A1340" s="18">
        <f>IF(ISNUMBER(SEARCH('1_Aspectos Geográficos'!$D$6,tab_estados[],1)),MAX($A$1:A1339)+1,0)</f>
        <v>1339</v>
      </c>
      <c r="B1340" s="18" t="s">
        <v>576</v>
      </c>
      <c r="C1340" s="18" t="s">
        <v>577</v>
      </c>
      <c r="D1340" s="18" t="s">
        <v>788</v>
      </c>
      <c r="E1340" s="19" t="s">
        <v>7468</v>
      </c>
      <c r="F1340" s="18" t="str">
        <f t="shared" si="20"/>
        <v>Urbano Santos</v>
      </c>
      <c r="G1340" s="19">
        <v>1705.7729999999999</v>
      </c>
    </row>
    <row r="1341" spans="1:7" x14ac:dyDescent="0.25">
      <c r="A1341" s="18">
        <f>IF(ISNUMBER(SEARCH('1_Aspectos Geográficos'!$D$6,tab_estados[],1)),MAX($A$1:A1340)+1,0)</f>
        <v>1340</v>
      </c>
      <c r="B1341" s="18" t="s">
        <v>576</v>
      </c>
      <c r="C1341" s="18" t="s">
        <v>577</v>
      </c>
      <c r="D1341" s="18" t="s">
        <v>789</v>
      </c>
      <c r="E1341" s="19" t="s">
        <v>7469</v>
      </c>
      <c r="F1341" s="18" t="str">
        <f t="shared" si="20"/>
        <v>Vargem Grande</v>
      </c>
      <c r="G1341" s="19">
        <v>1957.751</v>
      </c>
    </row>
    <row r="1342" spans="1:7" x14ac:dyDescent="0.25">
      <c r="A1342" s="18">
        <f>IF(ISNUMBER(SEARCH('1_Aspectos Geográficos'!$D$6,tab_estados[],1)),MAX($A$1:A1341)+1,0)</f>
        <v>1341</v>
      </c>
      <c r="B1342" s="18" t="s">
        <v>576</v>
      </c>
      <c r="C1342" s="18" t="s">
        <v>577</v>
      </c>
      <c r="D1342" s="18" t="s">
        <v>790</v>
      </c>
      <c r="E1342" s="19" t="s">
        <v>7020</v>
      </c>
      <c r="F1342" s="18" t="str">
        <f t="shared" si="20"/>
        <v>Viana</v>
      </c>
      <c r="G1342" s="19">
        <v>1168.443</v>
      </c>
    </row>
    <row r="1343" spans="1:7" x14ac:dyDescent="0.25">
      <c r="A1343" s="18">
        <f>IF(ISNUMBER(SEARCH('1_Aspectos Geográficos'!$D$6,tab_estados[],1)),MAX($A$1:A1342)+1,0)</f>
        <v>1342</v>
      </c>
      <c r="B1343" s="18" t="s">
        <v>576</v>
      </c>
      <c r="C1343" s="18" t="s">
        <v>577</v>
      </c>
      <c r="D1343" s="18" t="s">
        <v>791</v>
      </c>
      <c r="E1343" s="19" t="s">
        <v>7470</v>
      </c>
      <c r="F1343" s="18" t="str">
        <f t="shared" si="20"/>
        <v>Vila Nova Dos Martírios</v>
      </c>
      <c r="G1343" s="19">
        <v>1188.7809999999999</v>
      </c>
    </row>
    <row r="1344" spans="1:7" x14ac:dyDescent="0.25">
      <c r="A1344" s="18">
        <f>IF(ISNUMBER(SEARCH('1_Aspectos Geográficos'!$D$6,tab_estados[],1)),MAX($A$1:A1343)+1,0)</f>
        <v>1343</v>
      </c>
      <c r="B1344" s="18" t="s">
        <v>576</v>
      </c>
      <c r="C1344" s="18" t="s">
        <v>577</v>
      </c>
      <c r="D1344" s="18" t="s">
        <v>792</v>
      </c>
      <c r="E1344" s="19" t="s">
        <v>7471</v>
      </c>
      <c r="F1344" s="18" t="str">
        <f t="shared" si="20"/>
        <v>Vitória Do Mearim</v>
      </c>
      <c r="G1344" s="19">
        <v>716.71900000000005</v>
      </c>
    </row>
    <row r="1345" spans="1:7" x14ac:dyDescent="0.25">
      <c r="A1345" s="18">
        <f>IF(ISNUMBER(SEARCH('1_Aspectos Geográficos'!$D$6,tab_estados[],1)),MAX($A$1:A1344)+1,0)</f>
        <v>1344</v>
      </c>
      <c r="B1345" s="18" t="s">
        <v>576</v>
      </c>
      <c r="C1345" s="18" t="s">
        <v>577</v>
      </c>
      <c r="D1345" s="18" t="s">
        <v>793</v>
      </c>
      <c r="E1345" s="19" t="s">
        <v>7472</v>
      </c>
      <c r="F1345" s="18" t="str">
        <f t="shared" si="20"/>
        <v>Vitorino Freire</v>
      </c>
      <c r="G1345" s="19">
        <v>1193.385</v>
      </c>
    </row>
    <row r="1346" spans="1:7" x14ac:dyDescent="0.25">
      <c r="A1346" s="18">
        <f>IF(ISNUMBER(SEARCH('1_Aspectos Geográficos'!$D$6,tab_estados[],1)),MAX($A$1:A1345)+1,0)</f>
        <v>1345</v>
      </c>
      <c r="B1346" s="18" t="s">
        <v>576</v>
      </c>
      <c r="C1346" s="18" t="s">
        <v>577</v>
      </c>
      <c r="D1346" s="18" t="s">
        <v>794</v>
      </c>
      <c r="E1346" s="19" t="s">
        <v>7473</v>
      </c>
      <c r="F1346" s="18" t="str">
        <f t="shared" ref="F1346:F1409" si="21">IFERROR(VLOOKUP(ROW(A1345),lista,5,0),"")</f>
        <v>Zé Doca</v>
      </c>
      <c r="G1346" s="19">
        <v>2140.1089999999999</v>
      </c>
    </row>
    <row r="1347" spans="1:7" x14ac:dyDescent="0.25">
      <c r="A1347" s="18">
        <f>IF(ISNUMBER(SEARCH('1_Aspectos Geográficos'!$D$6,tab_estados[],1)),MAX($A$1:A1346)+1,0)</f>
        <v>1346</v>
      </c>
      <c r="B1347" s="18" t="s">
        <v>106</v>
      </c>
      <c r="C1347" s="18" t="s">
        <v>5343</v>
      </c>
      <c r="D1347" s="18" t="s">
        <v>5344</v>
      </c>
      <c r="E1347" s="19" t="s">
        <v>7474</v>
      </c>
      <c r="F1347" s="18" t="str">
        <f t="shared" si="21"/>
        <v>Acorizal</v>
      </c>
      <c r="G1347" s="19">
        <v>849.35199999999998</v>
      </c>
    </row>
    <row r="1348" spans="1:7" x14ac:dyDescent="0.25">
      <c r="A1348" s="18">
        <f>IF(ISNUMBER(SEARCH('1_Aspectos Geográficos'!$D$6,tab_estados[],1)),MAX($A$1:A1347)+1,0)</f>
        <v>1347</v>
      </c>
      <c r="B1348" s="18" t="s">
        <v>106</v>
      </c>
      <c r="C1348" s="18" t="s">
        <v>5343</v>
      </c>
      <c r="D1348" s="18" t="s">
        <v>5345</v>
      </c>
      <c r="E1348" s="19" t="s">
        <v>7475</v>
      </c>
      <c r="F1348" s="18" t="str">
        <f t="shared" si="21"/>
        <v>Água Boa</v>
      </c>
      <c r="G1348" s="19">
        <v>7510.6350000000002</v>
      </c>
    </row>
    <row r="1349" spans="1:7" x14ac:dyDescent="0.25">
      <c r="A1349" s="18">
        <f>IF(ISNUMBER(SEARCH('1_Aspectos Geográficos'!$D$6,tab_estados[],1)),MAX($A$1:A1348)+1,0)</f>
        <v>1348</v>
      </c>
      <c r="B1349" s="18" t="s">
        <v>106</v>
      </c>
      <c r="C1349" s="18" t="s">
        <v>5343</v>
      </c>
      <c r="D1349" s="18" t="s">
        <v>5346</v>
      </c>
      <c r="E1349" s="19" t="s">
        <v>7476</v>
      </c>
      <c r="F1349" s="18" t="str">
        <f t="shared" si="21"/>
        <v>Alta Floresta</v>
      </c>
      <c r="G1349" s="19">
        <v>8953.1910000000007</v>
      </c>
    </row>
    <row r="1350" spans="1:7" x14ac:dyDescent="0.25">
      <c r="A1350" s="18">
        <f>IF(ISNUMBER(SEARCH('1_Aspectos Geográficos'!$D$6,tab_estados[],1)),MAX($A$1:A1349)+1,0)</f>
        <v>1349</v>
      </c>
      <c r="B1350" s="18" t="s">
        <v>106</v>
      </c>
      <c r="C1350" s="18" t="s">
        <v>5343</v>
      </c>
      <c r="D1350" s="18" t="s">
        <v>5347</v>
      </c>
      <c r="E1350" s="19" t="s">
        <v>7477</v>
      </c>
      <c r="F1350" s="18" t="str">
        <f t="shared" si="21"/>
        <v>Alto Araguaia</v>
      </c>
      <c r="G1350" s="19">
        <v>5399.2920000000004</v>
      </c>
    </row>
    <row r="1351" spans="1:7" x14ac:dyDescent="0.25">
      <c r="A1351" s="18">
        <f>IF(ISNUMBER(SEARCH('1_Aspectos Geográficos'!$D$6,tab_estados[],1)),MAX($A$1:A1350)+1,0)</f>
        <v>1350</v>
      </c>
      <c r="B1351" s="18" t="s">
        <v>106</v>
      </c>
      <c r="C1351" s="18" t="s">
        <v>5343</v>
      </c>
      <c r="D1351" s="18" t="s">
        <v>5348</v>
      </c>
      <c r="E1351" s="19" t="s">
        <v>7478</v>
      </c>
      <c r="F1351" s="18" t="str">
        <f t="shared" si="21"/>
        <v>Alto Boa Vista</v>
      </c>
      <c r="G1351" s="19">
        <v>2240.4380000000001</v>
      </c>
    </row>
    <row r="1352" spans="1:7" x14ac:dyDescent="0.25">
      <c r="A1352" s="18">
        <f>IF(ISNUMBER(SEARCH('1_Aspectos Geográficos'!$D$6,tab_estados[],1)),MAX($A$1:A1351)+1,0)</f>
        <v>1351</v>
      </c>
      <c r="B1352" s="18" t="s">
        <v>106</v>
      </c>
      <c r="C1352" s="18" t="s">
        <v>5343</v>
      </c>
      <c r="D1352" s="18" t="s">
        <v>5349</v>
      </c>
      <c r="E1352" s="19" t="s">
        <v>7479</v>
      </c>
      <c r="F1352" s="18" t="str">
        <f t="shared" si="21"/>
        <v>Alto Garças</v>
      </c>
      <c r="G1352" s="19">
        <v>3866.9160000000002</v>
      </c>
    </row>
    <row r="1353" spans="1:7" x14ac:dyDescent="0.25">
      <c r="A1353" s="18">
        <f>IF(ISNUMBER(SEARCH('1_Aspectos Geográficos'!$D$6,tab_estados[],1)),MAX($A$1:A1352)+1,0)</f>
        <v>1352</v>
      </c>
      <c r="B1353" s="18" t="s">
        <v>106</v>
      </c>
      <c r="C1353" s="18" t="s">
        <v>5343</v>
      </c>
      <c r="D1353" s="18" t="s">
        <v>5350</v>
      </c>
      <c r="E1353" s="19" t="s">
        <v>7480</v>
      </c>
      <c r="F1353" s="18" t="str">
        <f t="shared" si="21"/>
        <v>Alto Paraguai</v>
      </c>
      <c r="G1353" s="19">
        <v>1846.145</v>
      </c>
    </row>
    <row r="1354" spans="1:7" x14ac:dyDescent="0.25">
      <c r="A1354" s="18">
        <f>IF(ISNUMBER(SEARCH('1_Aspectos Geográficos'!$D$6,tab_estados[],1)),MAX($A$1:A1353)+1,0)</f>
        <v>1353</v>
      </c>
      <c r="B1354" s="18" t="s">
        <v>106</v>
      </c>
      <c r="C1354" s="18" t="s">
        <v>5343</v>
      </c>
      <c r="D1354" s="18" t="s">
        <v>5351</v>
      </c>
      <c r="E1354" s="19" t="s">
        <v>7481</v>
      </c>
      <c r="F1354" s="18" t="str">
        <f t="shared" si="21"/>
        <v>Alto Taquari</v>
      </c>
      <c r="G1354" s="19">
        <v>1440.4010000000001</v>
      </c>
    </row>
    <row r="1355" spans="1:7" x14ac:dyDescent="0.25">
      <c r="A1355" s="18">
        <f>IF(ISNUMBER(SEARCH('1_Aspectos Geográficos'!$D$6,tab_estados[],1)),MAX($A$1:A1354)+1,0)</f>
        <v>1354</v>
      </c>
      <c r="B1355" s="18" t="s">
        <v>106</v>
      </c>
      <c r="C1355" s="18" t="s">
        <v>5343</v>
      </c>
      <c r="D1355" s="18" t="s">
        <v>5352</v>
      </c>
      <c r="E1355" s="19" t="s">
        <v>7482</v>
      </c>
      <c r="F1355" s="18" t="str">
        <f t="shared" si="21"/>
        <v>Apiacás</v>
      </c>
      <c r="G1355" s="19">
        <v>20488.469000000001</v>
      </c>
    </row>
    <row r="1356" spans="1:7" x14ac:dyDescent="0.25">
      <c r="A1356" s="18">
        <f>IF(ISNUMBER(SEARCH('1_Aspectos Geográficos'!$D$6,tab_estados[],1)),MAX($A$1:A1355)+1,0)</f>
        <v>1355</v>
      </c>
      <c r="B1356" s="18" t="s">
        <v>106</v>
      </c>
      <c r="C1356" s="18" t="s">
        <v>5343</v>
      </c>
      <c r="D1356" s="18" t="s">
        <v>5353</v>
      </c>
      <c r="E1356" s="19" t="s">
        <v>7483</v>
      </c>
      <c r="F1356" s="18" t="str">
        <f t="shared" si="21"/>
        <v>Araguaiana</v>
      </c>
      <c r="G1356" s="19">
        <v>6422.9660000000003</v>
      </c>
    </row>
    <row r="1357" spans="1:7" x14ac:dyDescent="0.25">
      <c r="A1357" s="18">
        <f>IF(ISNUMBER(SEARCH('1_Aspectos Geográficos'!$D$6,tab_estados[],1)),MAX($A$1:A1356)+1,0)</f>
        <v>1356</v>
      </c>
      <c r="B1357" s="18" t="s">
        <v>106</v>
      </c>
      <c r="C1357" s="18" t="s">
        <v>5343</v>
      </c>
      <c r="D1357" s="18" t="s">
        <v>5354</v>
      </c>
      <c r="E1357" s="19" t="s">
        <v>7484</v>
      </c>
      <c r="F1357" s="18" t="str">
        <f t="shared" si="21"/>
        <v>Araguainha</v>
      </c>
      <c r="G1357" s="19">
        <v>687.779</v>
      </c>
    </row>
    <row r="1358" spans="1:7" x14ac:dyDescent="0.25">
      <c r="A1358" s="18">
        <f>IF(ISNUMBER(SEARCH('1_Aspectos Geográficos'!$D$6,tab_estados[],1)),MAX($A$1:A1357)+1,0)</f>
        <v>1357</v>
      </c>
      <c r="B1358" s="18" t="s">
        <v>106</v>
      </c>
      <c r="C1358" s="18" t="s">
        <v>5343</v>
      </c>
      <c r="D1358" s="18" t="s">
        <v>5355</v>
      </c>
      <c r="E1358" s="19" t="s">
        <v>7485</v>
      </c>
      <c r="F1358" s="18" t="str">
        <f t="shared" si="21"/>
        <v>Araputanga</v>
      </c>
      <c r="G1358" s="19">
        <v>1610.8879999999999</v>
      </c>
    </row>
    <row r="1359" spans="1:7" x14ac:dyDescent="0.25">
      <c r="A1359" s="18">
        <f>IF(ISNUMBER(SEARCH('1_Aspectos Geográficos'!$D$6,tab_estados[],1)),MAX($A$1:A1358)+1,0)</f>
        <v>1358</v>
      </c>
      <c r="B1359" s="18" t="s">
        <v>106</v>
      </c>
      <c r="C1359" s="18" t="s">
        <v>5343</v>
      </c>
      <c r="D1359" s="18" t="s">
        <v>5356</v>
      </c>
      <c r="E1359" s="19" t="s">
        <v>7486</v>
      </c>
      <c r="F1359" s="18" t="str">
        <f t="shared" si="21"/>
        <v>Arenápolis</v>
      </c>
      <c r="G1359" s="19">
        <v>415.58499999999998</v>
      </c>
    </row>
    <row r="1360" spans="1:7" x14ac:dyDescent="0.25">
      <c r="A1360" s="18">
        <f>IF(ISNUMBER(SEARCH('1_Aspectos Geográficos'!$D$6,tab_estados[],1)),MAX($A$1:A1359)+1,0)</f>
        <v>1359</v>
      </c>
      <c r="B1360" s="18" t="s">
        <v>106</v>
      </c>
      <c r="C1360" s="18" t="s">
        <v>5343</v>
      </c>
      <c r="D1360" s="18" t="s">
        <v>5357</v>
      </c>
      <c r="E1360" s="19" t="s">
        <v>7487</v>
      </c>
      <c r="F1360" s="18" t="str">
        <f t="shared" si="21"/>
        <v>Aripuanã</v>
      </c>
      <c r="G1360" s="19">
        <v>25107.968000000001</v>
      </c>
    </row>
    <row r="1361" spans="1:7" x14ac:dyDescent="0.25">
      <c r="A1361" s="18">
        <f>IF(ISNUMBER(SEARCH('1_Aspectos Geográficos'!$D$6,tab_estados[],1)),MAX($A$1:A1360)+1,0)</f>
        <v>1360</v>
      </c>
      <c r="B1361" s="18" t="s">
        <v>106</v>
      </c>
      <c r="C1361" s="18" t="s">
        <v>5343</v>
      </c>
      <c r="D1361" s="18" t="s">
        <v>5358</v>
      </c>
      <c r="E1361" s="19" t="s">
        <v>7488</v>
      </c>
      <c r="F1361" s="18" t="str">
        <f t="shared" si="21"/>
        <v>Barão De Melgaço</v>
      </c>
      <c r="G1361" s="19">
        <v>11174.474</v>
      </c>
    </row>
    <row r="1362" spans="1:7" x14ac:dyDescent="0.25">
      <c r="A1362" s="18">
        <f>IF(ISNUMBER(SEARCH('1_Aspectos Geográficos'!$D$6,tab_estados[],1)),MAX($A$1:A1361)+1,0)</f>
        <v>1361</v>
      </c>
      <c r="B1362" s="18" t="s">
        <v>106</v>
      </c>
      <c r="C1362" s="18" t="s">
        <v>5343</v>
      </c>
      <c r="D1362" s="18" t="s">
        <v>5359</v>
      </c>
      <c r="E1362" s="19" t="s">
        <v>7489</v>
      </c>
      <c r="F1362" s="18" t="str">
        <f t="shared" si="21"/>
        <v>Barra Do Bugres</v>
      </c>
      <c r="G1362" s="19">
        <v>5984.9409999999998</v>
      </c>
    </row>
    <row r="1363" spans="1:7" x14ac:dyDescent="0.25">
      <c r="A1363" s="18">
        <f>IF(ISNUMBER(SEARCH('1_Aspectos Geográficos'!$D$6,tab_estados[],1)),MAX($A$1:A1362)+1,0)</f>
        <v>1362</v>
      </c>
      <c r="B1363" s="18" t="s">
        <v>106</v>
      </c>
      <c r="C1363" s="18" t="s">
        <v>5343</v>
      </c>
      <c r="D1363" s="18" t="s">
        <v>5360</v>
      </c>
      <c r="E1363" s="19" t="s">
        <v>7490</v>
      </c>
      <c r="F1363" s="18" t="str">
        <f t="shared" si="21"/>
        <v>Barra Do Garças</v>
      </c>
      <c r="G1363" s="19">
        <v>9079.2909999999993</v>
      </c>
    </row>
    <row r="1364" spans="1:7" x14ac:dyDescent="0.25">
      <c r="A1364" s="18">
        <f>IF(ISNUMBER(SEARCH('1_Aspectos Geográficos'!$D$6,tab_estados[],1)),MAX($A$1:A1363)+1,0)</f>
        <v>1363</v>
      </c>
      <c r="B1364" s="18" t="s">
        <v>106</v>
      </c>
      <c r="C1364" s="18" t="s">
        <v>5343</v>
      </c>
      <c r="D1364" s="18" t="s">
        <v>5361</v>
      </c>
      <c r="E1364" s="19" t="s">
        <v>7491</v>
      </c>
      <c r="F1364" s="18" t="str">
        <f t="shared" si="21"/>
        <v>Bom Jesus Do Araguaia</v>
      </c>
      <c r="G1364" s="19">
        <v>4274.2179999999998</v>
      </c>
    </row>
    <row r="1365" spans="1:7" x14ac:dyDescent="0.25">
      <c r="A1365" s="18">
        <f>IF(ISNUMBER(SEARCH('1_Aspectos Geográficos'!$D$6,tab_estados[],1)),MAX($A$1:A1364)+1,0)</f>
        <v>1364</v>
      </c>
      <c r="B1365" s="18" t="s">
        <v>106</v>
      </c>
      <c r="C1365" s="18" t="s">
        <v>5343</v>
      </c>
      <c r="D1365" s="18" t="s">
        <v>5362</v>
      </c>
      <c r="E1365" s="19" t="s">
        <v>7492</v>
      </c>
      <c r="F1365" s="18" t="str">
        <f t="shared" si="21"/>
        <v>Brasnorte</v>
      </c>
      <c r="G1365" s="19">
        <v>15959.135</v>
      </c>
    </row>
    <row r="1366" spans="1:7" x14ac:dyDescent="0.25">
      <c r="A1366" s="18">
        <f>IF(ISNUMBER(SEARCH('1_Aspectos Geográficos'!$D$6,tab_estados[],1)),MAX($A$1:A1365)+1,0)</f>
        <v>1365</v>
      </c>
      <c r="B1366" s="18" t="s">
        <v>106</v>
      </c>
      <c r="C1366" s="18" t="s">
        <v>5343</v>
      </c>
      <c r="D1366" s="18" t="s">
        <v>5363</v>
      </c>
      <c r="E1366" s="19" t="s">
        <v>7493</v>
      </c>
      <c r="F1366" s="18" t="str">
        <f t="shared" si="21"/>
        <v>Cáceres</v>
      </c>
      <c r="G1366" s="19">
        <v>24593.030999999999</v>
      </c>
    </row>
    <row r="1367" spans="1:7" x14ac:dyDescent="0.25">
      <c r="A1367" s="18">
        <f>IF(ISNUMBER(SEARCH('1_Aspectos Geográficos'!$D$6,tab_estados[],1)),MAX($A$1:A1366)+1,0)</f>
        <v>1366</v>
      </c>
      <c r="B1367" s="18" t="s">
        <v>106</v>
      </c>
      <c r="C1367" s="18" t="s">
        <v>5343</v>
      </c>
      <c r="D1367" s="18" t="s">
        <v>5364</v>
      </c>
      <c r="E1367" s="19" t="s">
        <v>7494</v>
      </c>
      <c r="F1367" s="18" t="str">
        <f t="shared" si="21"/>
        <v>Campinápolis</v>
      </c>
      <c r="G1367" s="19">
        <v>5981.7070000000003</v>
      </c>
    </row>
    <row r="1368" spans="1:7" x14ac:dyDescent="0.25">
      <c r="A1368" s="18">
        <f>IF(ISNUMBER(SEARCH('1_Aspectos Geográficos'!$D$6,tab_estados[],1)),MAX($A$1:A1367)+1,0)</f>
        <v>1367</v>
      </c>
      <c r="B1368" s="18" t="s">
        <v>106</v>
      </c>
      <c r="C1368" s="18" t="s">
        <v>5343</v>
      </c>
      <c r="D1368" s="18" t="s">
        <v>5365</v>
      </c>
      <c r="E1368" s="19" t="s">
        <v>7495</v>
      </c>
      <c r="F1368" s="18" t="str">
        <f t="shared" si="21"/>
        <v>Campo Novo Do Parecis</v>
      </c>
      <c r="G1368" s="19">
        <v>9434.4249999999993</v>
      </c>
    </row>
    <row r="1369" spans="1:7" x14ac:dyDescent="0.25">
      <c r="A1369" s="18">
        <f>IF(ISNUMBER(SEARCH('1_Aspectos Geográficos'!$D$6,tab_estados[],1)),MAX($A$1:A1368)+1,0)</f>
        <v>1368</v>
      </c>
      <c r="B1369" s="18" t="s">
        <v>106</v>
      </c>
      <c r="C1369" s="18" t="s">
        <v>5343</v>
      </c>
      <c r="D1369" s="18" t="s">
        <v>5366</v>
      </c>
      <c r="E1369" s="19" t="s">
        <v>7496</v>
      </c>
      <c r="F1369" s="18" t="str">
        <f t="shared" si="21"/>
        <v>Campo Verde</v>
      </c>
      <c r="G1369" s="19">
        <v>4768.0829999999996</v>
      </c>
    </row>
    <row r="1370" spans="1:7" x14ac:dyDescent="0.25">
      <c r="A1370" s="18">
        <f>IF(ISNUMBER(SEARCH('1_Aspectos Geográficos'!$D$6,tab_estados[],1)),MAX($A$1:A1369)+1,0)</f>
        <v>1369</v>
      </c>
      <c r="B1370" s="18" t="s">
        <v>106</v>
      </c>
      <c r="C1370" s="18" t="s">
        <v>5343</v>
      </c>
      <c r="D1370" s="18" t="s">
        <v>5367</v>
      </c>
      <c r="E1370" s="19" t="s">
        <v>7497</v>
      </c>
      <c r="F1370" s="18" t="str">
        <f t="shared" si="21"/>
        <v>Campos De Júlio</v>
      </c>
      <c r="G1370" s="19">
        <v>6801.857</v>
      </c>
    </row>
    <row r="1371" spans="1:7" x14ac:dyDescent="0.25">
      <c r="A1371" s="18">
        <f>IF(ISNUMBER(SEARCH('1_Aspectos Geográficos'!$D$6,tab_estados[],1)),MAX($A$1:A1370)+1,0)</f>
        <v>1370</v>
      </c>
      <c r="B1371" s="18" t="s">
        <v>106</v>
      </c>
      <c r="C1371" s="18" t="s">
        <v>5343</v>
      </c>
      <c r="D1371" s="18" t="s">
        <v>5368</v>
      </c>
      <c r="E1371" s="19" t="s">
        <v>7498</v>
      </c>
      <c r="F1371" s="18" t="str">
        <f t="shared" si="21"/>
        <v>Canabrava Do Norte</v>
      </c>
      <c r="G1371" s="19">
        <v>3452.6840000000002</v>
      </c>
    </row>
    <row r="1372" spans="1:7" x14ac:dyDescent="0.25">
      <c r="A1372" s="18">
        <f>IF(ISNUMBER(SEARCH('1_Aspectos Geográficos'!$D$6,tab_estados[],1)),MAX($A$1:A1371)+1,0)</f>
        <v>1371</v>
      </c>
      <c r="B1372" s="18" t="s">
        <v>106</v>
      </c>
      <c r="C1372" s="18" t="s">
        <v>5343</v>
      </c>
      <c r="D1372" s="18" t="s">
        <v>5369</v>
      </c>
      <c r="E1372" s="19" t="s">
        <v>6425</v>
      </c>
      <c r="F1372" s="18" t="str">
        <f t="shared" si="21"/>
        <v>Canarana</v>
      </c>
      <c r="G1372" s="19">
        <v>10882.379000000001</v>
      </c>
    </row>
    <row r="1373" spans="1:7" x14ac:dyDescent="0.25">
      <c r="A1373" s="18">
        <f>IF(ISNUMBER(SEARCH('1_Aspectos Geográficos'!$D$6,tab_estados[],1)),MAX($A$1:A1372)+1,0)</f>
        <v>1372</v>
      </c>
      <c r="B1373" s="18" t="s">
        <v>106</v>
      </c>
      <c r="C1373" s="18" t="s">
        <v>5343</v>
      </c>
      <c r="D1373" s="18" t="s">
        <v>5370</v>
      </c>
      <c r="E1373" s="19" t="s">
        <v>7499</v>
      </c>
      <c r="F1373" s="18" t="str">
        <f t="shared" si="21"/>
        <v>Carlinda</v>
      </c>
      <c r="G1373" s="19">
        <v>2416.1439999999998</v>
      </c>
    </row>
    <row r="1374" spans="1:7" x14ac:dyDescent="0.25">
      <c r="A1374" s="18">
        <f>IF(ISNUMBER(SEARCH('1_Aspectos Geográficos'!$D$6,tab_estados[],1)),MAX($A$1:A1373)+1,0)</f>
        <v>1373</v>
      </c>
      <c r="B1374" s="18" t="s">
        <v>106</v>
      </c>
      <c r="C1374" s="18" t="s">
        <v>5343</v>
      </c>
      <c r="D1374" s="18" t="s">
        <v>5371</v>
      </c>
      <c r="E1374" s="19" t="s">
        <v>7500</v>
      </c>
      <c r="F1374" s="18" t="str">
        <f t="shared" si="21"/>
        <v>Castanheira</v>
      </c>
      <c r="G1374" s="19">
        <v>3909.5369999999998</v>
      </c>
    </row>
    <row r="1375" spans="1:7" x14ac:dyDescent="0.25">
      <c r="A1375" s="18">
        <f>IF(ISNUMBER(SEARCH('1_Aspectos Geográficos'!$D$6,tab_estados[],1)),MAX($A$1:A1374)+1,0)</f>
        <v>1374</v>
      </c>
      <c r="B1375" s="18" t="s">
        <v>106</v>
      </c>
      <c r="C1375" s="18" t="s">
        <v>5343</v>
      </c>
      <c r="D1375" s="18" t="s">
        <v>5372</v>
      </c>
      <c r="E1375" s="19" t="s">
        <v>7501</v>
      </c>
      <c r="F1375" s="18" t="str">
        <f t="shared" si="21"/>
        <v>Chapada Dos Guimarães</v>
      </c>
      <c r="G1375" s="19">
        <v>6619.3159999999998</v>
      </c>
    </row>
    <row r="1376" spans="1:7" x14ac:dyDescent="0.25">
      <c r="A1376" s="18">
        <f>IF(ISNUMBER(SEARCH('1_Aspectos Geográficos'!$D$6,tab_estados[],1)),MAX($A$1:A1375)+1,0)</f>
        <v>1375</v>
      </c>
      <c r="B1376" s="18" t="s">
        <v>106</v>
      </c>
      <c r="C1376" s="18" t="s">
        <v>5343</v>
      </c>
      <c r="D1376" s="18" t="s">
        <v>5373</v>
      </c>
      <c r="E1376" s="19" t="s">
        <v>7502</v>
      </c>
      <c r="F1376" s="18" t="str">
        <f t="shared" si="21"/>
        <v>Cláudia</v>
      </c>
      <c r="G1376" s="19">
        <v>3849.991</v>
      </c>
    </row>
    <row r="1377" spans="1:7" x14ac:dyDescent="0.25">
      <c r="A1377" s="18">
        <f>IF(ISNUMBER(SEARCH('1_Aspectos Geográficos'!$D$6,tab_estados[],1)),MAX($A$1:A1376)+1,0)</f>
        <v>1376</v>
      </c>
      <c r="B1377" s="18" t="s">
        <v>106</v>
      </c>
      <c r="C1377" s="18" t="s">
        <v>5343</v>
      </c>
      <c r="D1377" s="18" t="s">
        <v>5374</v>
      </c>
      <c r="E1377" s="19" t="s">
        <v>7503</v>
      </c>
      <c r="F1377" s="18" t="str">
        <f t="shared" si="21"/>
        <v>Cocalinho</v>
      </c>
      <c r="G1377" s="19">
        <v>16516.319</v>
      </c>
    </row>
    <row r="1378" spans="1:7" x14ac:dyDescent="0.25">
      <c r="A1378" s="18">
        <f>IF(ISNUMBER(SEARCH('1_Aspectos Geográficos'!$D$6,tab_estados[],1)),MAX($A$1:A1377)+1,0)</f>
        <v>1377</v>
      </c>
      <c r="B1378" s="18" t="s">
        <v>106</v>
      </c>
      <c r="C1378" s="18" t="s">
        <v>5343</v>
      </c>
      <c r="D1378" s="18" t="s">
        <v>5375</v>
      </c>
      <c r="E1378" s="19" t="s">
        <v>7504</v>
      </c>
      <c r="F1378" s="18" t="str">
        <f t="shared" si="21"/>
        <v>Colíder</v>
      </c>
      <c r="G1378" s="19">
        <v>3103.9580000000001</v>
      </c>
    </row>
    <row r="1379" spans="1:7" x14ac:dyDescent="0.25">
      <c r="A1379" s="18">
        <f>IF(ISNUMBER(SEARCH('1_Aspectos Geográficos'!$D$6,tab_estados[],1)),MAX($A$1:A1378)+1,0)</f>
        <v>1378</v>
      </c>
      <c r="B1379" s="18" t="s">
        <v>106</v>
      </c>
      <c r="C1379" s="18" t="s">
        <v>5343</v>
      </c>
      <c r="D1379" s="18" t="s">
        <v>5376</v>
      </c>
      <c r="E1379" s="19" t="s">
        <v>7505</v>
      </c>
      <c r="F1379" s="18" t="str">
        <f t="shared" si="21"/>
        <v>Colniza</v>
      </c>
      <c r="G1379" s="19">
        <v>27946.126</v>
      </c>
    </row>
    <row r="1380" spans="1:7" x14ac:dyDescent="0.25">
      <c r="A1380" s="18">
        <f>IF(ISNUMBER(SEARCH('1_Aspectos Geográficos'!$D$6,tab_estados[],1)),MAX($A$1:A1379)+1,0)</f>
        <v>1379</v>
      </c>
      <c r="B1380" s="18" t="s">
        <v>106</v>
      </c>
      <c r="C1380" s="18" t="s">
        <v>5343</v>
      </c>
      <c r="D1380" s="18" t="s">
        <v>5377</v>
      </c>
      <c r="E1380" s="19" t="s">
        <v>7506</v>
      </c>
      <c r="F1380" s="18" t="str">
        <f t="shared" si="21"/>
        <v>Comodoro</v>
      </c>
      <c r="G1380" s="19">
        <v>21518.252</v>
      </c>
    </row>
    <row r="1381" spans="1:7" x14ac:dyDescent="0.25">
      <c r="A1381" s="18">
        <f>IF(ISNUMBER(SEARCH('1_Aspectos Geográficos'!$D$6,tab_estados[],1)),MAX($A$1:A1380)+1,0)</f>
        <v>1380</v>
      </c>
      <c r="B1381" s="18" t="s">
        <v>106</v>
      </c>
      <c r="C1381" s="18" t="s">
        <v>5343</v>
      </c>
      <c r="D1381" s="18" t="s">
        <v>5378</v>
      </c>
      <c r="E1381" s="19" t="s">
        <v>7507</v>
      </c>
      <c r="F1381" s="18" t="str">
        <f t="shared" si="21"/>
        <v>Confresa</v>
      </c>
      <c r="G1381" s="19">
        <v>5801.9449999999997</v>
      </c>
    </row>
    <row r="1382" spans="1:7" x14ac:dyDescent="0.25">
      <c r="A1382" s="18">
        <f>IF(ISNUMBER(SEARCH('1_Aspectos Geográficos'!$D$6,tab_estados[],1)),MAX($A$1:A1381)+1,0)</f>
        <v>1381</v>
      </c>
      <c r="B1382" s="18" t="s">
        <v>106</v>
      </c>
      <c r="C1382" s="18" t="s">
        <v>5343</v>
      </c>
      <c r="D1382" s="18" t="s">
        <v>5379</v>
      </c>
      <c r="E1382" s="19" t="s">
        <v>7508</v>
      </c>
      <c r="F1382" s="18" t="str">
        <f t="shared" si="21"/>
        <v>Conquista D'Oeste</v>
      </c>
      <c r="G1382" s="19">
        <v>2672.2069999999999</v>
      </c>
    </row>
    <row r="1383" spans="1:7" x14ac:dyDescent="0.25">
      <c r="A1383" s="18">
        <f>IF(ISNUMBER(SEARCH('1_Aspectos Geográficos'!$D$6,tab_estados[],1)),MAX($A$1:A1382)+1,0)</f>
        <v>1382</v>
      </c>
      <c r="B1383" s="18" t="s">
        <v>106</v>
      </c>
      <c r="C1383" s="18" t="s">
        <v>5343</v>
      </c>
      <c r="D1383" s="18" t="s">
        <v>5380</v>
      </c>
      <c r="E1383" s="19" t="s">
        <v>7509</v>
      </c>
      <c r="F1383" s="18" t="str">
        <f t="shared" si="21"/>
        <v>Cotriguaçu</v>
      </c>
      <c r="G1383" s="19">
        <v>9421.0759999999991</v>
      </c>
    </row>
    <row r="1384" spans="1:7" x14ac:dyDescent="0.25">
      <c r="A1384" s="18">
        <f>IF(ISNUMBER(SEARCH('1_Aspectos Geográficos'!$D$6,tab_estados[],1)),MAX($A$1:A1383)+1,0)</f>
        <v>1383</v>
      </c>
      <c r="B1384" s="18" t="s">
        <v>106</v>
      </c>
      <c r="C1384" s="18" t="s">
        <v>5343</v>
      </c>
      <c r="D1384" s="18" t="s">
        <v>5381</v>
      </c>
      <c r="E1384" s="19" t="s">
        <v>7510</v>
      </c>
      <c r="F1384" s="18" t="str">
        <f t="shared" si="21"/>
        <v>Cuiabá</v>
      </c>
      <c r="G1384" s="19">
        <v>3291.8159999999998</v>
      </c>
    </row>
    <row r="1385" spans="1:7" x14ac:dyDescent="0.25">
      <c r="A1385" s="18">
        <f>IF(ISNUMBER(SEARCH('1_Aspectos Geográficos'!$D$6,tab_estados[],1)),MAX($A$1:A1384)+1,0)</f>
        <v>1384</v>
      </c>
      <c r="B1385" s="18" t="s">
        <v>106</v>
      </c>
      <c r="C1385" s="18" t="s">
        <v>5343</v>
      </c>
      <c r="D1385" s="18" t="s">
        <v>5382</v>
      </c>
      <c r="E1385" s="19" t="s">
        <v>7511</v>
      </c>
      <c r="F1385" s="18" t="str">
        <f t="shared" si="21"/>
        <v>Curvelândia</v>
      </c>
      <c r="G1385" s="19">
        <v>359.03100000000001</v>
      </c>
    </row>
    <row r="1386" spans="1:7" x14ac:dyDescent="0.25">
      <c r="A1386" s="18">
        <f>IF(ISNUMBER(SEARCH('1_Aspectos Geográficos'!$D$6,tab_estados[],1)),MAX($A$1:A1385)+1,0)</f>
        <v>1385</v>
      </c>
      <c r="B1386" s="18" t="s">
        <v>106</v>
      </c>
      <c r="C1386" s="18" t="s">
        <v>5343</v>
      </c>
      <c r="D1386" s="18" t="s">
        <v>5383</v>
      </c>
      <c r="E1386" s="19" t="s">
        <v>7512</v>
      </c>
      <c r="F1386" s="18" t="str">
        <f t="shared" si="21"/>
        <v>Denise</v>
      </c>
      <c r="G1386" s="19">
        <v>1278.502</v>
      </c>
    </row>
    <row r="1387" spans="1:7" x14ac:dyDescent="0.25">
      <c r="A1387" s="18">
        <f>IF(ISNUMBER(SEARCH('1_Aspectos Geográficos'!$D$6,tab_estados[],1)),MAX($A$1:A1386)+1,0)</f>
        <v>1386</v>
      </c>
      <c r="B1387" s="18" t="s">
        <v>106</v>
      </c>
      <c r="C1387" s="18" t="s">
        <v>5343</v>
      </c>
      <c r="D1387" s="18" t="s">
        <v>5384</v>
      </c>
      <c r="E1387" s="19" t="s">
        <v>7513</v>
      </c>
      <c r="F1387" s="18" t="str">
        <f t="shared" si="21"/>
        <v>Diamantino</v>
      </c>
      <c r="G1387" s="19">
        <v>8230.0969999999998</v>
      </c>
    </row>
    <row r="1388" spans="1:7" x14ac:dyDescent="0.25">
      <c r="A1388" s="18">
        <f>IF(ISNUMBER(SEARCH('1_Aspectos Geográficos'!$D$6,tab_estados[],1)),MAX($A$1:A1387)+1,0)</f>
        <v>1387</v>
      </c>
      <c r="B1388" s="18" t="s">
        <v>106</v>
      </c>
      <c r="C1388" s="18" t="s">
        <v>5343</v>
      </c>
      <c r="D1388" s="18" t="s">
        <v>5385</v>
      </c>
      <c r="E1388" s="19" t="s">
        <v>7514</v>
      </c>
      <c r="F1388" s="18" t="str">
        <f t="shared" si="21"/>
        <v>Dom Aquino</v>
      </c>
      <c r="G1388" s="19">
        <v>2218.192</v>
      </c>
    </row>
    <row r="1389" spans="1:7" x14ac:dyDescent="0.25">
      <c r="A1389" s="18">
        <f>IF(ISNUMBER(SEARCH('1_Aspectos Geográficos'!$D$6,tab_estados[],1)),MAX($A$1:A1388)+1,0)</f>
        <v>1388</v>
      </c>
      <c r="B1389" s="18" t="s">
        <v>106</v>
      </c>
      <c r="C1389" s="18" t="s">
        <v>5343</v>
      </c>
      <c r="D1389" s="18" t="s">
        <v>5386</v>
      </c>
      <c r="E1389" s="19" t="s">
        <v>7515</v>
      </c>
      <c r="F1389" s="18" t="str">
        <f t="shared" si="21"/>
        <v>Feliz Natal</v>
      </c>
      <c r="G1389" s="19">
        <v>11678.999</v>
      </c>
    </row>
    <row r="1390" spans="1:7" x14ac:dyDescent="0.25">
      <c r="A1390" s="18">
        <f>IF(ISNUMBER(SEARCH('1_Aspectos Geográficos'!$D$6,tab_estados[],1)),MAX($A$1:A1389)+1,0)</f>
        <v>1389</v>
      </c>
      <c r="B1390" s="18" t="s">
        <v>106</v>
      </c>
      <c r="C1390" s="18" t="s">
        <v>5343</v>
      </c>
      <c r="D1390" s="18" t="s">
        <v>5387</v>
      </c>
      <c r="E1390" s="19" t="s">
        <v>7516</v>
      </c>
      <c r="F1390" s="18" t="str">
        <f t="shared" si="21"/>
        <v>Figueirópolis D'Oeste</v>
      </c>
      <c r="G1390" s="19">
        <v>888.10599999999999</v>
      </c>
    </row>
    <row r="1391" spans="1:7" x14ac:dyDescent="0.25">
      <c r="A1391" s="18">
        <f>IF(ISNUMBER(SEARCH('1_Aspectos Geográficos'!$D$6,tab_estados[],1)),MAX($A$1:A1390)+1,0)</f>
        <v>1390</v>
      </c>
      <c r="B1391" s="18" t="s">
        <v>106</v>
      </c>
      <c r="C1391" s="18" t="s">
        <v>5343</v>
      </c>
      <c r="D1391" s="18" t="s">
        <v>5388</v>
      </c>
      <c r="E1391" s="19" t="s">
        <v>7517</v>
      </c>
      <c r="F1391" s="18" t="str">
        <f t="shared" si="21"/>
        <v>Gaúcha Do Norte</v>
      </c>
      <c r="G1391" s="19">
        <v>16934.297999999999</v>
      </c>
    </row>
    <row r="1392" spans="1:7" x14ac:dyDescent="0.25">
      <c r="A1392" s="18">
        <f>IF(ISNUMBER(SEARCH('1_Aspectos Geográficos'!$D$6,tab_estados[],1)),MAX($A$1:A1391)+1,0)</f>
        <v>1391</v>
      </c>
      <c r="B1392" s="18" t="s">
        <v>106</v>
      </c>
      <c r="C1392" s="18" t="s">
        <v>5343</v>
      </c>
      <c r="D1392" s="18" t="s">
        <v>5389</v>
      </c>
      <c r="E1392" s="19" t="s">
        <v>7518</v>
      </c>
      <c r="F1392" s="18" t="str">
        <f t="shared" si="21"/>
        <v>General Carneiro</v>
      </c>
      <c r="G1392" s="19">
        <v>3710.4560000000001</v>
      </c>
    </row>
    <row r="1393" spans="1:7" x14ac:dyDescent="0.25">
      <c r="A1393" s="18">
        <f>IF(ISNUMBER(SEARCH('1_Aspectos Geográficos'!$D$6,tab_estados[],1)),MAX($A$1:A1392)+1,0)</f>
        <v>1392</v>
      </c>
      <c r="B1393" s="18" t="s">
        <v>106</v>
      </c>
      <c r="C1393" s="18" t="s">
        <v>5343</v>
      </c>
      <c r="D1393" s="18" t="s">
        <v>5390</v>
      </c>
      <c r="E1393" s="19" t="s">
        <v>7519</v>
      </c>
      <c r="F1393" s="18" t="str">
        <f t="shared" si="21"/>
        <v>Glória D'Oeste</v>
      </c>
      <c r="G1393" s="19">
        <v>835.39</v>
      </c>
    </row>
    <row r="1394" spans="1:7" x14ac:dyDescent="0.25">
      <c r="A1394" s="18">
        <f>IF(ISNUMBER(SEARCH('1_Aspectos Geográficos'!$D$6,tab_estados[],1)),MAX($A$1:A1393)+1,0)</f>
        <v>1393</v>
      </c>
      <c r="B1394" s="18" t="s">
        <v>106</v>
      </c>
      <c r="C1394" s="18" t="s">
        <v>5343</v>
      </c>
      <c r="D1394" s="18" t="s">
        <v>5391</v>
      </c>
      <c r="E1394" s="19" t="s">
        <v>7520</v>
      </c>
      <c r="F1394" s="18" t="str">
        <f t="shared" si="21"/>
        <v>Guarantã Do Norte</v>
      </c>
      <c r="G1394" s="19">
        <v>4734.5889999999999</v>
      </c>
    </row>
    <row r="1395" spans="1:7" x14ac:dyDescent="0.25">
      <c r="A1395" s="18">
        <f>IF(ISNUMBER(SEARCH('1_Aspectos Geográficos'!$D$6,tab_estados[],1)),MAX($A$1:A1394)+1,0)</f>
        <v>1394</v>
      </c>
      <c r="B1395" s="18" t="s">
        <v>106</v>
      </c>
      <c r="C1395" s="18" t="s">
        <v>5343</v>
      </c>
      <c r="D1395" s="18" t="s">
        <v>5392</v>
      </c>
      <c r="E1395" s="19" t="s">
        <v>7521</v>
      </c>
      <c r="F1395" s="18" t="str">
        <f t="shared" si="21"/>
        <v>Guiratinga</v>
      </c>
      <c r="G1395" s="19">
        <v>5044.1390000000001</v>
      </c>
    </row>
    <row r="1396" spans="1:7" x14ac:dyDescent="0.25">
      <c r="A1396" s="18">
        <f>IF(ISNUMBER(SEARCH('1_Aspectos Geográficos'!$D$6,tab_estados[],1)),MAX($A$1:A1395)+1,0)</f>
        <v>1395</v>
      </c>
      <c r="B1396" s="18" t="s">
        <v>106</v>
      </c>
      <c r="C1396" s="18" t="s">
        <v>5343</v>
      </c>
      <c r="D1396" s="18" t="s">
        <v>5393</v>
      </c>
      <c r="E1396" s="19" t="s">
        <v>7522</v>
      </c>
      <c r="F1396" s="18" t="str">
        <f t="shared" si="21"/>
        <v>Indiavaí</v>
      </c>
      <c r="G1396" s="19">
        <v>592.63900000000001</v>
      </c>
    </row>
    <row r="1397" spans="1:7" x14ac:dyDescent="0.25">
      <c r="A1397" s="18">
        <f>IF(ISNUMBER(SEARCH('1_Aspectos Geográficos'!$D$6,tab_estados[],1)),MAX($A$1:A1396)+1,0)</f>
        <v>1396</v>
      </c>
      <c r="B1397" s="18" t="s">
        <v>106</v>
      </c>
      <c r="C1397" s="18" t="s">
        <v>5343</v>
      </c>
      <c r="D1397" s="18" t="s">
        <v>5394</v>
      </c>
      <c r="E1397" s="19" t="s">
        <v>7523</v>
      </c>
      <c r="F1397" s="18" t="str">
        <f t="shared" si="21"/>
        <v>Ipiranga Do Norte</v>
      </c>
      <c r="G1397" s="19">
        <v>3467.0509999999999</v>
      </c>
    </row>
    <row r="1398" spans="1:7" x14ac:dyDescent="0.25">
      <c r="A1398" s="18">
        <f>IF(ISNUMBER(SEARCH('1_Aspectos Geográficos'!$D$6,tab_estados[],1)),MAX($A$1:A1397)+1,0)</f>
        <v>1397</v>
      </c>
      <c r="B1398" s="18" t="s">
        <v>106</v>
      </c>
      <c r="C1398" s="18" t="s">
        <v>5343</v>
      </c>
      <c r="D1398" s="18" t="s">
        <v>5395</v>
      </c>
      <c r="E1398" s="19" t="s">
        <v>7524</v>
      </c>
      <c r="F1398" s="18" t="str">
        <f t="shared" si="21"/>
        <v>Itanhangá</v>
      </c>
      <c r="G1398" s="19">
        <v>2898.0729999999999</v>
      </c>
    </row>
    <row r="1399" spans="1:7" x14ac:dyDescent="0.25">
      <c r="A1399" s="18">
        <f>IF(ISNUMBER(SEARCH('1_Aspectos Geográficos'!$D$6,tab_estados[],1)),MAX($A$1:A1398)+1,0)</f>
        <v>1398</v>
      </c>
      <c r="B1399" s="18" t="s">
        <v>106</v>
      </c>
      <c r="C1399" s="18" t="s">
        <v>5343</v>
      </c>
      <c r="D1399" s="18" t="s">
        <v>5396</v>
      </c>
      <c r="E1399" s="19" t="s">
        <v>7525</v>
      </c>
      <c r="F1399" s="18" t="str">
        <f t="shared" si="21"/>
        <v>Itaúba</v>
      </c>
      <c r="G1399" s="19">
        <v>4529.5810000000001</v>
      </c>
    </row>
    <row r="1400" spans="1:7" x14ac:dyDescent="0.25">
      <c r="A1400" s="18">
        <f>IF(ISNUMBER(SEARCH('1_Aspectos Geográficos'!$D$6,tab_estados[],1)),MAX($A$1:A1399)+1,0)</f>
        <v>1399</v>
      </c>
      <c r="B1400" s="18" t="s">
        <v>106</v>
      </c>
      <c r="C1400" s="18" t="s">
        <v>5343</v>
      </c>
      <c r="D1400" s="18" t="s">
        <v>5397</v>
      </c>
      <c r="E1400" s="19" t="s">
        <v>7526</v>
      </c>
      <c r="F1400" s="18" t="str">
        <f t="shared" si="21"/>
        <v>Itiquira</v>
      </c>
      <c r="G1400" s="19">
        <v>8659.91</v>
      </c>
    </row>
    <row r="1401" spans="1:7" x14ac:dyDescent="0.25">
      <c r="A1401" s="18">
        <f>IF(ISNUMBER(SEARCH('1_Aspectos Geográficos'!$D$6,tab_estados[],1)),MAX($A$1:A1400)+1,0)</f>
        <v>1400</v>
      </c>
      <c r="B1401" s="18" t="s">
        <v>106</v>
      </c>
      <c r="C1401" s="18" t="s">
        <v>5343</v>
      </c>
      <c r="D1401" s="18" t="s">
        <v>5398</v>
      </c>
      <c r="E1401" s="19" t="s">
        <v>7527</v>
      </c>
      <c r="F1401" s="18" t="str">
        <f t="shared" si="21"/>
        <v>Jaciara</v>
      </c>
      <c r="G1401" s="19">
        <v>1676.972</v>
      </c>
    </row>
    <row r="1402" spans="1:7" x14ac:dyDescent="0.25">
      <c r="A1402" s="18">
        <f>IF(ISNUMBER(SEARCH('1_Aspectos Geográficos'!$D$6,tab_estados[],1)),MAX($A$1:A1401)+1,0)</f>
        <v>1401</v>
      </c>
      <c r="B1402" s="18" t="s">
        <v>106</v>
      </c>
      <c r="C1402" s="18" t="s">
        <v>5343</v>
      </c>
      <c r="D1402" s="18" t="s">
        <v>5399</v>
      </c>
      <c r="E1402" s="19" t="s">
        <v>7528</v>
      </c>
      <c r="F1402" s="18" t="str">
        <f t="shared" si="21"/>
        <v>Jangada</v>
      </c>
      <c r="G1402" s="19">
        <v>1018.492</v>
      </c>
    </row>
    <row r="1403" spans="1:7" x14ac:dyDescent="0.25">
      <c r="A1403" s="18">
        <f>IF(ISNUMBER(SEARCH('1_Aspectos Geográficos'!$D$6,tab_estados[],1)),MAX($A$1:A1402)+1,0)</f>
        <v>1402</v>
      </c>
      <c r="B1403" s="18" t="s">
        <v>106</v>
      </c>
      <c r="C1403" s="18" t="s">
        <v>5343</v>
      </c>
      <c r="D1403" s="18" t="s">
        <v>5400</v>
      </c>
      <c r="E1403" s="19" t="s">
        <v>7529</v>
      </c>
      <c r="F1403" s="18" t="str">
        <f t="shared" si="21"/>
        <v>Jauru</v>
      </c>
      <c r="G1403" s="19">
        <v>1358.4110000000001</v>
      </c>
    </row>
    <row r="1404" spans="1:7" x14ac:dyDescent="0.25">
      <c r="A1404" s="18">
        <f>IF(ISNUMBER(SEARCH('1_Aspectos Geográficos'!$D$6,tab_estados[],1)),MAX($A$1:A1403)+1,0)</f>
        <v>1403</v>
      </c>
      <c r="B1404" s="18" t="s">
        <v>106</v>
      </c>
      <c r="C1404" s="18" t="s">
        <v>5343</v>
      </c>
      <c r="D1404" s="18" t="s">
        <v>5401</v>
      </c>
      <c r="E1404" s="19" t="s">
        <v>7530</v>
      </c>
      <c r="F1404" s="18" t="str">
        <f t="shared" si="21"/>
        <v>Juara</v>
      </c>
      <c r="G1404" s="19">
        <v>22622.35</v>
      </c>
    </row>
    <row r="1405" spans="1:7" x14ac:dyDescent="0.25">
      <c r="A1405" s="18">
        <f>IF(ISNUMBER(SEARCH('1_Aspectos Geográficos'!$D$6,tab_estados[],1)),MAX($A$1:A1404)+1,0)</f>
        <v>1404</v>
      </c>
      <c r="B1405" s="18" t="s">
        <v>106</v>
      </c>
      <c r="C1405" s="18" t="s">
        <v>5343</v>
      </c>
      <c r="D1405" s="18" t="s">
        <v>5402</v>
      </c>
      <c r="E1405" s="19" t="s">
        <v>7531</v>
      </c>
      <c r="F1405" s="18" t="str">
        <f t="shared" si="21"/>
        <v>Juína</v>
      </c>
      <c r="G1405" s="19">
        <v>26189.919000000002</v>
      </c>
    </row>
    <row r="1406" spans="1:7" x14ac:dyDescent="0.25">
      <c r="A1406" s="18">
        <f>IF(ISNUMBER(SEARCH('1_Aspectos Geográficos'!$D$6,tab_estados[],1)),MAX($A$1:A1405)+1,0)</f>
        <v>1405</v>
      </c>
      <c r="B1406" s="18" t="s">
        <v>106</v>
      </c>
      <c r="C1406" s="18" t="s">
        <v>5343</v>
      </c>
      <c r="D1406" s="18" t="s">
        <v>5403</v>
      </c>
      <c r="E1406" s="19" t="s">
        <v>7532</v>
      </c>
      <c r="F1406" s="18" t="str">
        <f t="shared" si="21"/>
        <v>Juruena</v>
      </c>
      <c r="G1406" s="19">
        <v>2778.9859999999999</v>
      </c>
    </row>
    <row r="1407" spans="1:7" x14ac:dyDescent="0.25">
      <c r="A1407" s="18">
        <f>IF(ISNUMBER(SEARCH('1_Aspectos Geográficos'!$D$6,tab_estados[],1)),MAX($A$1:A1406)+1,0)</f>
        <v>1406</v>
      </c>
      <c r="B1407" s="18" t="s">
        <v>106</v>
      </c>
      <c r="C1407" s="18" t="s">
        <v>5343</v>
      </c>
      <c r="D1407" s="18" t="s">
        <v>5404</v>
      </c>
      <c r="E1407" s="19" t="s">
        <v>7533</v>
      </c>
      <c r="F1407" s="18" t="str">
        <f t="shared" si="21"/>
        <v>Juscimeira</v>
      </c>
      <c r="G1407" s="19">
        <v>2292.7579999999998</v>
      </c>
    </row>
    <row r="1408" spans="1:7" x14ac:dyDescent="0.25">
      <c r="A1408" s="18">
        <f>IF(ISNUMBER(SEARCH('1_Aspectos Geográficos'!$D$6,tab_estados[],1)),MAX($A$1:A1407)+1,0)</f>
        <v>1407</v>
      </c>
      <c r="B1408" s="18" t="s">
        <v>106</v>
      </c>
      <c r="C1408" s="18" t="s">
        <v>5343</v>
      </c>
      <c r="D1408" s="18" t="s">
        <v>5405</v>
      </c>
      <c r="E1408" s="19" t="s">
        <v>7534</v>
      </c>
      <c r="F1408" s="18" t="str">
        <f t="shared" si="21"/>
        <v>Lambari D'Oeste</v>
      </c>
      <c r="G1408" s="19">
        <v>1765.077</v>
      </c>
    </row>
    <row r="1409" spans="1:7" x14ac:dyDescent="0.25">
      <c r="A1409" s="18">
        <f>IF(ISNUMBER(SEARCH('1_Aspectos Geográficos'!$D$6,tab_estados[],1)),MAX($A$1:A1408)+1,0)</f>
        <v>1408</v>
      </c>
      <c r="B1409" s="18" t="s">
        <v>106</v>
      </c>
      <c r="C1409" s="18" t="s">
        <v>5343</v>
      </c>
      <c r="D1409" s="18" t="s">
        <v>5406</v>
      </c>
      <c r="E1409" s="19" t="s">
        <v>7535</v>
      </c>
      <c r="F1409" s="18" t="str">
        <f t="shared" si="21"/>
        <v>Lucas Do Rio Verde</v>
      </c>
      <c r="G1409" s="19">
        <v>3683.5880000000002</v>
      </c>
    </row>
    <row r="1410" spans="1:7" x14ac:dyDescent="0.25">
      <c r="A1410" s="18">
        <f>IF(ISNUMBER(SEARCH('1_Aspectos Geográficos'!$D$6,tab_estados[],1)),MAX($A$1:A1409)+1,0)</f>
        <v>1409</v>
      </c>
      <c r="B1410" s="18" t="s">
        <v>106</v>
      </c>
      <c r="C1410" s="18" t="s">
        <v>5343</v>
      </c>
      <c r="D1410" s="18" t="s">
        <v>5407</v>
      </c>
      <c r="E1410" s="19" t="s">
        <v>7536</v>
      </c>
      <c r="F1410" s="18" t="str">
        <f t="shared" ref="F1410:F1473" si="22">IFERROR(VLOOKUP(ROW(A1409),lista,5,0),"")</f>
        <v>Luciara</v>
      </c>
      <c r="G1410" s="19">
        <v>4243.0280000000002</v>
      </c>
    </row>
    <row r="1411" spans="1:7" x14ac:dyDescent="0.25">
      <c r="A1411" s="18">
        <f>IF(ISNUMBER(SEARCH('1_Aspectos Geográficos'!$D$6,tab_estados[],1)),MAX($A$1:A1410)+1,0)</f>
        <v>1410</v>
      </c>
      <c r="B1411" s="18" t="s">
        <v>106</v>
      </c>
      <c r="C1411" s="18" t="s">
        <v>5343</v>
      </c>
      <c r="D1411" s="18" t="s">
        <v>5408</v>
      </c>
      <c r="E1411" s="19" t="s">
        <v>7537</v>
      </c>
      <c r="F1411" s="18" t="str">
        <f t="shared" si="22"/>
        <v>Vila Bela Da Santíssima Trindade</v>
      </c>
      <c r="G1411" s="19">
        <v>13420.442999999999</v>
      </c>
    </row>
    <row r="1412" spans="1:7" x14ac:dyDescent="0.25">
      <c r="A1412" s="18">
        <f>IF(ISNUMBER(SEARCH('1_Aspectos Geográficos'!$D$6,tab_estados[],1)),MAX($A$1:A1411)+1,0)</f>
        <v>1411</v>
      </c>
      <c r="B1412" s="18" t="s">
        <v>106</v>
      </c>
      <c r="C1412" s="18" t="s">
        <v>5343</v>
      </c>
      <c r="D1412" s="18" t="s">
        <v>5409</v>
      </c>
      <c r="E1412" s="19" t="s">
        <v>7538</v>
      </c>
      <c r="F1412" s="18" t="str">
        <f t="shared" si="22"/>
        <v>Marcelândia</v>
      </c>
      <c r="G1412" s="19">
        <v>12273.552</v>
      </c>
    </row>
    <row r="1413" spans="1:7" x14ac:dyDescent="0.25">
      <c r="A1413" s="18">
        <f>IF(ISNUMBER(SEARCH('1_Aspectos Geográficos'!$D$6,tab_estados[],1)),MAX($A$1:A1412)+1,0)</f>
        <v>1412</v>
      </c>
      <c r="B1413" s="18" t="s">
        <v>106</v>
      </c>
      <c r="C1413" s="18" t="s">
        <v>5343</v>
      </c>
      <c r="D1413" s="18" t="s">
        <v>5410</v>
      </c>
      <c r="E1413" s="19" t="s">
        <v>7539</v>
      </c>
      <c r="F1413" s="18" t="str">
        <f t="shared" si="22"/>
        <v>Matupá</v>
      </c>
      <c r="G1413" s="19">
        <v>5219.0249999999996</v>
      </c>
    </row>
    <row r="1414" spans="1:7" x14ac:dyDescent="0.25">
      <c r="A1414" s="18">
        <f>IF(ISNUMBER(SEARCH('1_Aspectos Geográficos'!$D$6,tab_estados[],1)),MAX($A$1:A1413)+1,0)</f>
        <v>1413</v>
      </c>
      <c r="B1414" s="18" t="s">
        <v>106</v>
      </c>
      <c r="C1414" s="18" t="s">
        <v>5343</v>
      </c>
      <c r="D1414" s="18" t="s">
        <v>5411</v>
      </c>
      <c r="E1414" s="19" t="s">
        <v>7540</v>
      </c>
      <c r="F1414" s="18" t="str">
        <f t="shared" si="22"/>
        <v>Mirassol D'Oeste</v>
      </c>
      <c r="G1414" s="19">
        <v>1079.6590000000001</v>
      </c>
    </row>
    <row r="1415" spans="1:7" x14ac:dyDescent="0.25">
      <c r="A1415" s="18">
        <f>IF(ISNUMBER(SEARCH('1_Aspectos Geográficos'!$D$6,tab_estados[],1)),MAX($A$1:A1414)+1,0)</f>
        <v>1414</v>
      </c>
      <c r="B1415" s="18" t="s">
        <v>106</v>
      </c>
      <c r="C1415" s="18" t="s">
        <v>5343</v>
      </c>
      <c r="D1415" s="18" t="s">
        <v>5412</v>
      </c>
      <c r="E1415" s="19" t="s">
        <v>7541</v>
      </c>
      <c r="F1415" s="18" t="str">
        <f t="shared" si="22"/>
        <v>Nobres</v>
      </c>
      <c r="G1415" s="19">
        <v>3904.422</v>
      </c>
    </row>
    <row r="1416" spans="1:7" x14ac:dyDescent="0.25">
      <c r="A1416" s="18">
        <f>IF(ISNUMBER(SEARCH('1_Aspectos Geográficos'!$D$6,tab_estados[],1)),MAX($A$1:A1415)+1,0)</f>
        <v>1415</v>
      </c>
      <c r="B1416" s="18" t="s">
        <v>106</v>
      </c>
      <c r="C1416" s="18" t="s">
        <v>5343</v>
      </c>
      <c r="D1416" s="18" t="s">
        <v>5413</v>
      </c>
      <c r="E1416" s="19" t="s">
        <v>7542</v>
      </c>
      <c r="F1416" s="18" t="str">
        <f t="shared" si="22"/>
        <v>Nortelândia</v>
      </c>
      <c r="G1416" s="19">
        <v>1353.604</v>
      </c>
    </row>
    <row r="1417" spans="1:7" x14ac:dyDescent="0.25">
      <c r="A1417" s="18">
        <f>IF(ISNUMBER(SEARCH('1_Aspectos Geográficos'!$D$6,tab_estados[],1)),MAX($A$1:A1416)+1,0)</f>
        <v>1416</v>
      </c>
      <c r="B1417" s="18" t="s">
        <v>106</v>
      </c>
      <c r="C1417" s="18" t="s">
        <v>5343</v>
      </c>
      <c r="D1417" s="18" t="s">
        <v>5414</v>
      </c>
      <c r="E1417" s="19" t="s">
        <v>7543</v>
      </c>
      <c r="F1417" s="18" t="str">
        <f t="shared" si="22"/>
        <v>Nossa Senhora Do Livramento</v>
      </c>
      <c r="G1417" s="19">
        <v>4934.7129999999997</v>
      </c>
    </row>
    <row r="1418" spans="1:7" x14ac:dyDescent="0.25">
      <c r="A1418" s="18">
        <f>IF(ISNUMBER(SEARCH('1_Aspectos Geográficos'!$D$6,tab_estados[],1)),MAX($A$1:A1417)+1,0)</f>
        <v>1417</v>
      </c>
      <c r="B1418" s="18" t="s">
        <v>106</v>
      </c>
      <c r="C1418" s="18" t="s">
        <v>5343</v>
      </c>
      <c r="D1418" s="18" t="s">
        <v>5415</v>
      </c>
      <c r="E1418" s="19" t="s">
        <v>7544</v>
      </c>
      <c r="F1418" s="18" t="str">
        <f t="shared" si="22"/>
        <v>Nova Bandeirantes</v>
      </c>
      <c r="G1418" s="19">
        <v>9593.268</v>
      </c>
    </row>
    <row r="1419" spans="1:7" x14ac:dyDescent="0.25">
      <c r="A1419" s="18">
        <f>IF(ISNUMBER(SEARCH('1_Aspectos Geográficos'!$D$6,tab_estados[],1)),MAX($A$1:A1418)+1,0)</f>
        <v>1418</v>
      </c>
      <c r="B1419" s="18" t="s">
        <v>106</v>
      </c>
      <c r="C1419" s="18" t="s">
        <v>5343</v>
      </c>
      <c r="D1419" s="18" t="s">
        <v>5416</v>
      </c>
      <c r="E1419" s="19" t="s">
        <v>7545</v>
      </c>
      <c r="F1419" s="18" t="str">
        <f t="shared" si="22"/>
        <v>Nova Nazaré</v>
      </c>
      <c r="G1419" s="19">
        <v>4037.5010000000002</v>
      </c>
    </row>
    <row r="1420" spans="1:7" x14ac:dyDescent="0.25">
      <c r="A1420" s="18">
        <f>IF(ISNUMBER(SEARCH('1_Aspectos Geográficos'!$D$6,tab_estados[],1)),MAX($A$1:A1419)+1,0)</f>
        <v>1419</v>
      </c>
      <c r="B1420" s="18" t="s">
        <v>106</v>
      </c>
      <c r="C1420" s="18" t="s">
        <v>5343</v>
      </c>
      <c r="D1420" s="18" t="s">
        <v>5417</v>
      </c>
      <c r="E1420" s="19" t="s">
        <v>7546</v>
      </c>
      <c r="F1420" s="18" t="str">
        <f t="shared" si="22"/>
        <v>Nova Lacerda</v>
      </c>
      <c r="G1420" s="19">
        <v>4806.2330000000002</v>
      </c>
    </row>
    <row r="1421" spans="1:7" x14ac:dyDescent="0.25">
      <c r="A1421" s="18">
        <f>IF(ISNUMBER(SEARCH('1_Aspectos Geográficos'!$D$6,tab_estados[],1)),MAX($A$1:A1420)+1,0)</f>
        <v>1420</v>
      </c>
      <c r="B1421" s="18" t="s">
        <v>106</v>
      </c>
      <c r="C1421" s="18" t="s">
        <v>5343</v>
      </c>
      <c r="D1421" s="18" t="s">
        <v>5418</v>
      </c>
      <c r="E1421" s="19" t="s">
        <v>7547</v>
      </c>
      <c r="F1421" s="18" t="str">
        <f t="shared" si="22"/>
        <v>Nova Santa Helena</v>
      </c>
      <c r="G1421" s="19">
        <v>2375.578</v>
      </c>
    </row>
    <row r="1422" spans="1:7" x14ac:dyDescent="0.25">
      <c r="A1422" s="18">
        <f>IF(ISNUMBER(SEARCH('1_Aspectos Geográficos'!$D$6,tab_estados[],1)),MAX($A$1:A1421)+1,0)</f>
        <v>1421</v>
      </c>
      <c r="B1422" s="18" t="s">
        <v>106</v>
      </c>
      <c r="C1422" s="18" t="s">
        <v>5343</v>
      </c>
      <c r="D1422" s="18" t="s">
        <v>5419</v>
      </c>
      <c r="E1422" s="19" t="s">
        <v>7548</v>
      </c>
      <c r="F1422" s="18" t="str">
        <f t="shared" si="22"/>
        <v>Nova Brasilândia</v>
      </c>
      <c r="G1422" s="19">
        <v>3276.7939999999999</v>
      </c>
    </row>
    <row r="1423" spans="1:7" x14ac:dyDescent="0.25">
      <c r="A1423" s="18">
        <f>IF(ISNUMBER(SEARCH('1_Aspectos Geográficos'!$D$6,tab_estados[],1)),MAX($A$1:A1422)+1,0)</f>
        <v>1422</v>
      </c>
      <c r="B1423" s="18" t="s">
        <v>106</v>
      </c>
      <c r="C1423" s="18" t="s">
        <v>5343</v>
      </c>
      <c r="D1423" s="18" t="s">
        <v>5420</v>
      </c>
      <c r="E1423" s="19" t="s">
        <v>7549</v>
      </c>
      <c r="F1423" s="18" t="str">
        <f t="shared" si="22"/>
        <v>Nova Canaã Do Norte</v>
      </c>
      <c r="G1423" s="19">
        <v>5955.4080000000004</v>
      </c>
    </row>
    <row r="1424" spans="1:7" x14ac:dyDescent="0.25">
      <c r="A1424" s="18">
        <f>IF(ISNUMBER(SEARCH('1_Aspectos Geográficos'!$D$6,tab_estados[],1)),MAX($A$1:A1423)+1,0)</f>
        <v>1423</v>
      </c>
      <c r="B1424" s="18" t="s">
        <v>106</v>
      </c>
      <c r="C1424" s="18" t="s">
        <v>5343</v>
      </c>
      <c r="D1424" s="18" t="s">
        <v>5421</v>
      </c>
      <c r="E1424" s="19" t="s">
        <v>7550</v>
      </c>
      <c r="F1424" s="18" t="str">
        <f t="shared" si="22"/>
        <v>Nova Mutum</v>
      </c>
      <c r="G1424" s="19">
        <v>9544.5740000000005</v>
      </c>
    </row>
    <row r="1425" spans="1:7" x14ac:dyDescent="0.25">
      <c r="A1425" s="18">
        <f>IF(ISNUMBER(SEARCH('1_Aspectos Geográficos'!$D$6,tab_estados[],1)),MAX($A$1:A1424)+1,0)</f>
        <v>1424</v>
      </c>
      <c r="B1425" s="18" t="s">
        <v>106</v>
      </c>
      <c r="C1425" s="18" t="s">
        <v>5343</v>
      </c>
      <c r="D1425" s="18" t="s">
        <v>5422</v>
      </c>
      <c r="E1425" s="19" t="s">
        <v>7551</v>
      </c>
      <c r="F1425" s="18" t="str">
        <f t="shared" si="22"/>
        <v>Nova Olímpia</v>
      </c>
      <c r="G1425" s="19">
        <v>1367.7429999999999</v>
      </c>
    </row>
    <row r="1426" spans="1:7" x14ac:dyDescent="0.25">
      <c r="A1426" s="18">
        <f>IF(ISNUMBER(SEARCH('1_Aspectos Geográficos'!$D$6,tab_estados[],1)),MAX($A$1:A1425)+1,0)</f>
        <v>1425</v>
      </c>
      <c r="B1426" s="18" t="s">
        <v>106</v>
      </c>
      <c r="C1426" s="18" t="s">
        <v>5343</v>
      </c>
      <c r="D1426" s="18" t="s">
        <v>5423</v>
      </c>
      <c r="E1426" s="19" t="s">
        <v>7552</v>
      </c>
      <c r="F1426" s="18" t="str">
        <f t="shared" si="22"/>
        <v>Nova Ubiratã</v>
      </c>
      <c r="G1426" s="19">
        <v>12490.207</v>
      </c>
    </row>
    <row r="1427" spans="1:7" x14ac:dyDescent="0.25">
      <c r="A1427" s="18">
        <f>IF(ISNUMBER(SEARCH('1_Aspectos Geográficos'!$D$6,tab_estados[],1)),MAX($A$1:A1426)+1,0)</f>
        <v>1426</v>
      </c>
      <c r="B1427" s="18" t="s">
        <v>106</v>
      </c>
      <c r="C1427" s="18" t="s">
        <v>5343</v>
      </c>
      <c r="D1427" s="18" t="s">
        <v>5424</v>
      </c>
      <c r="E1427" s="19" t="s">
        <v>7553</v>
      </c>
      <c r="F1427" s="18" t="str">
        <f t="shared" si="22"/>
        <v>Nova Xavantina</v>
      </c>
      <c r="G1427" s="19">
        <v>5530.393</v>
      </c>
    </row>
    <row r="1428" spans="1:7" x14ac:dyDescent="0.25">
      <c r="A1428" s="18">
        <f>IF(ISNUMBER(SEARCH('1_Aspectos Geográficos'!$D$6,tab_estados[],1)),MAX($A$1:A1427)+1,0)</f>
        <v>1427</v>
      </c>
      <c r="B1428" s="18" t="s">
        <v>106</v>
      </c>
      <c r="C1428" s="18" t="s">
        <v>5343</v>
      </c>
      <c r="D1428" s="18" t="s">
        <v>5425</v>
      </c>
      <c r="E1428" s="19" t="s">
        <v>7554</v>
      </c>
      <c r="F1428" s="18" t="str">
        <f t="shared" si="22"/>
        <v>Novo Mundo</v>
      </c>
      <c r="G1428" s="19">
        <v>5791.05</v>
      </c>
    </row>
    <row r="1429" spans="1:7" x14ac:dyDescent="0.25">
      <c r="A1429" s="18">
        <f>IF(ISNUMBER(SEARCH('1_Aspectos Geográficos'!$D$6,tab_estados[],1)),MAX($A$1:A1428)+1,0)</f>
        <v>1428</v>
      </c>
      <c r="B1429" s="18" t="s">
        <v>106</v>
      </c>
      <c r="C1429" s="18" t="s">
        <v>5343</v>
      </c>
      <c r="D1429" s="18" t="s">
        <v>5426</v>
      </c>
      <c r="E1429" s="19" t="s">
        <v>7555</v>
      </c>
      <c r="F1429" s="18" t="str">
        <f t="shared" si="22"/>
        <v>Novo Horizonte Do Norte</v>
      </c>
      <c r="G1429" s="19">
        <v>898.49900000000002</v>
      </c>
    </row>
    <row r="1430" spans="1:7" x14ac:dyDescent="0.25">
      <c r="A1430" s="18">
        <f>IF(ISNUMBER(SEARCH('1_Aspectos Geográficos'!$D$6,tab_estados[],1)),MAX($A$1:A1429)+1,0)</f>
        <v>1429</v>
      </c>
      <c r="B1430" s="18" t="s">
        <v>106</v>
      </c>
      <c r="C1430" s="18" t="s">
        <v>5343</v>
      </c>
      <c r="D1430" s="18" t="s">
        <v>5427</v>
      </c>
      <c r="E1430" s="19" t="s">
        <v>7556</v>
      </c>
      <c r="F1430" s="18" t="str">
        <f t="shared" si="22"/>
        <v>Novo São Joaquim</v>
      </c>
      <c r="G1430" s="19">
        <v>5231.2969999999996</v>
      </c>
    </row>
    <row r="1431" spans="1:7" x14ac:dyDescent="0.25">
      <c r="A1431" s="18">
        <f>IF(ISNUMBER(SEARCH('1_Aspectos Geográficos'!$D$6,tab_estados[],1)),MAX($A$1:A1430)+1,0)</f>
        <v>1430</v>
      </c>
      <c r="B1431" s="18" t="s">
        <v>106</v>
      </c>
      <c r="C1431" s="18" t="s">
        <v>5343</v>
      </c>
      <c r="D1431" s="18" t="s">
        <v>5428</v>
      </c>
      <c r="E1431" s="19" t="s">
        <v>7557</v>
      </c>
      <c r="F1431" s="18" t="str">
        <f t="shared" si="22"/>
        <v>Paranaíta</v>
      </c>
      <c r="G1431" s="19">
        <v>4796.0129999999999</v>
      </c>
    </row>
    <row r="1432" spans="1:7" x14ac:dyDescent="0.25">
      <c r="A1432" s="18">
        <f>IF(ISNUMBER(SEARCH('1_Aspectos Geográficos'!$D$6,tab_estados[],1)),MAX($A$1:A1431)+1,0)</f>
        <v>1431</v>
      </c>
      <c r="B1432" s="18" t="s">
        <v>106</v>
      </c>
      <c r="C1432" s="18" t="s">
        <v>5343</v>
      </c>
      <c r="D1432" s="18" t="s">
        <v>5429</v>
      </c>
      <c r="E1432" s="19" t="s">
        <v>7558</v>
      </c>
      <c r="F1432" s="18" t="str">
        <f t="shared" si="22"/>
        <v>Paranatinga</v>
      </c>
      <c r="G1432" s="19">
        <v>24162.444</v>
      </c>
    </row>
    <row r="1433" spans="1:7" x14ac:dyDescent="0.25">
      <c r="A1433" s="18">
        <f>IF(ISNUMBER(SEARCH('1_Aspectos Geográficos'!$D$6,tab_estados[],1)),MAX($A$1:A1432)+1,0)</f>
        <v>1432</v>
      </c>
      <c r="B1433" s="18" t="s">
        <v>106</v>
      </c>
      <c r="C1433" s="18" t="s">
        <v>5343</v>
      </c>
      <c r="D1433" s="18" t="s">
        <v>5430</v>
      </c>
      <c r="E1433" s="19" t="s">
        <v>7559</v>
      </c>
      <c r="F1433" s="18" t="str">
        <f t="shared" si="22"/>
        <v>Novo Santo Antônio</v>
      </c>
      <c r="G1433" s="19">
        <v>4393.7960000000003</v>
      </c>
    </row>
    <row r="1434" spans="1:7" x14ac:dyDescent="0.25">
      <c r="A1434" s="18">
        <f>IF(ISNUMBER(SEARCH('1_Aspectos Geográficos'!$D$6,tab_estados[],1)),MAX($A$1:A1433)+1,0)</f>
        <v>1433</v>
      </c>
      <c r="B1434" s="18" t="s">
        <v>106</v>
      </c>
      <c r="C1434" s="18" t="s">
        <v>5343</v>
      </c>
      <c r="D1434" s="18" t="s">
        <v>5431</v>
      </c>
      <c r="E1434" s="19" t="s">
        <v>7560</v>
      </c>
      <c r="F1434" s="18" t="str">
        <f t="shared" si="22"/>
        <v>Pedra Preta</v>
      </c>
      <c r="G1434" s="19">
        <v>4049.47</v>
      </c>
    </row>
    <row r="1435" spans="1:7" x14ac:dyDescent="0.25">
      <c r="A1435" s="18">
        <f>IF(ISNUMBER(SEARCH('1_Aspectos Geográficos'!$D$6,tab_estados[],1)),MAX($A$1:A1434)+1,0)</f>
        <v>1434</v>
      </c>
      <c r="B1435" s="18" t="s">
        <v>106</v>
      </c>
      <c r="C1435" s="18" t="s">
        <v>5343</v>
      </c>
      <c r="D1435" s="18" t="s">
        <v>5432</v>
      </c>
      <c r="E1435" s="19" t="s">
        <v>7561</v>
      </c>
      <c r="F1435" s="18" t="str">
        <f t="shared" si="22"/>
        <v>Peixoto De Azevedo</v>
      </c>
      <c r="G1435" s="19">
        <v>14400.642</v>
      </c>
    </row>
    <row r="1436" spans="1:7" x14ac:dyDescent="0.25">
      <c r="A1436" s="18">
        <f>IF(ISNUMBER(SEARCH('1_Aspectos Geográficos'!$D$6,tab_estados[],1)),MAX($A$1:A1435)+1,0)</f>
        <v>1435</v>
      </c>
      <c r="B1436" s="18" t="s">
        <v>106</v>
      </c>
      <c r="C1436" s="18" t="s">
        <v>5343</v>
      </c>
      <c r="D1436" s="18" t="s">
        <v>5433</v>
      </c>
      <c r="E1436" s="19" t="s">
        <v>7562</v>
      </c>
      <c r="F1436" s="18" t="str">
        <f t="shared" si="22"/>
        <v>Planalto Da Serra</v>
      </c>
      <c r="G1436" s="19">
        <v>2442.4520000000002</v>
      </c>
    </row>
    <row r="1437" spans="1:7" x14ac:dyDescent="0.25">
      <c r="A1437" s="18">
        <f>IF(ISNUMBER(SEARCH('1_Aspectos Geográficos'!$D$6,tab_estados[],1)),MAX($A$1:A1436)+1,0)</f>
        <v>1436</v>
      </c>
      <c r="B1437" s="18" t="s">
        <v>106</v>
      </c>
      <c r="C1437" s="18" t="s">
        <v>5343</v>
      </c>
      <c r="D1437" s="18" t="s">
        <v>5434</v>
      </c>
      <c r="E1437" s="19" t="s">
        <v>7563</v>
      </c>
      <c r="F1437" s="18" t="str">
        <f t="shared" si="22"/>
        <v>Poconé</v>
      </c>
      <c r="G1437" s="19">
        <v>17164.002</v>
      </c>
    </row>
    <row r="1438" spans="1:7" x14ac:dyDescent="0.25">
      <c r="A1438" s="18">
        <f>IF(ISNUMBER(SEARCH('1_Aspectos Geográficos'!$D$6,tab_estados[],1)),MAX($A$1:A1437)+1,0)</f>
        <v>1437</v>
      </c>
      <c r="B1438" s="18" t="s">
        <v>106</v>
      </c>
      <c r="C1438" s="18" t="s">
        <v>5343</v>
      </c>
      <c r="D1438" s="18" t="s">
        <v>5435</v>
      </c>
      <c r="E1438" s="19" t="s">
        <v>7564</v>
      </c>
      <c r="F1438" s="18" t="str">
        <f t="shared" si="22"/>
        <v>Pontal Do Araguaia</v>
      </c>
      <c r="G1438" s="19">
        <v>2736.6190000000001</v>
      </c>
    </row>
    <row r="1439" spans="1:7" x14ac:dyDescent="0.25">
      <c r="A1439" s="18">
        <f>IF(ISNUMBER(SEARCH('1_Aspectos Geográficos'!$D$6,tab_estados[],1)),MAX($A$1:A1438)+1,0)</f>
        <v>1438</v>
      </c>
      <c r="B1439" s="18" t="s">
        <v>106</v>
      </c>
      <c r="C1439" s="18" t="s">
        <v>5343</v>
      </c>
      <c r="D1439" s="18" t="s">
        <v>5436</v>
      </c>
      <c r="E1439" s="19" t="s">
        <v>7565</v>
      </c>
      <c r="F1439" s="18" t="str">
        <f t="shared" si="22"/>
        <v>Ponte Branca</v>
      </c>
      <c r="G1439" s="19">
        <v>686.32299999999998</v>
      </c>
    </row>
    <row r="1440" spans="1:7" x14ac:dyDescent="0.25">
      <c r="A1440" s="18">
        <f>IF(ISNUMBER(SEARCH('1_Aspectos Geográficos'!$D$6,tab_estados[],1)),MAX($A$1:A1439)+1,0)</f>
        <v>1439</v>
      </c>
      <c r="B1440" s="18" t="s">
        <v>106</v>
      </c>
      <c r="C1440" s="18" t="s">
        <v>5343</v>
      </c>
      <c r="D1440" s="18" t="s">
        <v>5437</v>
      </c>
      <c r="E1440" s="19" t="s">
        <v>7566</v>
      </c>
      <c r="F1440" s="18" t="str">
        <f t="shared" si="22"/>
        <v>Pontes E Lacerda</v>
      </c>
      <c r="G1440" s="19">
        <v>8558.4619999999995</v>
      </c>
    </row>
    <row r="1441" spans="1:7" x14ac:dyDescent="0.25">
      <c r="A1441" s="18">
        <f>IF(ISNUMBER(SEARCH('1_Aspectos Geográficos'!$D$6,tab_estados[],1)),MAX($A$1:A1440)+1,0)</f>
        <v>1440</v>
      </c>
      <c r="B1441" s="18" t="s">
        <v>106</v>
      </c>
      <c r="C1441" s="18" t="s">
        <v>5343</v>
      </c>
      <c r="D1441" s="18" t="s">
        <v>5438</v>
      </c>
      <c r="E1441" s="19" t="s">
        <v>7567</v>
      </c>
      <c r="F1441" s="18" t="str">
        <f t="shared" si="22"/>
        <v>Porto Alegre Do Norte</v>
      </c>
      <c r="G1441" s="19">
        <v>3972.25</v>
      </c>
    </row>
    <row r="1442" spans="1:7" x14ac:dyDescent="0.25">
      <c r="A1442" s="18">
        <f>IF(ISNUMBER(SEARCH('1_Aspectos Geográficos'!$D$6,tab_estados[],1)),MAX($A$1:A1441)+1,0)</f>
        <v>1441</v>
      </c>
      <c r="B1442" s="18" t="s">
        <v>106</v>
      </c>
      <c r="C1442" s="18" t="s">
        <v>5343</v>
      </c>
      <c r="D1442" s="18" t="s">
        <v>5439</v>
      </c>
      <c r="E1442" s="19" t="s">
        <v>7568</v>
      </c>
      <c r="F1442" s="18" t="str">
        <f t="shared" si="22"/>
        <v>Porto Dos Gaúchos</v>
      </c>
      <c r="G1442" s="19">
        <v>6862.1180000000004</v>
      </c>
    </row>
    <row r="1443" spans="1:7" x14ac:dyDescent="0.25">
      <c r="A1443" s="18">
        <f>IF(ISNUMBER(SEARCH('1_Aspectos Geográficos'!$D$6,tab_estados[],1)),MAX($A$1:A1442)+1,0)</f>
        <v>1442</v>
      </c>
      <c r="B1443" s="18" t="s">
        <v>106</v>
      </c>
      <c r="C1443" s="18" t="s">
        <v>5343</v>
      </c>
      <c r="D1443" s="18" t="s">
        <v>5440</v>
      </c>
      <c r="E1443" s="19" t="s">
        <v>7569</v>
      </c>
      <c r="F1443" s="18" t="str">
        <f t="shared" si="22"/>
        <v>Porto Esperidião</v>
      </c>
      <c r="G1443" s="19">
        <v>5809.7759999999998</v>
      </c>
    </row>
    <row r="1444" spans="1:7" x14ac:dyDescent="0.25">
      <c r="A1444" s="18">
        <f>IF(ISNUMBER(SEARCH('1_Aspectos Geográficos'!$D$6,tab_estados[],1)),MAX($A$1:A1443)+1,0)</f>
        <v>1443</v>
      </c>
      <c r="B1444" s="18" t="s">
        <v>106</v>
      </c>
      <c r="C1444" s="18" t="s">
        <v>5343</v>
      </c>
      <c r="D1444" s="18" t="s">
        <v>5441</v>
      </c>
      <c r="E1444" s="19" t="s">
        <v>7570</v>
      </c>
      <c r="F1444" s="18" t="str">
        <f t="shared" si="22"/>
        <v>Porto Estrela</v>
      </c>
      <c r="G1444" s="19">
        <v>2057.3270000000002</v>
      </c>
    </row>
    <row r="1445" spans="1:7" x14ac:dyDescent="0.25">
      <c r="A1445" s="18">
        <f>IF(ISNUMBER(SEARCH('1_Aspectos Geográficos'!$D$6,tab_estados[],1)),MAX($A$1:A1444)+1,0)</f>
        <v>1444</v>
      </c>
      <c r="B1445" s="18" t="s">
        <v>106</v>
      </c>
      <c r="C1445" s="18" t="s">
        <v>5343</v>
      </c>
      <c r="D1445" s="18" t="s">
        <v>5442</v>
      </c>
      <c r="E1445" s="19" t="s">
        <v>7571</v>
      </c>
      <c r="F1445" s="18" t="str">
        <f t="shared" si="22"/>
        <v>Poxoréu</v>
      </c>
      <c r="G1445" s="19">
        <v>6874.1580000000004</v>
      </c>
    </row>
    <row r="1446" spans="1:7" x14ac:dyDescent="0.25">
      <c r="A1446" s="18">
        <f>IF(ISNUMBER(SEARCH('1_Aspectos Geográficos'!$D$6,tab_estados[],1)),MAX($A$1:A1445)+1,0)</f>
        <v>1445</v>
      </c>
      <c r="B1446" s="18" t="s">
        <v>106</v>
      </c>
      <c r="C1446" s="18" t="s">
        <v>5343</v>
      </c>
      <c r="D1446" s="18" t="s">
        <v>5443</v>
      </c>
      <c r="E1446" s="19" t="s">
        <v>7572</v>
      </c>
      <c r="F1446" s="18" t="str">
        <f t="shared" si="22"/>
        <v>Primavera Do Leste</v>
      </c>
      <c r="G1446" s="19">
        <v>5482.0649999999996</v>
      </c>
    </row>
    <row r="1447" spans="1:7" x14ac:dyDescent="0.25">
      <c r="A1447" s="18">
        <f>IF(ISNUMBER(SEARCH('1_Aspectos Geográficos'!$D$6,tab_estados[],1)),MAX($A$1:A1446)+1,0)</f>
        <v>1446</v>
      </c>
      <c r="B1447" s="18" t="s">
        <v>106</v>
      </c>
      <c r="C1447" s="18" t="s">
        <v>5343</v>
      </c>
      <c r="D1447" s="18" t="s">
        <v>5444</v>
      </c>
      <c r="E1447" s="19" t="s">
        <v>7573</v>
      </c>
      <c r="F1447" s="18" t="str">
        <f t="shared" si="22"/>
        <v>Querência</v>
      </c>
      <c r="G1447" s="19">
        <v>17786.195</v>
      </c>
    </row>
    <row r="1448" spans="1:7" x14ac:dyDescent="0.25">
      <c r="A1448" s="18">
        <f>IF(ISNUMBER(SEARCH('1_Aspectos Geográficos'!$D$6,tab_estados[],1)),MAX($A$1:A1447)+1,0)</f>
        <v>1447</v>
      </c>
      <c r="B1448" s="18" t="s">
        <v>106</v>
      </c>
      <c r="C1448" s="18" t="s">
        <v>5343</v>
      </c>
      <c r="D1448" s="18" t="s">
        <v>5445</v>
      </c>
      <c r="E1448" s="19" t="s">
        <v>7574</v>
      </c>
      <c r="F1448" s="18" t="str">
        <f t="shared" si="22"/>
        <v>São José Dos Quatro Marcos</v>
      </c>
      <c r="G1448" s="19">
        <v>1287.884</v>
      </c>
    </row>
    <row r="1449" spans="1:7" x14ac:dyDescent="0.25">
      <c r="A1449" s="18">
        <f>IF(ISNUMBER(SEARCH('1_Aspectos Geográficos'!$D$6,tab_estados[],1)),MAX($A$1:A1448)+1,0)</f>
        <v>1448</v>
      </c>
      <c r="B1449" s="18" t="s">
        <v>106</v>
      </c>
      <c r="C1449" s="18" t="s">
        <v>5343</v>
      </c>
      <c r="D1449" s="18" t="s">
        <v>5446</v>
      </c>
      <c r="E1449" s="19" t="s">
        <v>7575</v>
      </c>
      <c r="F1449" s="18" t="str">
        <f t="shared" si="22"/>
        <v>Reserva Do Cabaçal</v>
      </c>
      <c r="G1449" s="19">
        <v>1337.0409999999999</v>
      </c>
    </row>
    <row r="1450" spans="1:7" x14ac:dyDescent="0.25">
      <c r="A1450" s="18">
        <f>IF(ISNUMBER(SEARCH('1_Aspectos Geográficos'!$D$6,tab_estados[],1)),MAX($A$1:A1449)+1,0)</f>
        <v>1449</v>
      </c>
      <c r="B1450" s="18" t="s">
        <v>106</v>
      </c>
      <c r="C1450" s="18" t="s">
        <v>5343</v>
      </c>
      <c r="D1450" s="18" t="s">
        <v>5447</v>
      </c>
      <c r="E1450" s="19" t="s">
        <v>7576</v>
      </c>
      <c r="F1450" s="18" t="str">
        <f t="shared" si="22"/>
        <v>Ribeirão Cascalheira</v>
      </c>
      <c r="G1450" s="19">
        <v>11354.806</v>
      </c>
    </row>
    <row r="1451" spans="1:7" x14ac:dyDescent="0.25">
      <c r="A1451" s="18">
        <f>IF(ISNUMBER(SEARCH('1_Aspectos Geográficos'!$D$6,tab_estados[],1)),MAX($A$1:A1450)+1,0)</f>
        <v>1450</v>
      </c>
      <c r="B1451" s="18" t="s">
        <v>106</v>
      </c>
      <c r="C1451" s="18" t="s">
        <v>5343</v>
      </c>
      <c r="D1451" s="18" t="s">
        <v>5448</v>
      </c>
      <c r="E1451" s="19" t="s">
        <v>7577</v>
      </c>
      <c r="F1451" s="18" t="str">
        <f t="shared" si="22"/>
        <v>Ribeirãozinho</v>
      </c>
      <c r="G1451" s="19">
        <v>625.80600000000004</v>
      </c>
    </row>
    <row r="1452" spans="1:7" x14ac:dyDescent="0.25">
      <c r="A1452" s="18">
        <f>IF(ISNUMBER(SEARCH('1_Aspectos Geográficos'!$D$6,tab_estados[],1)),MAX($A$1:A1451)+1,0)</f>
        <v>1451</v>
      </c>
      <c r="B1452" s="18" t="s">
        <v>106</v>
      </c>
      <c r="C1452" s="18" t="s">
        <v>5343</v>
      </c>
      <c r="D1452" s="18" t="s">
        <v>5449</v>
      </c>
      <c r="E1452" s="19" t="s">
        <v>6211</v>
      </c>
      <c r="F1452" s="18" t="str">
        <f t="shared" si="22"/>
        <v>Rio Branco</v>
      </c>
      <c r="G1452" s="19">
        <v>561.64099999999996</v>
      </c>
    </row>
    <row r="1453" spans="1:7" x14ac:dyDescent="0.25">
      <c r="A1453" s="18">
        <f>IF(ISNUMBER(SEARCH('1_Aspectos Geográficos'!$D$6,tab_estados[],1)),MAX($A$1:A1452)+1,0)</f>
        <v>1452</v>
      </c>
      <c r="B1453" s="18" t="s">
        <v>106</v>
      </c>
      <c r="C1453" s="18" t="s">
        <v>5343</v>
      </c>
      <c r="D1453" s="18" t="s">
        <v>5450</v>
      </c>
      <c r="E1453" s="19" t="s">
        <v>7578</v>
      </c>
      <c r="F1453" s="18" t="str">
        <f t="shared" si="22"/>
        <v>Santa Carmem</v>
      </c>
      <c r="G1453" s="19">
        <v>3855.3620000000001</v>
      </c>
    </row>
    <row r="1454" spans="1:7" x14ac:dyDescent="0.25">
      <c r="A1454" s="18">
        <f>IF(ISNUMBER(SEARCH('1_Aspectos Geográficos'!$D$6,tab_estados[],1)),MAX($A$1:A1453)+1,0)</f>
        <v>1453</v>
      </c>
      <c r="B1454" s="18" t="s">
        <v>106</v>
      </c>
      <c r="C1454" s="18" t="s">
        <v>5343</v>
      </c>
      <c r="D1454" s="18" t="s">
        <v>5451</v>
      </c>
      <c r="E1454" s="19" t="s">
        <v>7579</v>
      </c>
      <c r="F1454" s="18" t="str">
        <f t="shared" si="22"/>
        <v>Santo Afonso</v>
      </c>
      <c r="G1454" s="19">
        <v>1174.212</v>
      </c>
    </row>
    <row r="1455" spans="1:7" x14ac:dyDescent="0.25">
      <c r="A1455" s="18">
        <f>IF(ISNUMBER(SEARCH('1_Aspectos Geográficos'!$D$6,tab_estados[],1)),MAX($A$1:A1454)+1,0)</f>
        <v>1454</v>
      </c>
      <c r="B1455" s="18" t="s">
        <v>106</v>
      </c>
      <c r="C1455" s="18" t="s">
        <v>5343</v>
      </c>
      <c r="D1455" s="18" t="s">
        <v>5452</v>
      </c>
      <c r="E1455" s="19" t="s">
        <v>7580</v>
      </c>
      <c r="F1455" s="18" t="str">
        <f t="shared" si="22"/>
        <v>São José Do Povo</v>
      </c>
      <c r="G1455" s="19">
        <v>448.28500000000003</v>
      </c>
    </row>
    <row r="1456" spans="1:7" x14ac:dyDescent="0.25">
      <c r="A1456" s="18">
        <f>IF(ISNUMBER(SEARCH('1_Aspectos Geográficos'!$D$6,tab_estados[],1)),MAX($A$1:A1455)+1,0)</f>
        <v>1455</v>
      </c>
      <c r="B1456" s="18" t="s">
        <v>106</v>
      </c>
      <c r="C1456" s="18" t="s">
        <v>5343</v>
      </c>
      <c r="D1456" s="18" t="s">
        <v>5453</v>
      </c>
      <c r="E1456" s="19" t="s">
        <v>7581</v>
      </c>
      <c r="F1456" s="18" t="str">
        <f t="shared" si="22"/>
        <v>São José Do Rio Claro</v>
      </c>
      <c r="G1456" s="19">
        <v>4536.1989999999996</v>
      </c>
    </row>
    <row r="1457" spans="1:7" x14ac:dyDescent="0.25">
      <c r="A1457" s="18">
        <f>IF(ISNUMBER(SEARCH('1_Aspectos Geográficos'!$D$6,tab_estados[],1)),MAX($A$1:A1456)+1,0)</f>
        <v>1456</v>
      </c>
      <c r="B1457" s="18" t="s">
        <v>106</v>
      </c>
      <c r="C1457" s="18" t="s">
        <v>5343</v>
      </c>
      <c r="D1457" s="18" t="s">
        <v>5454</v>
      </c>
      <c r="E1457" s="19" t="s">
        <v>7582</v>
      </c>
      <c r="F1457" s="18" t="str">
        <f t="shared" si="22"/>
        <v>São José Do Xingu</v>
      </c>
      <c r="G1457" s="19">
        <v>7459.6450000000004</v>
      </c>
    </row>
    <row r="1458" spans="1:7" x14ac:dyDescent="0.25">
      <c r="A1458" s="18">
        <f>IF(ISNUMBER(SEARCH('1_Aspectos Geográficos'!$D$6,tab_estados[],1)),MAX($A$1:A1457)+1,0)</f>
        <v>1457</v>
      </c>
      <c r="B1458" s="18" t="s">
        <v>106</v>
      </c>
      <c r="C1458" s="18" t="s">
        <v>5343</v>
      </c>
      <c r="D1458" s="18" t="s">
        <v>5455</v>
      </c>
      <c r="E1458" s="19" t="s">
        <v>7583</v>
      </c>
      <c r="F1458" s="18" t="str">
        <f t="shared" si="22"/>
        <v>São Pedro Da Cipa</v>
      </c>
      <c r="G1458" s="19">
        <v>342.952</v>
      </c>
    </row>
    <row r="1459" spans="1:7" x14ac:dyDescent="0.25">
      <c r="A1459" s="18">
        <f>IF(ISNUMBER(SEARCH('1_Aspectos Geográficos'!$D$6,tab_estados[],1)),MAX($A$1:A1458)+1,0)</f>
        <v>1458</v>
      </c>
      <c r="B1459" s="18" t="s">
        <v>106</v>
      </c>
      <c r="C1459" s="18" t="s">
        <v>5343</v>
      </c>
      <c r="D1459" s="18" t="s">
        <v>5456</v>
      </c>
      <c r="E1459" s="19" t="s">
        <v>5760</v>
      </c>
      <c r="F1459" s="18" t="str">
        <f t="shared" si="22"/>
        <v>Rondolândia</v>
      </c>
      <c r="G1459" s="19">
        <v>12670.852000000001</v>
      </c>
    </row>
    <row r="1460" spans="1:7" x14ac:dyDescent="0.25">
      <c r="A1460" s="18">
        <f>IF(ISNUMBER(SEARCH('1_Aspectos Geográficos'!$D$6,tab_estados[],1)),MAX($A$1:A1459)+1,0)</f>
        <v>1459</v>
      </c>
      <c r="B1460" s="18" t="s">
        <v>106</v>
      </c>
      <c r="C1460" s="18" t="s">
        <v>5343</v>
      </c>
      <c r="D1460" s="18" t="s">
        <v>5457</v>
      </c>
      <c r="E1460" s="19" t="s">
        <v>7584</v>
      </c>
      <c r="F1460" s="18" t="str">
        <f t="shared" si="22"/>
        <v>Rondonópolis</v>
      </c>
      <c r="G1460" s="19">
        <v>4686.6220000000003</v>
      </c>
    </row>
    <row r="1461" spans="1:7" x14ac:dyDescent="0.25">
      <c r="A1461" s="18">
        <f>IF(ISNUMBER(SEARCH('1_Aspectos Geográficos'!$D$6,tab_estados[],1)),MAX($A$1:A1460)+1,0)</f>
        <v>1460</v>
      </c>
      <c r="B1461" s="18" t="s">
        <v>106</v>
      </c>
      <c r="C1461" s="18" t="s">
        <v>5343</v>
      </c>
      <c r="D1461" s="18" t="s">
        <v>5458</v>
      </c>
      <c r="E1461" s="19" t="s">
        <v>7585</v>
      </c>
      <c r="F1461" s="18" t="str">
        <f t="shared" si="22"/>
        <v>Rosário Oeste</v>
      </c>
      <c r="G1461" s="19">
        <v>7383.1130000000003</v>
      </c>
    </row>
    <row r="1462" spans="1:7" x14ac:dyDescent="0.25">
      <c r="A1462" s="18">
        <f>IF(ISNUMBER(SEARCH('1_Aspectos Geográficos'!$D$6,tab_estados[],1)),MAX($A$1:A1461)+1,0)</f>
        <v>1461</v>
      </c>
      <c r="B1462" s="18" t="s">
        <v>106</v>
      </c>
      <c r="C1462" s="18" t="s">
        <v>5343</v>
      </c>
      <c r="D1462" s="18" t="s">
        <v>5459</v>
      </c>
      <c r="E1462" s="19" t="s">
        <v>7586</v>
      </c>
      <c r="F1462" s="18" t="str">
        <f t="shared" si="22"/>
        <v>Santa Cruz Do Xingu</v>
      </c>
      <c r="G1462" s="19">
        <v>5651.7479999999996</v>
      </c>
    </row>
    <row r="1463" spans="1:7" x14ac:dyDescent="0.25">
      <c r="A1463" s="18">
        <f>IF(ISNUMBER(SEARCH('1_Aspectos Geográficos'!$D$6,tab_estados[],1)),MAX($A$1:A1462)+1,0)</f>
        <v>1462</v>
      </c>
      <c r="B1463" s="18" t="s">
        <v>106</v>
      </c>
      <c r="C1463" s="18" t="s">
        <v>5343</v>
      </c>
      <c r="D1463" s="18" t="s">
        <v>5460</v>
      </c>
      <c r="E1463" s="19" t="s">
        <v>7587</v>
      </c>
      <c r="F1463" s="18" t="str">
        <f t="shared" si="22"/>
        <v>Salto Do Céu</v>
      </c>
      <c r="G1463" s="19">
        <v>1752.309</v>
      </c>
    </row>
    <row r="1464" spans="1:7" x14ac:dyDescent="0.25">
      <c r="A1464" s="18">
        <f>IF(ISNUMBER(SEARCH('1_Aspectos Geográficos'!$D$6,tab_estados[],1)),MAX($A$1:A1463)+1,0)</f>
        <v>1463</v>
      </c>
      <c r="B1464" s="18" t="s">
        <v>106</v>
      </c>
      <c r="C1464" s="18" t="s">
        <v>5343</v>
      </c>
      <c r="D1464" s="18" t="s">
        <v>5461</v>
      </c>
      <c r="E1464" s="19" t="s">
        <v>7588</v>
      </c>
      <c r="F1464" s="18" t="str">
        <f t="shared" si="22"/>
        <v>Santa Rita Do Trivelato</v>
      </c>
      <c r="G1464" s="19">
        <v>4733.924</v>
      </c>
    </row>
    <row r="1465" spans="1:7" x14ac:dyDescent="0.25">
      <c r="A1465" s="18">
        <f>IF(ISNUMBER(SEARCH('1_Aspectos Geográficos'!$D$6,tab_estados[],1)),MAX($A$1:A1464)+1,0)</f>
        <v>1464</v>
      </c>
      <c r="B1465" s="18" t="s">
        <v>106</v>
      </c>
      <c r="C1465" s="18" t="s">
        <v>5343</v>
      </c>
      <c r="D1465" s="18" t="s">
        <v>5462</v>
      </c>
      <c r="E1465" s="19" t="s">
        <v>7589</v>
      </c>
      <c r="F1465" s="18" t="str">
        <f t="shared" si="22"/>
        <v>Santa Terezinha</v>
      </c>
      <c r="G1465" s="19">
        <v>6466.8940000000002</v>
      </c>
    </row>
    <row r="1466" spans="1:7" x14ac:dyDescent="0.25">
      <c r="A1466" s="18">
        <f>IF(ISNUMBER(SEARCH('1_Aspectos Geográficos'!$D$6,tab_estados[],1)),MAX($A$1:A1465)+1,0)</f>
        <v>1465</v>
      </c>
      <c r="B1466" s="18" t="s">
        <v>106</v>
      </c>
      <c r="C1466" s="18" t="s">
        <v>5343</v>
      </c>
      <c r="D1466" s="18" t="s">
        <v>5463</v>
      </c>
      <c r="E1466" s="19" t="s">
        <v>7590</v>
      </c>
      <c r="F1466" s="18" t="str">
        <f t="shared" si="22"/>
        <v>Santo Antônio Do Leste</v>
      </c>
      <c r="G1466" s="19">
        <v>3404.5650000000001</v>
      </c>
    </row>
    <row r="1467" spans="1:7" x14ac:dyDescent="0.25">
      <c r="A1467" s="18">
        <f>IF(ISNUMBER(SEARCH('1_Aspectos Geográficos'!$D$6,tab_estados[],1)),MAX($A$1:A1466)+1,0)</f>
        <v>1466</v>
      </c>
      <c r="B1467" s="18" t="s">
        <v>106</v>
      </c>
      <c r="C1467" s="18" t="s">
        <v>5343</v>
      </c>
      <c r="D1467" s="18" t="s">
        <v>5464</v>
      </c>
      <c r="E1467" s="19" t="s">
        <v>7591</v>
      </c>
      <c r="F1467" s="18" t="str">
        <f t="shared" si="22"/>
        <v>Santo Antônio Do Leverger</v>
      </c>
      <c r="G1467" s="19">
        <v>11735.752</v>
      </c>
    </row>
    <row r="1468" spans="1:7" x14ac:dyDescent="0.25">
      <c r="A1468" s="18">
        <f>IF(ISNUMBER(SEARCH('1_Aspectos Geográficos'!$D$6,tab_estados[],1)),MAX($A$1:A1467)+1,0)</f>
        <v>1467</v>
      </c>
      <c r="B1468" s="18" t="s">
        <v>106</v>
      </c>
      <c r="C1468" s="18" t="s">
        <v>5343</v>
      </c>
      <c r="D1468" s="18" t="s">
        <v>5465</v>
      </c>
      <c r="E1468" s="19" t="s">
        <v>7592</v>
      </c>
      <c r="F1468" s="18" t="str">
        <f t="shared" si="22"/>
        <v>São Félix Do Araguaia</v>
      </c>
      <c r="G1468" s="19">
        <v>16713.474999999999</v>
      </c>
    </row>
    <row r="1469" spans="1:7" x14ac:dyDescent="0.25">
      <c r="A1469" s="18">
        <f>IF(ISNUMBER(SEARCH('1_Aspectos Geográficos'!$D$6,tab_estados[],1)),MAX($A$1:A1468)+1,0)</f>
        <v>1468</v>
      </c>
      <c r="B1469" s="18" t="s">
        <v>106</v>
      </c>
      <c r="C1469" s="18" t="s">
        <v>5343</v>
      </c>
      <c r="D1469" s="18" t="s">
        <v>5466</v>
      </c>
      <c r="E1469" s="19" t="s">
        <v>7593</v>
      </c>
      <c r="F1469" s="18" t="str">
        <f t="shared" si="22"/>
        <v>Sapezal</v>
      </c>
      <c r="G1469" s="19">
        <v>13624.368</v>
      </c>
    </row>
    <row r="1470" spans="1:7" x14ac:dyDescent="0.25">
      <c r="A1470" s="18">
        <f>IF(ISNUMBER(SEARCH('1_Aspectos Geográficos'!$D$6,tab_estados[],1)),MAX($A$1:A1469)+1,0)</f>
        <v>1469</v>
      </c>
      <c r="B1470" s="18" t="s">
        <v>106</v>
      </c>
      <c r="C1470" s="18" t="s">
        <v>5343</v>
      </c>
      <c r="D1470" s="18" t="s">
        <v>5467</v>
      </c>
      <c r="E1470" s="19" t="s">
        <v>7594</v>
      </c>
      <c r="F1470" s="18" t="str">
        <f t="shared" si="22"/>
        <v>Serra Nova Dourada</v>
      </c>
      <c r="G1470" s="19">
        <v>1500.3910000000001</v>
      </c>
    </row>
    <row r="1471" spans="1:7" x14ac:dyDescent="0.25">
      <c r="A1471" s="18">
        <f>IF(ISNUMBER(SEARCH('1_Aspectos Geográficos'!$D$6,tab_estados[],1)),MAX($A$1:A1470)+1,0)</f>
        <v>1470</v>
      </c>
      <c r="B1471" s="18" t="s">
        <v>106</v>
      </c>
      <c r="C1471" s="18" t="s">
        <v>5343</v>
      </c>
      <c r="D1471" s="18" t="s">
        <v>5468</v>
      </c>
      <c r="E1471" s="19" t="s">
        <v>7595</v>
      </c>
      <c r="F1471" s="18" t="str">
        <f t="shared" si="22"/>
        <v>Sinop</v>
      </c>
      <c r="G1471" s="19">
        <v>3942.2289999999998</v>
      </c>
    </row>
    <row r="1472" spans="1:7" x14ac:dyDescent="0.25">
      <c r="A1472" s="18">
        <f>IF(ISNUMBER(SEARCH('1_Aspectos Geográficos'!$D$6,tab_estados[],1)),MAX($A$1:A1471)+1,0)</f>
        <v>1471</v>
      </c>
      <c r="B1472" s="18" t="s">
        <v>106</v>
      </c>
      <c r="C1472" s="18" t="s">
        <v>5343</v>
      </c>
      <c r="D1472" s="18" t="s">
        <v>5469</v>
      </c>
      <c r="E1472" s="19" t="s">
        <v>7596</v>
      </c>
      <c r="F1472" s="18" t="str">
        <f t="shared" si="22"/>
        <v>Sorriso</v>
      </c>
      <c r="G1472" s="19">
        <v>9329.6039999999994</v>
      </c>
    </row>
    <row r="1473" spans="1:7" x14ac:dyDescent="0.25">
      <c r="A1473" s="18">
        <f>IF(ISNUMBER(SEARCH('1_Aspectos Geográficos'!$D$6,tab_estados[],1)),MAX($A$1:A1472)+1,0)</f>
        <v>1472</v>
      </c>
      <c r="B1473" s="18" t="s">
        <v>106</v>
      </c>
      <c r="C1473" s="18" t="s">
        <v>5343</v>
      </c>
      <c r="D1473" s="18" t="s">
        <v>5470</v>
      </c>
      <c r="E1473" s="19" t="s">
        <v>7597</v>
      </c>
      <c r="F1473" s="18" t="str">
        <f t="shared" si="22"/>
        <v>Tabaporã</v>
      </c>
      <c r="G1473" s="19">
        <v>8448.0040000000008</v>
      </c>
    </row>
    <row r="1474" spans="1:7" x14ac:dyDescent="0.25">
      <c r="A1474" s="18">
        <f>IF(ISNUMBER(SEARCH('1_Aspectos Geográficos'!$D$6,tab_estados[],1)),MAX($A$1:A1473)+1,0)</f>
        <v>1473</v>
      </c>
      <c r="B1474" s="18" t="s">
        <v>106</v>
      </c>
      <c r="C1474" s="18" t="s">
        <v>5343</v>
      </c>
      <c r="D1474" s="18" t="s">
        <v>5471</v>
      </c>
      <c r="E1474" s="19" t="s">
        <v>7598</v>
      </c>
      <c r="F1474" s="18" t="str">
        <f t="shared" ref="F1474:F1537" si="23">IFERROR(VLOOKUP(ROW(A1473),lista,5,0),"")</f>
        <v>Tangará Da Serra</v>
      </c>
      <c r="G1474" s="19">
        <v>11597.701999999999</v>
      </c>
    </row>
    <row r="1475" spans="1:7" x14ac:dyDescent="0.25">
      <c r="A1475" s="18">
        <f>IF(ISNUMBER(SEARCH('1_Aspectos Geográficos'!$D$6,tab_estados[],1)),MAX($A$1:A1474)+1,0)</f>
        <v>1474</v>
      </c>
      <c r="B1475" s="18" t="s">
        <v>106</v>
      </c>
      <c r="C1475" s="18" t="s">
        <v>5343</v>
      </c>
      <c r="D1475" s="18" t="s">
        <v>5472</v>
      </c>
      <c r="E1475" s="19" t="s">
        <v>7599</v>
      </c>
      <c r="F1475" s="18" t="str">
        <f t="shared" si="23"/>
        <v>Tapurah</v>
      </c>
      <c r="G1475" s="19">
        <v>4491.0540000000001</v>
      </c>
    </row>
    <row r="1476" spans="1:7" x14ac:dyDescent="0.25">
      <c r="A1476" s="18">
        <f>IF(ISNUMBER(SEARCH('1_Aspectos Geográficos'!$D$6,tab_estados[],1)),MAX($A$1:A1475)+1,0)</f>
        <v>1475</v>
      </c>
      <c r="B1476" s="18" t="s">
        <v>106</v>
      </c>
      <c r="C1476" s="18" t="s">
        <v>5343</v>
      </c>
      <c r="D1476" s="18" t="s">
        <v>5473</v>
      </c>
      <c r="E1476" s="19" t="s">
        <v>7600</v>
      </c>
      <c r="F1476" s="18" t="str">
        <f t="shared" si="23"/>
        <v>Terra Nova Do Norte</v>
      </c>
      <c r="G1476" s="19">
        <v>2432.0700000000002</v>
      </c>
    </row>
    <row r="1477" spans="1:7" x14ac:dyDescent="0.25">
      <c r="A1477" s="18">
        <f>IF(ISNUMBER(SEARCH('1_Aspectos Geográficos'!$D$6,tab_estados[],1)),MAX($A$1:A1476)+1,0)</f>
        <v>1476</v>
      </c>
      <c r="B1477" s="18" t="s">
        <v>106</v>
      </c>
      <c r="C1477" s="18" t="s">
        <v>5343</v>
      </c>
      <c r="D1477" s="18" t="s">
        <v>5474</v>
      </c>
      <c r="E1477" s="19" t="s">
        <v>7601</v>
      </c>
      <c r="F1477" s="18" t="str">
        <f t="shared" si="23"/>
        <v>Tesouro</v>
      </c>
      <c r="G1477" s="19">
        <v>4285.71</v>
      </c>
    </row>
    <row r="1478" spans="1:7" x14ac:dyDescent="0.25">
      <c r="A1478" s="18">
        <f>IF(ISNUMBER(SEARCH('1_Aspectos Geográficos'!$D$6,tab_estados[],1)),MAX($A$1:A1477)+1,0)</f>
        <v>1477</v>
      </c>
      <c r="B1478" s="18" t="s">
        <v>106</v>
      </c>
      <c r="C1478" s="18" t="s">
        <v>5343</v>
      </c>
      <c r="D1478" s="18" t="s">
        <v>5475</v>
      </c>
      <c r="E1478" s="19" t="s">
        <v>7602</v>
      </c>
      <c r="F1478" s="18" t="str">
        <f t="shared" si="23"/>
        <v>Torixoréu</v>
      </c>
      <c r="G1478" s="19">
        <v>2398.21</v>
      </c>
    </row>
    <row r="1479" spans="1:7" x14ac:dyDescent="0.25">
      <c r="A1479" s="18">
        <f>IF(ISNUMBER(SEARCH('1_Aspectos Geográficos'!$D$6,tab_estados[],1)),MAX($A$1:A1478)+1,0)</f>
        <v>1478</v>
      </c>
      <c r="B1479" s="18" t="s">
        <v>106</v>
      </c>
      <c r="C1479" s="18" t="s">
        <v>5343</v>
      </c>
      <c r="D1479" s="18" t="s">
        <v>5476</v>
      </c>
      <c r="E1479" s="19" t="s">
        <v>7603</v>
      </c>
      <c r="F1479" s="18" t="str">
        <f t="shared" si="23"/>
        <v>União Do Sul</v>
      </c>
      <c r="G1479" s="19">
        <v>4581.91</v>
      </c>
    </row>
    <row r="1480" spans="1:7" x14ac:dyDescent="0.25">
      <c r="A1480" s="18">
        <f>IF(ISNUMBER(SEARCH('1_Aspectos Geográficos'!$D$6,tab_estados[],1)),MAX($A$1:A1479)+1,0)</f>
        <v>1479</v>
      </c>
      <c r="B1480" s="18" t="s">
        <v>106</v>
      </c>
      <c r="C1480" s="18" t="s">
        <v>5343</v>
      </c>
      <c r="D1480" s="18" t="s">
        <v>5477</v>
      </c>
      <c r="E1480" s="19" t="s">
        <v>7604</v>
      </c>
      <c r="F1480" s="18" t="str">
        <f t="shared" si="23"/>
        <v>Vale De São Domingos</v>
      </c>
      <c r="G1480" s="19">
        <v>1887.6690000000001</v>
      </c>
    </row>
    <row r="1481" spans="1:7" x14ac:dyDescent="0.25">
      <c r="A1481" s="18">
        <f>IF(ISNUMBER(SEARCH('1_Aspectos Geográficos'!$D$6,tab_estados[],1)),MAX($A$1:A1480)+1,0)</f>
        <v>1480</v>
      </c>
      <c r="B1481" s="18" t="s">
        <v>106</v>
      </c>
      <c r="C1481" s="18" t="s">
        <v>5343</v>
      </c>
      <c r="D1481" s="18" t="s">
        <v>5478</v>
      </c>
      <c r="E1481" s="19" t="s">
        <v>7605</v>
      </c>
      <c r="F1481" s="18" t="str">
        <f t="shared" si="23"/>
        <v>Várzea Grande</v>
      </c>
      <c r="G1481" s="19">
        <v>1048.21</v>
      </c>
    </row>
    <row r="1482" spans="1:7" x14ac:dyDescent="0.25">
      <c r="A1482" s="18">
        <f>IF(ISNUMBER(SEARCH('1_Aspectos Geográficos'!$D$6,tab_estados[],1)),MAX($A$1:A1481)+1,0)</f>
        <v>1481</v>
      </c>
      <c r="B1482" s="18" t="s">
        <v>106</v>
      </c>
      <c r="C1482" s="18" t="s">
        <v>5343</v>
      </c>
      <c r="D1482" s="18" t="s">
        <v>5479</v>
      </c>
      <c r="E1482" s="19" t="s">
        <v>7606</v>
      </c>
      <c r="F1482" s="18" t="str">
        <f t="shared" si="23"/>
        <v>Vera</v>
      </c>
      <c r="G1482" s="19">
        <v>2962.6880000000001</v>
      </c>
    </row>
    <row r="1483" spans="1:7" x14ac:dyDescent="0.25">
      <c r="A1483" s="18">
        <f>IF(ISNUMBER(SEARCH('1_Aspectos Geográficos'!$D$6,tab_estados[],1)),MAX($A$1:A1482)+1,0)</f>
        <v>1482</v>
      </c>
      <c r="B1483" s="18" t="s">
        <v>106</v>
      </c>
      <c r="C1483" s="18" t="s">
        <v>5343</v>
      </c>
      <c r="D1483" s="18" t="s">
        <v>5480</v>
      </c>
      <c r="E1483" s="19" t="s">
        <v>7607</v>
      </c>
      <c r="F1483" s="18" t="str">
        <f t="shared" si="23"/>
        <v>Vila Rica</v>
      </c>
      <c r="G1483" s="19">
        <v>7431.482</v>
      </c>
    </row>
    <row r="1484" spans="1:7" x14ac:dyDescent="0.25">
      <c r="A1484" s="18">
        <f>IF(ISNUMBER(SEARCH('1_Aspectos Geográficos'!$D$6,tab_estados[],1)),MAX($A$1:A1483)+1,0)</f>
        <v>1483</v>
      </c>
      <c r="B1484" s="18" t="s">
        <v>106</v>
      </c>
      <c r="C1484" s="18" t="s">
        <v>5343</v>
      </c>
      <c r="D1484" s="18" t="s">
        <v>5481</v>
      </c>
      <c r="E1484" s="19" t="s">
        <v>7608</v>
      </c>
      <c r="F1484" s="18" t="str">
        <f t="shared" si="23"/>
        <v>Nova Guarita</v>
      </c>
      <c r="G1484" s="19">
        <v>1114.126</v>
      </c>
    </row>
    <row r="1485" spans="1:7" x14ac:dyDescent="0.25">
      <c r="A1485" s="18">
        <f>IF(ISNUMBER(SEARCH('1_Aspectos Geográficos'!$D$6,tab_estados[],1)),MAX($A$1:A1484)+1,0)</f>
        <v>1484</v>
      </c>
      <c r="B1485" s="18" t="s">
        <v>106</v>
      </c>
      <c r="C1485" s="18" t="s">
        <v>5343</v>
      </c>
      <c r="D1485" s="18" t="s">
        <v>5482</v>
      </c>
      <c r="E1485" s="19" t="s">
        <v>7609</v>
      </c>
      <c r="F1485" s="18" t="str">
        <f t="shared" si="23"/>
        <v>Nova Marilândia</v>
      </c>
      <c r="G1485" s="19">
        <v>1936.4280000000001</v>
      </c>
    </row>
    <row r="1486" spans="1:7" x14ac:dyDescent="0.25">
      <c r="A1486" s="18">
        <f>IF(ISNUMBER(SEARCH('1_Aspectos Geográficos'!$D$6,tab_estados[],1)),MAX($A$1:A1485)+1,0)</f>
        <v>1485</v>
      </c>
      <c r="B1486" s="18" t="s">
        <v>106</v>
      </c>
      <c r="C1486" s="18" t="s">
        <v>5343</v>
      </c>
      <c r="D1486" s="18" t="s">
        <v>5483</v>
      </c>
      <c r="E1486" s="19" t="s">
        <v>7610</v>
      </c>
      <c r="F1486" s="18" t="str">
        <f t="shared" si="23"/>
        <v>Nova Maringá</v>
      </c>
      <c r="G1486" s="19">
        <v>11557.296</v>
      </c>
    </row>
    <row r="1487" spans="1:7" x14ac:dyDescent="0.25">
      <c r="A1487" s="18">
        <f>IF(ISNUMBER(SEARCH('1_Aspectos Geográficos'!$D$6,tab_estados[],1)),MAX($A$1:A1486)+1,0)</f>
        <v>1486</v>
      </c>
      <c r="B1487" s="18" t="s">
        <v>106</v>
      </c>
      <c r="C1487" s="18" t="s">
        <v>5343</v>
      </c>
      <c r="D1487" s="18" t="s">
        <v>5484</v>
      </c>
      <c r="E1487" s="19" t="s">
        <v>7611</v>
      </c>
      <c r="F1487" s="18" t="str">
        <f t="shared" si="23"/>
        <v>Nova Monte Verde</v>
      </c>
      <c r="G1487" s="19">
        <v>5150.5619999999999</v>
      </c>
    </row>
    <row r="1488" spans="1:7" x14ac:dyDescent="0.25">
      <c r="A1488" s="18">
        <f>IF(ISNUMBER(SEARCH('1_Aspectos Geográficos'!$D$6,tab_estados[],1)),MAX($A$1:A1487)+1,0)</f>
        <v>1487</v>
      </c>
      <c r="B1488" s="18" t="s">
        <v>5262</v>
      </c>
      <c r="C1488" s="18" t="s">
        <v>5263</v>
      </c>
      <c r="D1488" s="18" t="s">
        <v>5264</v>
      </c>
      <c r="E1488" s="19" t="s">
        <v>7612</v>
      </c>
      <c r="F1488" s="18" t="str">
        <f t="shared" si="23"/>
        <v>Água Clara</v>
      </c>
      <c r="G1488" s="19">
        <v>7809.2110000000002</v>
      </c>
    </row>
    <row r="1489" spans="1:7" x14ac:dyDescent="0.25">
      <c r="A1489" s="18">
        <f>IF(ISNUMBER(SEARCH('1_Aspectos Geográficos'!$D$6,tab_estados[],1)),MAX($A$1:A1488)+1,0)</f>
        <v>1488</v>
      </c>
      <c r="B1489" s="18" t="s">
        <v>5262</v>
      </c>
      <c r="C1489" s="18" t="s">
        <v>5263</v>
      </c>
      <c r="D1489" s="18" t="s">
        <v>5265</v>
      </c>
      <c r="E1489" s="19" t="s">
        <v>7613</v>
      </c>
      <c r="F1489" s="18" t="str">
        <f t="shared" si="23"/>
        <v>Alcinópolis</v>
      </c>
      <c r="G1489" s="19">
        <v>4399.6809999999996</v>
      </c>
    </row>
    <row r="1490" spans="1:7" x14ac:dyDescent="0.25">
      <c r="A1490" s="18">
        <f>IF(ISNUMBER(SEARCH('1_Aspectos Geográficos'!$D$6,tab_estados[],1)),MAX($A$1:A1489)+1,0)</f>
        <v>1489</v>
      </c>
      <c r="B1490" s="18" t="s">
        <v>5262</v>
      </c>
      <c r="C1490" s="18" t="s">
        <v>5263</v>
      </c>
      <c r="D1490" s="18" t="s">
        <v>5266</v>
      </c>
      <c r="E1490" s="19" t="s">
        <v>7614</v>
      </c>
      <c r="F1490" s="18" t="str">
        <f t="shared" si="23"/>
        <v>Amambai</v>
      </c>
      <c r="G1490" s="19">
        <v>4202.3239999999996</v>
      </c>
    </row>
    <row r="1491" spans="1:7" x14ac:dyDescent="0.25">
      <c r="A1491" s="18">
        <f>IF(ISNUMBER(SEARCH('1_Aspectos Geográficos'!$D$6,tab_estados[],1)),MAX($A$1:A1490)+1,0)</f>
        <v>1490</v>
      </c>
      <c r="B1491" s="18" t="s">
        <v>5262</v>
      </c>
      <c r="C1491" s="18" t="s">
        <v>5263</v>
      </c>
      <c r="D1491" s="18" t="s">
        <v>5267</v>
      </c>
      <c r="E1491" s="19" t="s">
        <v>7615</v>
      </c>
      <c r="F1491" s="18" t="str">
        <f t="shared" si="23"/>
        <v>Anastácio</v>
      </c>
      <c r="G1491" s="19">
        <v>2946.317</v>
      </c>
    </row>
    <row r="1492" spans="1:7" x14ac:dyDescent="0.25">
      <c r="A1492" s="18">
        <f>IF(ISNUMBER(SEARCH('1_Aspectos Geográficos'!$D$6,tab_estados[],1)),MAX($A$1:A1491)+1,0)</f>
        <v>1491</v>
      </c>
      <c r="B1492" s="18" t="s">
        <v>5262</v>
      </c>
      <c r="C1492" s="18" t="s">
        <v>5263</v>
      </c>
      <c r="D1492" s="18" t="s">
        <v>5268</v>
      </c>
      <c r="E1492" s="19" t="s">
        <v>7616</v>
      </c>
      <c r="F1492" s="18" t="str">
        <f t="shared" si="23"/>
        <v>Anaurilândia</v>
      </c>
      <c r="G1492" s="19">
        <v>3395.4369999999999</v>
      </c>
    </row>
    <row r="1493" spans="1:7" x14ac:dyDescent="0.25">
      <c r="A1493" s="18">
        <f>IF(ISNUMBER(SEARCH('1_Aspectos Geográficos'!$D$6,tab_estados[],1)),MAX($A$1:A1492)+1,0)</f>
        <v>1492</v>
      </c>
      <c r="B1493" s="18" t="s">
        <v>5262</v>
      </c>
      <c r="C1493" s="18" t="s">
        <v>5263</v>
      </c>
      <c r="D1493" s="18" t="s">
        <v>5269</v>
      </c>
      <c r="E1493" s="19" t="s">
        <v>7617</v>
      </c>
      <c r="F1493" s="18" t="str">
        <f t="shared" si="23"/>
        <v>Angélica</v>
      </c>
      <c r="G1493" s="19">
        <v>1273.268</v>
      </c>
    </row>
    <row r="1494" spans="1:7" x14ac:dyDescent="0.25">
      <c r="A1494" s="18">
        <f>IF(ISNUMBER(SEARCH('1_Aspectos Geográficos'!$D$6,tab_estados[],1)),MAX($A$1:A1493)+1,0)</f>
        <v>1493</v>
      </c>
      <c r="B1494" s="18" t="s">
        <v>5262</v>
      </c>
      <c r="C1494" s="18" t="s">
        <v>5263</v>
      </c>
      <c r="D1494" s="18" t="s">
        <v>5270</v>
      </c>
      <c r="E1494" s="19" t="s">
        <v>7618</v>
      </c>
      <c r="F1494" s="18" t="str">
        <f t="shared" si="23"/>
        <v>Antônio João</v>
      </c>
      <c r="G1494" s="19">
        <v>1145.175</v>
      </c>
    </row>
    <row r="1495" spans="1:7" x14ac:dyDescent="0.25">
      <c r="A1495" s="18">
        <f>IF(ISNUMBER(SEARCH('1_Aspectos Geográficos'!$D$6,tab_estados[],1)),MAX($A$1:A1494)+1,0)</f>
        <v>1494</v>
      </c>
      <c r="B1495" s="18" t="s">
        <v>5262</v>
      </c>
      <c r="C1495" s="18" t="s">
        <v>5263</v>
      </c>
      <c r="D1495" s="18" t="s">
        <v>5271</v>
      </c>
      <c r="E1495" s="19" t="s">
        <v>7619</v>
      </c>
      <c r="F1495" s="18" t="str">
        <f t="shared" si="23"/>
        <v>Aparecida Do Taboado</v>
      </c>
      <c r="G1495" s="19">
        <v>2750.15</v>
      </c>
    </row>
    <row r="1496" spans="1:7" x14ac:dyDescent="0.25">
      <c r="A1496" s="18">
        <f>IF(ISNUMBER(SEARCH('1_Aspectos Geográficos'!$D$6,tab_estados[],1)),MAX($A$1:A1495)+1,0)</f>
        <v>1495</v>
      </c>
      <c r="B1496" s="18" t="s">
        <v>5262</v>
      </c>
      <c r="C1496" s="18" t="s">
        <v>5263</v>
      </c>
      <c r="D1496" s="18" t="s">
        <v>5272</v>
      </c>
      <c r="E1496" s="19" t="s">
        <v>7620</v>
      </c>
      <c r="F1496" s="18" t="str">
        <f t="shared" si="23"/>
        <v>Aquidauana</v>
      </c>
      <c r="G1496" s="19">
        <v>16970.710999999999</v>
      </c>
    </row>
    <row r="1497" spans="1:7" x14ac:dyDescent="0.25">
      <c r="A1497" s="18">
        <f>IF(ISNUMBER(SEARCH('1_Aspectos Geográficos'!$D$6,tab_estados[],1)),MAX($A$1:A1496)+1,0)</f>
        <v>1496</v>
      </c>
      <c r="B1497" s="18" t="s">
        <v>5262</v>
      </c>
      <c r="C1497" s="18" t="s">
        <v>5263</v>
      </c>
      <c r="D1497" s="18" t="s">
        <v>5273</v>
      </c>
      <c r="E1497" s="19" t="s">
        <v>7621</v>
      </c>
      <c r="F1497" s="18" t="str">
        <f t="shared" si="23"/>
        <v>Aral Moreira</v>
      </c>
      <c r="G1497" s="19">
        <v>1655.66</v>
      </c>
    </row>
    <row r="1498" spans="1:7" x14ac:dyDescent="0.25">
      <c r="A1498" s="18">
        <f>IF(ISNUMBER(SEARCH('1_Aspectos Geográficos'!$D$6,tab_estados[],1)),MAX($A$1:A1497)+1,0)</f>
        <v>1497</v>
      </c>
      <c r="B1498" s="18" t="s">
        <v>5262</v>
      </c>
      <c r="C1498" s="18" t="s">
        <v>5263</v>
      </c>
      <c r="D1498" s="18" t="s">
        <v>5274</v>
      </c>
      <c r="E1498" s="19" t="s">
        <v>7622</v>
      </c>
      <c r="F1498" s="18" t="str">
        <f t="shared" si="23"/>
        <v>Bandeirantes</v>
      </c>
      <c r="G1498" s="19">
        <v>3115.6840000000002</v>
      </c>
    </row>
    <row r="1499" spans="1:7" x14ac:dyDescent="0.25">
      <c r="A1499" s="18">
        <f>IF(ISNUMBER(SEARCH('1_Aspectos Geográficos'!$D$6,tab_estados[],1)),MAX($A$1:A1498)+1,0)</f>
        <v>1498</v>
      </c>
      <c r="B1499" s="18" t="s">
        <v>5262</v>
      </c>
      <c r="C1499" s="18" t="s">
        <v>5263</v>
      </c>
      <c r="D1499" s="18" t="s">
        <v>5275</v>
      </c>
      <c r="E1499" s="19" t="s">
        <v>7623</v>
      </c>
      <c r="F1499" s="18" t="str">
        <f t="shared" si="23"/>
        <v>Bataguassu</v>
      </c>
      <c r="G1499" s="19">
        <v>2417.5990000000002</v>
      </c>
    </row>
    <row r="1500" spans="1:7" x14ac:dyDescent="0.25">
      <c r="A1500" s="18">
        <f>IF(ISNUMBER(SEARCH('1_Aspectos Geográficos'!$D$6,tab_estados[],1)),MAX($A$1:A1499)+1,0)</f>
        <v>1499</v>
      </c>
      <c r="B1500" s="18" t="s">
        <v>5262</v>
      </c>
      <c r="C1500" s="18" t="s">
        <v>5263</v>
      </c>
      <c r="D1500" s="18" t="s">
        <v>5276</v>
      </c>
      <c r="E1500" s="19" t="s">
        <v>7624</v>
      </c>
      <c r="F1500" s="18" t="str">
        <f t="shared" si="23"/>
        <v>Batayporã</v>
      </c>
      <c r="G1500" s="19">
        <v>1828.0239999999999</v>
      </c>
    </row>
    <row r="1501" spans="1:7" x14ac:dyDescent="0.25">
      <c r="A1501" s="18">
        <f>IF(ISNUMBER(SEARCH('1_Aspectos Geográficos'!$D$6,tab_estados[],1)),MAX($A$1:A1500)+1,0)</f>
        <v>1500</v>
      </c>
      <c r="B1501" s="18" t="s">
        <v>5262</v>
      </c>
      <c r="C1501" s="18" t="s">
        <v>5263</v>
      </c>
      <c r="D1501" s="18" t="s">
        <v>5277</v>
      </c>
      <c r="E1501" s="19" t="s">
        <v>7625</v>
      </c>
      <c r="F1501" s="18" t="str">
        <f t="shared" si="23"/>
        <v>Bela Vista</v>
      </c>
      <c r="G1501" s="19">
        <v>4892.6030000000001</v>
      </c>
    </row>
    <row r="1502" spans="1:7" x14ac:dyDescent="0.25">
      <c r="A1502" s="18">
        <f>IF(ISNUMBER(SEARCH('1_Aspectos Geográficos'!$D$6,tab_estados[],1)),MAX($A$1:A1501)+1,0)</f>
        <v>1501</v>
      </c>
      <c r="B1502" s="18" t="s">
        <v>5262</v>
      </c>
      <c r="C1502" s="18" t="s">
        <v>5263</v>
      </c>
      <c r="D1502" s="18" t="s">
        <v>5278</v>
      </c>
      <c r="E1502" s="19" t="s">
        <v>7626</v>
      </c>
      <c r="F1502" s="18" t="str">
        <f t="shared" si="23"/>
        <v>Bodoquena</v>
      </c>
      <c r="G1502" s="19">
        <v>2507.319</v>
      </c>
    </row>
    <row r="1503" spans="1:7" x14ac:dyDescent="0.25">
      <c r="A1503" s="18">
        <f>IF(ISNUMBER(SEARCH('1_Aspectos Geográficos'!$D$6,tab_estados[],1)),MAX($A$1:A1502)+1,0)</f>
        <v>1502</v>
      </c>
      <c r="B1503" s="18" t="s">
        <v>5262</v>
      </c>
      <c r="C1503" s="18" t="s">
        <v>5263</v>
      </c>
      <c r="D1503" s="18" t="s">
        <v>5279</v>
      </c>
      <c r="E1503" s="19" t="s">
        <v>6400</v>
      </c>
      <c r="F1503" s="18" t="str">
        <f t="shared" si="23"/>
        <v>Bonito</v>
      </c>
      <c r="G1503" s="19">
        <v>4934.4139999999998</v>
      </c>
    </row>
    <row r="1504" spans="1:7" x14ac:dyDescent="0.25">
      <c r="A1504" s="18">
        <f>IF(ISNUMBER(SEARCH('1_Aspectos Geográficos'!$D$6,tab_estados[],1)),MAX($A$1:A1503)+1,0)</f>
        <v>1503</v>
      </c>
      <c r="B1504" s="18" t="s">
        <v>5262</v>
      </c>
      <c r="C1504" s="18" t="s">
        <v>5263</v>
      </c>
      <c r="D1504" s="18" t="s">
        <v>5280</v>
      </c>
      <c r="E1504" s="19" t="s">
        <v>7627</v>
      </c>
      <c r="F1504" s="18" t="str">
        <f t="shared" si="23"/>
        <v>Brasilândia</v>
      </c>
      <c r="G1504" s="19">
        <v>5807.2240000000002</v>
      </c>
    </row>
    <row r="1505" spans="1:7" x14ac:dyDescent="0.25">
      <c r="A1505" s="18">
        <f>IF(ISNUMBER(SEARCH('1_Aspectos Geográficos'!$D$6,tab_estados[],1)),MAX($A$1:A1504)+1,0)</f>
        <v>1504</v>
      </c>
      <c r="B1505" s="18" t="s">
        <v>5262</v>
      </c>
      <c r="C1505" s="18" t="s">
        <v>5263</v>
      </c>
      <c r="D1505" s="18" t="s">
        <v>5281</v>
      </c>
      <c r="E1505" s="19" t="s">
        <v>7628</v>
      </c>
      <c r="F1505" s="18" t="str">
        <f t="shared" si="23"/>
        <v>Caarapó</v>
      </c>
      <c r="G1505" s="19">
        <v>2089.6</v>
      </c>
    </row>
    <row r="1506" spans="1:7" x14ac:dyDescent="0.25">
      <c r="A1506" s="18">
        <f>IF(ISNUMBER(SEARCH('1_Aspectos Geográficos'!$D$6,tab_estados[],1)),MAX($A$1:A1505)+1,0)</f>
        <v>1505</v>
      </c>
      <c r="B1506" s="18" t="s">
        <v>5262</v>
      </c>
      <c r="C1506" s="18" t="s">
        <v>5263</v>
      </c>
      <c r="D1506" s="18" t="s">
        <v>5282</v>
      </c>
      <c r="E1506" s="19" t="s">
        <v>7629</v>
      </c>
      <c r="F1506" s="18" t="str">
        <f t="shared" si="23"/>
        <v>Camapuã</v>
      </c>
      <c r="G1506" s="19">
        <v>6229.6149999999998</v>
      </c>
    </row>
    <row r="1507" spans="1:7" x14ac:dyDescent="0.25">
      <c r="A1507" s="18">
        <f>IF(ISNUMBER(SEARCH('1_Aspectos Geográficos'!$D$6,tab_estados[],1)),MAX($A$1:A1506)+1,0)</f>
        <v>1506</v>
      </c>
      <c r="B1507" s="18" t="s">
        <v>5262</v>
      </c>
      <c r="C1507" s="18" t="s">
        <v>5263</v>
      </c>
      <c r="D1507" s="18" t="s">
        <v>5283</v>
      </c>
      <c r="E1507" s="19" t="s">
        <v>6229</v>
      </c>
      <c r="F1507" s="18" t="str">
        <f t="shared" si="23"/>
        <v>Campo Grande</v>
      </c>
      <c r="G1507" s="19">
        <v>8092.951</v>
      </c>
    </row>
    <row r="1508" spans="1:7" x14ac:dyDescent="0.25">
      <c r="A1508" s="18">
        <f>IF(ISNUMBER(SEARCH('1_Aspectos Geográficos'!$D$6,tab_estados[],1)),MAX($A$1:A1507)+1,0)</f>
        <v>1507</v>
      </c>
      <c r="B1508" s="18" t="s">
        <v>5262</v>
      </c>
      <c r="C1508" s="18" t="s">
        <v>5263</v>
      </c>
      <c r="D1508" s="18" t="s">
        <v>5284</v>
      </c>
      <c r="E1508" s="19" t="s">
        <v>7630</v>
      </c>
      <c r="F1508" s="18" t="str">
        <f t="shared" si="23"/>
        <v>Caracol</v>
      </c>
      <c r="G1508" s="19">
        <v>2940.2510000000002</v>
      </c>
    </row>
    <row r="1509" spans="1:7" x14ac:dyDescent="0.25">
      <c r="A1509" s="18">
        <f>IF(ISNUMBER(SEARCH('1_Aspectos Geográficos'!$D$6,tab_estados[],1)),MAX($A$1:A1508)+1,0)</f>
        <v>1508</v>
      </c>
      <c r="B1509" s="18" t="s">
        <v>5262</v>
      </c>
      <c r="C1509" s="18" t="s">
        <v>5263</v>
      </c>
      <c r="D1509" s="18" t="s">
        <v>5285</v>
      </c>
      <c r="E1509" s="19" t="s">
        <v>7631</v>
      </c>
      <c r="F1509" s="18" t="str">
        <f t="shared" si="23"/>
        <v>Cassilândia</v>
      </c>
      <c r="G1509" s="19">
        <v>3649.7249999999999</v>
      </c>
    </row>
    <row r="1510" spans="1:7" x14ac:dyDescent="0.25">
      <c r="A1510" s="18">
        <f>IF(ISNUMBER(SEARCH('1_Aspectos Geográficos'!$D$6,tab_estados[],1)),MAX($A$1:A1509)+1,0)</f>
        <v>1509</v>
      </c>
      <c r="B1510" s="18" t="s">
        <v>5262</v>
      </c>
      <c r="C1510" s="18" t="s">
        <v>5263</v>
      </c>
      <c r="D1510" s="18" t="s">
        <v>5286</v>
      </c>
      <c r="E1510" s="19" t="s">
        <v>7632</v>
      </c>
      <c r="F1510" s="18" t="str">
        <f t="shared" si="23"/>
        <v>Chapadão Do Sul</v>
      </c>
      <c r="G1510" s="19">
        <v>3248.12</v>
      </c>
    </row>
    <row r="1511" spans="1:7" x14ac:dyDescent="0.25">
      <c r="A1511" s="18">
        <f>IF(ISNUMBER(SEARCH('1_Aspectos Geográficos'!$D$6,tab_estados[],1)),MAX($A$1:A1510)+1,0)</f>
        <v>1510</v>
      </c>
      <c r="B1511" s="18" t="s">
        <v>5262</v>
      </c>
      <c r="C1511" s="18" t="s">
        <v>5263</v>
      </c>
      <c r="D1511" s="18" t="s">
        <v>5287</v>
      </c>
      <c r="E1511" s="19" t="s">
        <v>7633</v>
      </c>
      <c r="F1511" s="18" t="str">
        <f t="shared" si="23"/>
        <v>Corguinho</v>
      </c>
      <c r="G1511" s="19">
        <v>2638.1680000000001</v>
      </c>
    </row>
    <row r="1512" spans="1:7" x14ac:dyDescent="0.25">
      <c r="A1512" s="18">
        <f>IF(ISNUMBER(SEARCH('1_Aspectos Geográficos'!$D$6,tab_estados[],1)),MAX($A$1:A1511)+1,0)</f>
        <v>1511</v>
      </c>
      <c r="B1512" s="18" t="s">
        <v>5262</v>
      </c>
      <c r="C1512" s="18" t="s">
        <v>5263</v>
      </c>
      <c r="D1512" s="18" t="s">
        <v>5288</v>
      </c>
      <c r="E1512" s="19" t="s">
        <v>7634</v>
      </c>
      <c r="F1512" s="18" t="str">
        <f t="shared" si="23"/>
        <v>Coronel Sapucaia</v>
      </c>
      <c r="G1512" s="19">
        <v>1025.049</v>
      </c>
    </row>
    <row r="1513" spans="1:7" x14ac:dyDescent="0.25">
      <c r="A1513" s="18">
        <f>IF(ISNUMBER(SEARCH('1_Aspectos Geográficos'!$D$6,tab_estados[],1)),MAX($A$1:A1512)+1,0)</f>
        <v>1512</v>
      </c>
      <c r="B1513" s="18" t="s">
        <v>5262</v>
      </c>
      <c r="C1513" s="18" t="s">
        <v>5263</v>
      </c>
      <c r="D1513" s="18" t="s">
        <v>5289</v>
      </c>
      <c r="E1513" s="19" t="s">
        <v>7635</v>
      </c>
      <c r="F1513" s="18" t="str">
        <f t="shared" si="23"/>
        <v>Corumbá</v>
      </c>
      <c r="G1513" s="19">
        <v>64962.853999999999</v>
      </c>
    </row>
    <row r="1514" spans="1:7" x14ac:dyDescent="0.25">
      <c r="A1514" s="18">
        <f>IF(ISNUMBER(SEARCH('1_Aspectos Geográficos'!$D$6,tab_estados[],1)),MAX($A$1:A1513)+1,0)</f>
        <v>1513</v>
      </c>
      <c r="B1514" s="18" t="s">
        <v>5262</v>
      </c>
      <c r="C1514" s="18" t="s">
        <v>5263</v>
      </c>
      <c r="D1514" s="18" t="s">
        <v>5290</v>
      </c>
      <c r="E1514" s="19" t="s">
        <v>7636</v>
      </c>
      <c r="F1514" s="18" t="str">
        <f t="shared" si="23"/>
        <v>Costa Rica</v>
      </c>
      <c r="G1514" s="19">
        <v>4164.1149999999998</v>
      </c>
    </row>
    <row r="1515" spans="1:7" x14ac:dyDescent="0.25">
      <c r="A1515" s="18">
        <f>IF(ISNUMBER(SEARCH('1_Aspectos Geográficos'!$D$6,tab_estados[],1)),MAX($A$1:A1514)+1,0)</f>
        <v>1514</v>
      </c>
      <c r="B1515" s="18" t="s">
        <v>5262</v>
      </c>
      <c r="C1515" s="18" t="s">
        <v>5263</v>
      </c>
      <c r="D1515" s="18" t="s">
        <v>5291</v>
      </c>
      <c r="E1515" s="19" t="s">
        <v>7637</v>
      </c>
      <c r="F1515" s="18" t="str">
        <f t="shared" si="23"/>
        <v>Coxim</v>
      </c>
      <c r="G1515" s="19">
        <v>6409.2240000000002</v>
      </c>
    </row>
    <row r="1516" spans="1:7" x14ac:dyDescent="0.25">
      <c r="A1516" s="18">
        <f>IF(ISNUMBER(SEARCH('1_Aspectos Geográficos'!$D$6,tab_estados[],1)),MAX($A$1:A1515)+1,0)</f>
        <v>1515</v>
      </c>
      <c r="B1516" s="18" t="s">
        <v>5262</v>
      </c>
      <c r="C1516" s="18" t="s">
        <v>5263</v>
      </c>
      <c r="D1516" s="18" t="s">
        <v>5292</v>
      </c>
      <c r="E1516" s="19" t="s">
        <v>7638</v>
      </c>
      <c r="F1516" s="18" t="str">
        <f t="shared" si="23"/>
        <v>Deodápolis</v>
      </c>
      <c r="G1516" s="19">
        <v>831.21</v>
      </c>
    </row>
    <row r="1517" spans="1:7" x14ac:dyDescent="0.25">
      <c r="A1517" s="18">
        <f>IF(ISNUMBER(SEARCH('1_Aspectos Geográficos'!$D$6,tab_estados[],1)),MAX($A$1:A1516)+1,0)</f>
        <v>1516</v>
      </c>
      <c r="B1517" s="18" t="s">
        <v>5262</v>
      </c>
      <c r="C1517" s="18" t="s">
        <v>5263</v>
      </c>
      <c r="D1517" s="18" t="s">
        <v>5293</v>
      </c>
      <c r="E1517" s="19" t="s">
        <v>7639</v>
      </c>
      <c r="F1517" s="18" t="str">
        <f t="shared" si="23"/>
        <v>Dois Irmãos Do Buriti</v>
      </c>
      <c r="G1517" s="19">
        <v>2341.6489999999999</v>
      </c>
    </row>
    <row r="1518" spans="1:7" x14ac:dyDescent="0.25">
      <c r="A1518" s="18">
        <f>IF(ISNUMBER(SEARCH('1_Aspectos Geográficos'!$D$6,tab_estados[],1)),MAX($A$1:A1517)+1,0)</f>
        <v>1517</v>
      </c>
      <c r="B1518" s="18" t="s">
        <v>5262</v>
      </c>
      <c r="C1518" s="18" t="s">
        <v>5263</v>
      </c>
      <c r="D1518" s="18" t="s">
        <v>5294</v>
      </c>
      <c r="E1518" s="19" t="s">
        <v>7640</v>
      </c>
      <c r="F1518" s="18" t="str">
        <f t="shared" si="23"/>
        <v>Douradina</v>
      </c>
      <c r="G1518" s="19">
        <v>280.78699999999998</v>
      </c>
    </row>
    <row r="1519" spans="1:7" x14ac:dyDescent="0.25">
      <c r="A1519" s="18">
        <f>IF(ISNUMBER(SEARCH('1_Aspectos Geográficos'!$D$6,tab_estados[],1)),MAX($A$1:A1518)+1,0)</f>
        <v>1518</v>
      </c>
      <c r="B1519" s="18" t="s">
        <v>5262</v>
      </c>
      <c r="C1519" s="18" t="s">
        <v>5263</v>
      </c>
      <c r="D1519" s="18" t="s">
        <v>5295</v>
      </c>
      <c r="E1519" s="19" t="s">
        <v>7641</v>
      </c>
      <c r="F1519" s="18" t="str">
        <f t="shared" si="23"/>
        <v>Dourados</v>
      </c>
      <c r="G1519" s="19">
        <v>4086.2370000000001</v>
      </c>
    </row>
    <row r="1520" spans="1:7" x14ac:dyDescent="0.25">
      <c r="A1520" s="18">
        <f>IF(ISNUMBER(SEARCH('1_Aspectos Geográficos'!$D$6,tab_estados[],1)),MAX($A$1:A1519)+1,0)</f>
        <v>1519</v>
      </c>
      <c r="B1520" s="18" t="s">
        <v>5262</v>
      </c>
      <c r="C1520" s="18" t="s">
        <v>5263</v>
      </c>
      <c r="D1520" s="18" t="s">
        <v>5296</v>
      </c>
      <c r="E1520" s="19" t="s">
        <v>7642</v>
      </c>
      <c r="F1520" s="18" t="str">
        <f t="shared" si="23"/>
        <v>Eldorado</v>
      </c>
      <c r="G1520" s="19">
        <v>1017.785</v>
      </c>
    </row>
    <row r="1521" spans="1:7" x14ac:dyDescent="0.25">
      <c r="A1521" s="18">
        <f>IF(ISNUMBER(SEARCH('1_Aspectos Geográficos'!$D$6,tab_estados[],1)),MAX($A$1:A1520)+1,0)</f>
        <v>1520</v>
      </c>
      <c r="B1521" s="18" t="s">
        <v>5262</v>
      </c>
      <c r="C1521" s="18" t="s">
        <v>5263</v>
      </c>
      <c r="D1521" s="18" t="s">
        <v>5297</v>
      </c>
      <c r="E1521" s="19" t="s">
        <v>7643</v>
      </c>
      <c r="F1521" s="18" t="str">
        <f t="shared" si="23"/>
        <v>Fátima Do Sul</v>
      </c>
      <c r="G1521" s="19">
        <v>315.16000000000003</v>
      </c>
    </row>
    <row r="1522" spans="1:7" x14ac:dyDescent="0.25">
      <c r="A1522" s="18">
        <f>IF(ISNUMBER(SEARCH('1_Aspectos Geográficos'!$D$6,tab_estados[],1)),MAX($A$1:A1521)+1,0)</f>
        <v>1521</v>
      </c>
      <c r="B1522" s="18" t="s">
        <v>5262</v>
      </c>
      <c r="C1522" s="18" t="s">
        <v>5263</v>
      </c>
      <c r="D1522" s="18" t="s">
        <v>5298</v>
      </c>
      <c r="E1522" s="19" t="s">
        <v>7644</v>
      </c>
      <c r="F1522" s="18" t="str">
        <f t="shared" si="23"/>
        <v>Figueirão</v>
      </c>
      <c r="G1522" s="19">
        <v>4882.8729999999996</v>
      </c>
    </row>
    <row r="1523" spans="1:7" x14ac:dyDescent="0.25">
      <c r="A1523" s="18">
        <f>IF(ISNUMBER(SEARCH('1_Aspectos Geográficos'!$D$6,tab_estados[],1)),MAX($A$1:A1522)+1,0)</f>
        <v>1522</v>
      </c>
      <c r="B1523" s="18" t="s">
        <v>5262</v>
      </c>
      <c r="C1523" s="18" t="s">
        <v>5263</v>
      </c>
      <c r="D1523" s="18" t="s">
        <v>5299</v>
      </c>
      <c r="E1523" s="19" t="s">
        <v>7645</v>
      </c>
      <c r="F1523" s="18" t="str">
        <f t="shared" si="23"/>
        <v>Glória De Dourados</v>
      </c>
      <c r="G1523" s="19">
        <v>491.74599999999998</v>
      </c>
    </row>
    <row r="1524" spans="1:7" x14ac:dyDescent="0.25">
      <c r="A1524" s="18">
        <f>IF(ISNUMBER(SEARCH('1_Aspectos Geográficos'!$D$6,tab_estados[],1)),MAX($A$1:A1523)+1,0)</f>
        <v>1523</v>
      </c>
      <c r="B1524" s="18" t="s">
        <v>5262</v>
      </c>
      <c r="C1524" s="18" t="s">
        <v>5263</v>
      </c>
      <c r="D1524" s="18" t="s">
        <v>5300</v>
      </c>
      <c r="E1524" s="19" t="s">
        <v>7646</v>
      </c>
      <c r="F1524" s="18" t="str">
        <f t="shared" si="23"/>
        <v>Guia Lopes Da Laguna</v>
      </c>
      <c r="G1524" s="19">
        <v>1210.606</v>
      </c>
    </row>
    <row r="1525" spans="1:7" x14ac:dyDescent="0.25">
      <c r="A1525" s="18">
        <f>IF(ISNUMBER(SEARCH('1_Aspectos Geográficos'!$D$6,tab_estados[],1)),MAX($A$1:A1524)+1,0)</f>
        <v>1524</v>
      </c>
      <c r="B1525" s="18" t="s">
        <v>5262</v>
      </c>
      <c r="C1525" s="18" t="s">
        <v>5263</v>
      </c>
      <c r="D1525" s="18" t="s">
        <v>5301</v>
      </c>
      <c r="E1525" s="19" t="s">
        <v>7647</v>
      </c>
      <c r="F1525" s="18" t="str">
        <f t="shared" si="23"/>
        <v>Iguatemi</v>
      </c>
      <c r="G1525" s="19">
        <v>2946.5169999999998</v>
      </c>
    </row>
    <row r="1526" spans="1:7" x14ac:dyDescent="0.25">
      <c r="A1526" s="18">
        <f>IF(ISNUMBER(SEARCH('1_Aspectos Geográficos'!$D$6,tab_estados[],1)),MAX($A$1:A1525)+1,0)</f>
        <v>1525</v>
      </c>
      <c r="B1526" s="18" t="s">
        <v>5262</v>
      </c>
      <c r="C1526" s="18" t="s">
        <v>5263</v>
      </c>
      <c r="D1526" s="18" t="s">
        <v>5302</v>
      </c>
      <c r="E1526" s="19" t="s">
        <v>7648</v>
      </c>
      <c r="F1526" s="18" t="str">
        <f t="shared" si="23"/>
        <v>Inocência</v>
      </c>
      <c r="G1526" s="19">
        <v>5776.0280000000002</v>
      </c>
    </row>
    <row r="1527" spans="1:7" x14ac:dyDescent="0.25">
      <c r="A1527" s="18">
        <f>IF(ISNUMBER(SEARCH('1_Aspectos Geográficos'!$D$6,tab_estados[],1)),MAX($A$1:A1526)+1,0)</f>
        <v>1526</v>
      </c>
      <c r="B1527" s="18" t="s">
        <v>5262</v>
      </c>
      <c r="C1527" s="18" t="s">
        <v>5263</v>
      </c>
      <c r="D1527" s="18" t="s">
        <v>5303</v>
      </c>
      <c r="E1527" s="19" t="s">
        <v>7649</v>
      </c>
      <c r="F1527" s="18" t="str">
        <f t="shared" si="23"/>
        <v>Itaporã</v>
      </c>
      <c r="G1527" s="19">
        <v>1321.8109999999999</v>
      </c>
    </row>
    <row r="1528" spans="1:7" x14ac:dyDescent="0.25">
      <c r="A1528" s="18">
        <f>IF(ISNUMBER(SEARCH('1_Aspectos Geográficos'!$D$6,tab_estados[],1)),MAX($A$1:A1527)+1,0)</f>
        <v>1527</v>
      </c>
      <c r="B1528" s="18" t="s">
        <v>5262</v>
      </c>
      <c r="C1528" s="18" t="s">
        <v>5263</v>
      </c>
      <c r="D1528" s="18" t="s">
        <v>5304</v>
      </c>
      <c r="E1528" s="19" t="s">
        <v>7650</v>
      </c>
      <c r="F1528" s="18" t="str">
        <f t="shared" si="23"/>
        <v>Itaquiraí</v>
      </c>
      <c r="G1528" s="19">
        <v>2064.0419999999999</v>
      </c>
    </row>
    <row r="1529" spans="1:7" x14ac:dyDescent="0.25">
      <c r="A1529" s="18">
        <f>IF(ISNUMBER(SEARCH('1_Aspectos Geográficos'!$D$6,tab_estados[],1)),MAX($A$1:A1528)+1,0)</f>
        <v>1528</v>
      </c>
      <c r="B1529" s="18" t="s">
        <v>5262</v>
      </c>
      <c r="C1529" s="18" t="s">
        <v>5263</v>
      </c>
      <c r="D1529" s="18" t="s">
        <v>5305</v>
      </c>
      <c r="E1529" s="19" t="s">
        <v>7651</v>
      </c>
      <c r="F1529" s="18" t="str">
        <f t="shared" si="23"/>
        <v>Ivinhema</v>
      </c>
      <c r="G1529" s="19">
        <v>2010.1679999999999</v>
      </c>
    </row>
    <row r="1530" spans="1:7" x14ac:dyDescent="0.25">
      <c r="A1530" s="18">
        <f>IF(ISNUMBER(SEARCH('1_Aspectos Geográficos'!$D$6,tab_estados[],1)),MAX($A$1:A1529)+1,0)</f>
        <v>1529</v>
      </c>
      <c r="B1530" s="18" t="s">
        <v>5262</v>
      </c>
      <c r="C1530" s="18" t="s">
        <v>5263</v>
      </c>
      <c r="D1530" s="18" t="s">
        <v>5306</v>
      </c>
      <c r="E1530" s="19" t="s">
        <v>7652</v>
      </c>
      <c r="F1530" s="18" t="str">
        <f t="shared" si="23"/>
        <v>Japorã</v>
      </c>
      <c r="G1530" s="19">
        <v>419.39699999999999</v>
      </c>
    </row>
    <row r="1531" spans="1:7" x14ac:dyDescent="0.25">
      <c r="A1531" s="18">
        <f>IF(ISNUMBER(SEARCH('1_Aspectos Geográficos'!$D$6,tab_estados[],1)),MAX($A$1:A1530)+1,0)</f>
        <v>1530</v>
      </c>
      <c r="B1531" s="18" t="s">
        <v>5262</v>
      </c>
      <c r="C1531" s="18" t="s">
        <v>5263</v>
      </c>
      <c r="D1531" s="18" t="s">
        <v>5307</v>
      </c>
      <c r="E1531" s="19" t="s">
        <v>7653</v>
      </c>
      <c r="F1531" s="18" t="str">
        <f t="shared" si="23"/>
        <v>Jaraguari</v>
      </c>
      <c r="G1531" s="19">
        <v>2912.8220000000001</v>
      </c>
    </row>
    <row r="1532" spans="1:7" x14ac:dyDescent="0.25">
      <c r="A1532" s="18">
        <f>IF(ISNUMBER(SEARCH('1_Aspectos Geográficos'!$D$6,tab_estados[],1)),MAX($A$1:A1531)+1,0)</f>
        <v>1531</v>
      </c>
      <c r="B1532" s="18" t="s">
        <v>5262</v>
      </c>
      <c r="C1532" s="18" t="s">
        <v>5263</v>
      </c>
      <c r="D1532" s="18" t="s">
        <v>5308</v>
      </c>
      <c r="E1532" s="19" t="s">
        <v>6858</v>
      </c>
      <c r="F1532" s="18" t="str">
        <f t="shared" si="23"/>
        <v>Jardim</v>
      </c>
      <c r="G1532" s="19">
        <v>2201.5149999999999</v>
      </c>
    </row>
    <row r="1533" spans="1:7" x14ac:dyDescent="0.25">
      <c r="A1533" s="18">
        <f>IF(ISNUMBER(SEARCH('1_Aspectos Geográficos'!$D$6,tab_estados[],1)),MAX($A$1:A1532)+1,0)</f>
        <v>1532</v>
      </c>
      <c r="B1533" s="18" t="s">
        <v>5262</v>
      </c>
      <c r="C1533" s="18" t="s">
        <v>5263</v>
      </c>
      <c r="D1533" s="18" t="s">
        <v>5309</v>
      </c>
      <c r="E1533" s="19" t="s">
        <v>7654</v>
      </c>
      <c r="F1533" s="18" t="str">
        <f t="shared" si="23"/>
        <v>Jateí</v>
      </c>
      <c r="G1533" s="19">
        <v>1927.9490000000001</v>
      </c>
    </row>
    <row r="1534" spans="1:7" x14ac:dyDescent="0.25">
      <c r="A1534" s="18">
        <f>IF(ISNUMBER(SEARCH('1_Aspectos Geográficos'!$D$6,tab_estados[],1)),MAX($A$1:A1533)+1,0)</f>
        <v>1533</v>
      </c>
      <c r="B1534" s="18" t="s">
        <v>5262</v>
      </c>
      <c r="C1534" s="18" t="s">
        <v>5263</v>
      </c>
      <c r="D1534" s="18" t="s">
        <v>5310</v>
      </c>
      <c r="E1534" s="19" t="s">
        <v>7655</v>
      </c>
      <c r="F1534" s="18" t="str">
        <f t="shared" si="23"/>
        <v>Juti</v>
      </c>
      <c r="G1534" s="19">
        <v>1584.529</v>
      </c>
    </row>
    <row r="1535" spans="1:7" x14ac:dyDescent="0.25">
      <c r="A1535" s="18">
        <f>IF(ISNUMBER(SEARCH('1_Aspectos Geográficos'!$D$6,tab_estados[],1)),MAX($A$1:A1534)+1,0)</f>
        <v>1534</v>
      </c>
      <c r="B1535" s="18" t="s">
        <v>5262</v>
      </c>
      <c r="C1535" s="18" t="s">
        <v>5263</v>
      </c>
      <c r="D1535" s="18" t="s">
        <v>5311</v>
      </c>
      <c r="E1535" s="19" t="s">
        <v>7656</v>
      </c>
      <c r="F1535" s="18" t="str">
        <f t="shared" si="23"/>
        <v>Ladário</v>
      </c>
      <c r="G1535" s="19">
        <v>340.76499999999999</v>
      </c>
    </row>
    <row r="1536" spans="1:7" x14ac:dyDescent="0.25">
      <c r="A1536" s="18">
        <f>IF(ISNUMBER(SEARCH('1_Aspectos Geográficos'!$D$6,tab_estados[],1)),MAX($A$1:A1535)+1,0)</f>
        <v>1535</v>
      </c>
      <c r="B1536" s="18" t="s">
        <v>5262</v>
      </c>
      <c r="C1536" s="18" t="s">
        <v>5263</v>
      </c>
      <c r="D1536" s="18" t="s">
        <v>5312</v>
      </c>
      <c r="E1536" s="19" t="s">
        <v>7657</v>
      </c>
      <c r="F1536" s="18" t="str">
        <f t="shared" si="23"/>
        <v>Laguna Carapã</v>
      </c>
      <c r="G1536" s="19">
        <v>1734.068</v>
      </c>
    </row>
    <row r="1537" spans="1:7" x14ac:dyDescent="0.25">
      <c r="A1537" s="18">
        <f>IF(ISNUMBER(SEARCH('1_Aspectos Geográficos'!$D$6,tab_estados[],1)),MAX($A$1:A1536)+1,0)</f>
        <v>1536</v>
      </c>
      <c r="B1537" s="18" t="s">
        <v>5262</v>
      </c>
      <c r="C1537" s="18" t="s">
        <v>5263</v>
      </c>
      <c r="D1537" s="18" t="s">
        <v>5313</v>
      </c>
      <c r="E1537" s="19" t="s">
        <v>7658</v>
      </c>
      <c r="F1537" s="18" t="str">
        <f t="shared" si="23"/>
        <v>Maracaju</v>
      </c>
      <c r="G1537" s="19">
        <v>5299.1840000000002</v>
      </c>
    </row>
    <row r="1538" spans="1:7" x14ac:dyDescent="0.25">
      <c r="A1538" s="18">
        <f>IF(ISNUMBER(SEARCH('1_Aspectos Geográficos'!$D$6,tab_estados[],1)),MAX($A$1:A1537)+1,0)</f>
        <v>1537</v>
      </c>
      <c r="B1538" s="18" t="s">
        <v>5262</v>
      </c>
      <c r="C1538" s="18" t="s">
        <v>5263</v>
      </c>
      <c r="D1538" s="18" t="s">
        <v>5314</v>
      </c>
      <c r="E1538" s="19" t="s">
        <v>7659</v>
      </c>
      <c r="F1538" s="18" t="str">
        <f t="shared" ref="F1538:F1601" si="24">IFERROR(VLOOKUP(ROW(A1537),lista,5,0),"")</f>
        <v>Miranda</v>
      </c>
      <c r="G1538" s="19">
        <v>5475.3670000000002</v>
      </c>
    </row>
    <row r="1539" spans="1:7" x14ac:dyDescent="0.25">
      <c r="A1539" s="18">
        <f>IF(ISNUMBER(SEARCH('1_Aspectos Geográficos'!$D$6,tab_estados[],1)),MAX($A$1:A1538)+1,0)</f>
        <v>1538</v>
      </c>
      <c r="B1539" s="18" t="s">
        <v>5262</v>
      </c>
      <c r="C1539" s="18" t="s">
        <v>5263</v>
      </c>
      <c r="D1539" s="18" t="s">
        <v>5315</v>
      </c>
      <c r="E1539" s="19" t="s">
        <v>6616</v>
      </c>
      <c r="F1539" s="18" t="str">
        <f t="shared" si="24"/>
        <v>Mundo Novo</v>
      </c>
      <c r="G1539" s="19">
        <v>477.78</v>
      </c>
    </row>
    <row r="1540" spans="1:7" x14ac:dyDescent="0.25">
      <c r="A1540" s="18">
        <f>IF(ISNUMBER(SEARCH('1_Aspectos Geográficos'!$D$6,tab_estados[],1)),MAX($A$1:A1539)+1,0)</f>
        <v>1539</v>
      </c>
      <c r="B1540" s="18" t="s">
        <v>5262</v>
      </c>
      <c r="C1540" s="18" t="s">
        <v>5263</v>
      </c>
      <c r="D1540" s="18" t="s">
        <v>5316</v>
      </c>
      <c r="E1540" s="19" t="s">
        <v>7660</v>
      </c>
      <c r="F1540" s="18" t="str">
        <f t="shared" si="24"/>
        <v>Naviraí</v>
      </c>
      <c r="G1540" s="19">
        <v>3193.5520000000001</v>
      </c>
    </row>
    <row r="1541" spans="1:7" x14ac:dyDescent="0.25">
      <c r="A1541" s="18">
        <f>IF(ISNUMBER(SEARCH('1_Aspectos Geográficos'!$D$6,tab_estados[],1)),MAX($A$1:A1540)+1,0)</f>
        <v>1540</v>
      </c>
      <c r="B1541" s="18" t="s">
        <v>5262</v>
      </c>
      <c r="C1541" s="18" t="s">
        <v>5263</v>
      </c>
      <c r="D1541" s="18" t="s">
        <v>5317</v>
      </c>
      <c r="E1541" s="19" t="s">
        <v>7661</v>
      </c>
      <c r="F1541" s="18" t="str">
        <f t="shared" si="24"/>
        <v>Nioaque</v>
      </c>
      <c r="G1541" s="19">
        <v>3923.79</v>
      </c>
    </row>
    <row r="1542" spans="1:7" x14ac:dyDescent="0.25">
      <c r="A1542" s="18">
        <f>IF(ISNUMBER(SEARCH('1_Aspectos Geográficos'!$D$6,tab_estados[],1)),MAX($A$1:A1541)+1,0)</f>
        <v>1541</v>
      </c>
      <c r="B1542" s="18" t="s">
        <v>5262</v>
      </c>
      <c r="C1542" s="18" t="s">
        <v>5263</v>
      </c>
      <c r="D1542" s="18" t="s">
        <v>5318</v>
      </c>
      <c r="E1542" s="19" t="s">
        <v>7662</v>
      </c>
      <c r="F1542" s="18" t="str">
        <f t="shared" si="24"/>
        <v>Nova Alvorada Do Sul</v>
      </c>
      <c r="G1542" s="19">
        <v>4019.3229999999999</v>
      </c>
    </row>
    <row r="1543" spans="1:7" x14ac:dyDescent="0.25">
      <c r="A1543" s="18">
        <f>IF(ISNUMBER(SEARCH('1_Aspectos Geográficos'!$D$6,tab_estados[],1)),MAX($A$1:A1542)+1,0)</f>
        <v>1542</v>
      </c>
      <c r="B1543" s="18" t="s">
        <v>5262</v>
      </c>
      <c r="C1543" s="18" t="s">
        <v>5263</v>
      </c>
      <c r="D1543" s="18" t="s">
        <v>5319</v>
      </c>
      <c r="E1543" s="19" t="s">
        <v>7663</v>
      </c>
      <c r="F1543" s="18" t="str">
        <f t="shared" si="24"/>
        <v>Nova Andradina</v>
      </c>
      <c r="G1543" s="19">
        <v>4776.0020000000004</v>
      </c>
    </row>
    <row r="1544" spans="1:7" x14ac:dyDescent="0.25">
      <c r="A1544" s="18">
        <f>IF(ISNUMBER(SEARCH('1_Aspectos Geográficos'!$D$6,tab_estados[],1)),MAX($A$1:A1543)+1,0)</f>
        <v>1543</v>
      </c>
      <c r="B1544" s="18" t="s">
        <v>5262</v>
      </c>
      <c r="C1544" s="18" t="s">
        <v>5263</v>
      </c>
      <c r="D1544" s="18" t="s">
        <v>5320</v>
      </c>
      <c r="E1544" s="19" t="s">
        <v>7664</v>
      </c>
      <c r="F1544" s="18" t="str">
        <f t="shared" si="24"/>
        <v>Novo Horizonte Do Sul</v>
      </c>
      <c r="G1544" s="19">
        <v>849.09500000000003</v>
      </c>
    </row>
    <row r="1545" spans="1:7" x14ac:dyDescent="0.25">
      <c r="A1545" s="18">
        <f>IF(ISNUMBER(SEARCH('1_Aspectos Geográficos'!$D$6,tab_estados[],1)),MAX($A$1:A1544)+1,0)</f>
        <v>1544</v>
      </c>
      <c r="B1545" s="18" t="s">
        <v>5262</v>
      </c>
      <c r="C1545" s="18" t="s">
        <v>5263</v>
      </c>
      <c r="D1545" s="18" t="s">
        <v>5321</v>
      </c>
      <c r="E1545" s="19" t="s">
        <v>7665</v>
      </c>
      <c r="F1545" s="18" t="str">
        <f t="shared" si="24"/>
        <v>Paraíso Das Águas</v>
      </c>
      <c r="G1545" s="19">
        <v>5032.4690000000001</v>
      </c>
    </row>
    <row r="1546" spans="1:7" x14ac:dyDescent="0.25">
      <c r="A1546" s="18">
        <f>IF(ISNUMBER(SEARCH('1_Aspectos Geográficos'!$D$6,tab_estados[],1)),MAX($A$1:A1545)+1,0)</f>
        <v>1545</v>
      </c>
      <c r="B1546" s="18" t="s">
        <v>5262</v>
      </c>
      <c r="C1546" s="18" t="s">
        <v>5263</v>
      </c>
      <c r="D1546" s="18" t="s">
        <v>5322</v>
      </c>
      <c r="E1546" s="19" t="s">
        <v>7666</v>
      </c>
      <c r="F1546" s="18" t="str">
        <f t="shared" si="24"/>
        <v>Paranaíba</v>
      </c>
      <c r="G1546" s="19">
        <v>5402.652</v>
      </c>
    </row>
    <row r="1547" spans="1:7" x14ac:dyDescent="0.25">
      <c r="A1547" s="18">
        <f>IF(ISNUMBER(SEARCH('1_Aspectos Geográficos'!$D$6,tab_estados[],1)),MAX($A$1:A1546)+1,0)</f>
        <v>1546</v>
      </c>
      <c r="B1547" s="18" t="s">
        <v>5262</v>
      </c>
      <c r="C1547" s="18" t="s">
        <v>5263</v>
      </c>
      <c r="D1547" s="18" t="s">
        <v>5323</v>
      </c>
      <c r="E1547" s="19" t="s">
        <v>7667</v>
      </c>
      <c r="F1547" s="18" t="str">
        <f t="shared" si="24"/>
        <v>Paranhos</v>
      </c>
      <c r="G1547" s="19">
        <v>1309.1559999999999</v>
      </c>
    </row>
    <row r="1548" spans="1:7" x14ac:dyDescent="0.25">
      <c r="A1548" s="18">
        <f>IF(ISNUMBER(SEARCH('1_Aspectos Geográficos'!$D$6,tab_estados[],1)),MAX($A$1:A1547)+1,0)</f>
        <v>1547</v>
      </c>
      <c r="B1548" s="18" t="s">
        <v>5262</v>
      </c>
      <c r="C1548" s="18" t="s">
        <v>5263</v>
      </c>
      <c r="D1548" s="18" t="s">
        <v>5324</v>
      </c>
      <c r="E1548" s="19" t="s">
        <v>7668</v>
      </c>
      <c r="F1548" s="18" t="str">
        <f t="shared" si="24"/>
        <v>Pedro Gomes</v>
      </c>
      <c r="G1548" s="19">
        <v>3651.1750000000002</v>
      </c>
    </row>
    <row r="1549" spans="1:7" x14ac:dyDescent="0.25">
      <c r="A1549" s="18">
        <f>IF(ISNUMBER(SEARCH('1_Aspectos Geográficos'!$D$6,tab_estados[],1)),MAX($A$1:A1548)+1,0)</f>
        <v>1548</v>
      </c>
      <c r="B1549" s="18" t="s">
        <v>5262</v>
      </c>
      <c r="C1549" s="18" t="s">
        <v>5263</v>
      </c>
      <c r="D1549" s="18" t="s">
        <v>5325</v>
      </c>
      <c r="E1549" s="19" t="s">
        <v>7669</v>
      </c>
      <c r="F1549" s="18" t="str">
        <f t="shared" si="24"/>
        <v>Ponta Porã</v>
      </c>
      <c r="G1549" s="19">
        <v>5330.4480000000003</v>
      </c>
    </row>
    <row r="1550" spans="1:7" x14ac:dyDescent="0.25">
      <c r="A1550" s="18">
        <f>IF(ISNUMBER(SEARCH('1_Aspectos Geográficos'!$D$6,tab_estados[],1)),MAX($A$1:A1549)+1,0)</f>
        <v>1549</v>
      </c>
      <c r="B1550" s="18" t="s">
        <v>5262</v>
      </c>
      <c r="C1550" s="18" t="s">
        <v>5263</v>
      </c>
      <c r="D1550" s="18" t="s">
        <v>5326</v>
      </c>
      <c r="E1550" s="19" t="s">
        <v>7670</v>
      </c>
      <c r="F1550" s="18" t="str">
        <f t="shared" si="24"/>
        <v>Porto Murtinho</v>
      </c>
      <c r="G1550" s="19">
        <v>17744.404999999999</v>
      </c>
    </row>
    <row r="1551" spans="1:7" x14ac:dyDescent="0.25">
      <c r="A1551" s="18">
        <f>IF(ISNUMBER(SEARCH('1_Aspectos Geográficos'!$D$6,tab_estados[],1)),MAX($A$1:A1550)+1,0)</f>
        <v>1550</v>
      </c>
      <c r="B1551" s="18" t="s">
        <v>5262</v>
      </c>
      <c r="C1551" s="18" t="s">
        <v>5263</v>
      </c>
      <c r="D1551" s="18" t="s">
        <v>5327</v>
      </c>
      <c r="E1551" s="19" t="s">
        <v>7671</v>
      </c>
      <c r="F1551" s="18" t="str">
        <f t="shared" si="24"/>
        <v>Ribas Do Rio Pardo</v>
      </c>
      <c r="G1551" s="19">
        <v>17308.805</v>
      </c>
    </row>
    <row r="1552" spans="1:7" x14ac:dyDescent="0.25">
      <c r="A1552" s="18">
        <f>IF(ISNUMBER(SEARCH('1_Aspectos Geográficos'!$D$6,tab_estados[],1)),MAX($A$1:A1551)+1,0)</f>
        <v>1551</v>
      </c>
      <c r="B1552" s="18" t="s">
        <v>5262</v>
      </c>
      <c r="C1552" s="18" t="s">
        <v>5263</v>
      </c>
      <c r="D1552" s="18" t="s">
        <v>5328</v>
      </c>
      <c r="E1552" s="19" t="s">
        <v>7672</v>
      </c>
      <c r="F1552" s="18" t="str">
        <f t="shared" si="24"/>
        <v>Rio Brilhante</v>
      </c>
      <c r="G1552" s="19">
        <v>3987.3969999999999</v>
      </c>
    </row>
    <row r="1553" spans="1:7" x14ac:dyDescent="0.25">
      <c r="A1553" s="18">
        <f>IF(ISNUMBER(SEARCH('1_Aspectos Geográficos'!$D$6,tab_estados[],1)),MAX($A$1:A1552)+1,0)</f>
        <v>1552</v>
      </c>
      <c r="B1553" s="18" t="s">
        <v>5262</v>
      </c>
      <c r="C1553" s="18" t="s">
        <v>5263</v>
      </c>
      <c r="D1553" s="18" t="s">
        <v>5329</v>
      </c>
      <c r="E1553" s="19" t="s">
        <v>7673</v>
      </c>
      <c r="F1553" s="18" t="str">
        <f t="shared" si="24"/>
        <v>Rio Negro</v>
      </c>
      <c r="G1553" s="19">
        <v>1807.6679999999999</v>
      </c>
    </row>
    <row r="1554" spans="1:7" x14ac:dyDescent="0.25">
      <c r="A1554" s="18">
        <f>IF(ISNUMBER(SEARCH('1_Aspectos Geográficos'!$D$6,tab_estados[],1)),MAX($A$1:A1553)+1,0)</f>
        <v>1553</v>
      </c>
      <c r="B1554" s="18" t="s">
        <v>5262</v>
      </c>
      <c r="C1554" s="18" t="s">
        <v>5263</v>
      </c>
      <c r="D1554" s="18" t="s">
        <v>5330</v>
      </c>
      <c r="E1554" s="19" t="s">
        <v>7674</v>
      </c>
      <c r="F1554" s="18" t="str">
        <f t="shared" si="24"/>
        <v>Rio Verde De Mato Grosso</v>
      </c>
      <c r="G1554" s="19">
        <v>8154.5219999999999</v>
      </c>
    </row>
    <row r="1555" spans="1:7" x14ac:dyDescent="0.25">
      <c r="A1555" s="18">
        <f>IF(ISNUMBER(SEARCH('1_Aspectos Geográficos'!$D$6,tab_estados[],1)),MAX($A$1:A1554)+1,0)</f>
        <v>1554</v>
      </c>
      <c r="B1555" s="18" t="s">
        <v>5262</v>
      </c>
      <c r="C1555" s="18" t="s">
        <v>5263</v>
      </c>
      <c r="D1555" s="18" t="s">
        <v>5331</v>
      </c>
      <c r="E1555" s="19" t="s">
        <v>7675</v>
      </c>
      <c r="F1555" s="18" t="str">
        <f t="shared" si="24"/>
        <v>Rochedo</v>
      </c>
      <c r="G1555" s="19">
        <v>1561.0550000000001</v>
      </c>
    </row>
    <row r="1556" spans="1:7" x14ac:dyDescent="0.25">
      <c r="A1556" s="18">
        <f>IF(ISNUMBER(SEARCH('1_Aspectos Geográficos'!$D$6,tab_estados[],1)),MAX($A$1:A1555)+1,0)</f>
        <v>1555</v>
      </c>
      <c r="B1556" s="18" t="s">
        <v>5262</v>
      </c>
      <c r="C1556" s="18" t="s">
        <v>5263</v>
      </c>
      <c r="D1556" s="18" t="s">
        <v>5332</v>
      </c>
      <c r="E1556" s="19" t="s">
        <v>7676</v>
      </c>
      <c r="F1556" s="18" t="str">
        <f t="shared" si="24"/>
        <v>Santa Rita Do Pardo</v>
      </c>
      <c r="G1556" s="19">
        <v>6139.7290000000003</v>
      </c>
    </row>
    <row r="1557" spans="1:7" x14ac:dyDescent="0.25">
      <c r="A1557" s="18">
        <f>IF(ISNUMBER(SEARCH('1_Aspectos Geográficos'!$D$6,tab_estados[],1)),MAX($A$1:A1556)+1,0)</f>
        <v>1556</v>
      </c>
      <c r="B1557" s="18" t="s">
        <v>5262</v>
      </c>
      <c r="C1557" s="18" t="s">
        <v>5263</v>
      </c>
      <c r="D1557" s="18" t="s">
        <v>5333</v>
      </c>
      <c r="E1557" s="19" t="s">
        <v>7677</v>
      </c>
      <c r="F1557" s="18" t="str">
        <f t="shared" si="24"/>
        <v>São Gabriel Do Oeste</v>
      </c>
      <c r="G1557" s="19">
        <v>3864.6909999999998</v>
      </c>
    </row>
    <row r="1558" spans="1:7" x14ac:dyDescent="0.25">
      <c r="A1558" s="18">
        <f>IF(ISNUMBER(SEARCH('1_Aspectos Geográficos'!$D$6,tab_estados[],1)),MAX($A$1:A1557)+1,0)</f>
        <v>1557</v>
      </c>
      <c r="B1558" s="18" t="s">
        <v>5262</v>
      </c>
      <c r="C1558" s="18" t="s">
        <v>5263</v>
      </c>
      <c r="D1558" s="18" t="s">
        <v>5334</v>
      </c>
      <c r="E1558" s="19" t="s">
        <v>7678</v>
      </c>
      <c r="F1558" s="18" t="str">
        <f t="shared" si="24"/>
        <v>Sete Quedas</v>
      </c>
      <c r="G1558" s="19">
        <v>833.73299999999995</v>
      </c>
    </row>
    <row r="1559" spans="1:7" x14ac:dyDescent="0.25">
      <c r="A1559" s="18">
        <f>IF(ISNUMBER(SEARCH('1_Aspectos Geográficos'!$D$6,tab_estados[],1)),MAX($A$1:A1558)+1,0)</f>
        <v>1558</v>
      </c>
      <c r="B1559" s="18" t="s">
        <v>5262</v>
      </c>
      <c r="C1559" s="18" t="s">
        <v>5263</v>
      </c>
      <c r="D1559" s="18" t="s">
        <v>5335</v>
      </c>
      <c r="E1559" s="19" t="s">
        <v>7679</v>
      </c>
      <c r="F1559" s="18" t="str">
        <f t="shared" si="24"/>
        <v>Selvíria</v>
      </c>
      <c r="G1559" s="19">
        <v>3258.326</v>
      </c>
    </row>
    <row r="1560" spans="1:7" x14ac:dyDescent="0.25">
      <c r="A1560" s="18">
        <f>IF(ISNUMBER(SEARCH('1_Aspectos Geográficos'!$D$6,tab_estados[],1)),MAX($A$1:A1559)+1,0)</f>
        <v>1559</v>
      </c>
      <c r="B1560" s="18" t="s">
        <v>5262</v>
      </c>
      <c r="C1560" s="18" t="s">
        <v>5263</v>
      </c>
      <c r="D1560" s="18" t="s">
        <v>5336</v>
      </c>
      <c r="E1560" s="19" t="s">
        <v>7680</v>
      </c>
      <c r="F1560" s="18" t="str">
        <f t="shared" si="24"/>
        <v>Sidrolândia</v>
      </c>
      <c r="G1560" s="19">
        <v>5286.4049999999997</v>
      </c>
    </row>
    <row r="1561" spans="1:7" x14ac:dyDescent="0.25">
      <c r="A1561" s="18">
        <f>IF(ISNUMBER(SEARCH('1_Aspectos Geográficos'!$D$6,tab_estados[],1)),MAX($A$1:A1560)+1,0)</f>
        <v>1560</v>
      </c>
      <c r="B1561" s="18" t="s">
        <v>5262</v>
      </c>
      <c r="C1561" s="18" t="s">
        <v>5263</v>
      </c>
      <c r="D1561" s="18" t="s">
        <v>5337</v>
      </c>
      <c r="E1561" s="19" t="s">
        <v>7681</v>
      </c>
      <c r="F1561" s="18" t="str">
        <f t="shared" si="24"/>
        <v>Sonora</v>
      </c>
      <c r="G1561" s="19">
        <v>4075.4229999999998</v>
      </c>
    </row>
    <row r="1562" spans="1:7" x14ac:dyDescent="0.25">
      <c r="A1562" s="18">
        <f>IF(ISNUMBER(SEARCH('1_Aspectos Geográficos'!$D$6,tab_estados[],1)),MAX($A$1:A1561)+1,0)</f>
        <v>1561</v>
      </c>
      <c r="B1562" s="18" t="s">
        <v>5262</v>
      </c>
      <c r="C1562" s="18" t="s">
        <v>5263</v>
      </c>
      <c r="D1562" s="18" t="s">
        <v>5338</v>
      </c>
      <c r="E1562" s="19" t="s">
        <v>7682</v>
      </c>
      <c r="F1562" s="18" t="str">
        <f t="shared" si="24"/>
        <v>Tacuru</v>
      </c>
      <c r="G1562" s="19">
        <v>1785.3219999999999</v>
      </c>
    </row>
    <row r="1563" spans="1:7" x14ac:dyDescent="0.25">
      <c r="A1563" s="18">
        <f>IF(ISNUMBER(SEARCH('1_Aspectos Geográficos'!$D$6,tab_estados[],1)),MAX($A$1:A1562)+1,0)</f>
        <v>1562</v>
      </c>
      <c r="B1563" s="18" t="s">
        <v>5262</v>
      </c>
      <c r="C1563" s="18" t="s">
        <v>5263</v>
      </c>
      <c r="D1563" s="18" t="s">
        <v>5339</v>
      </c>
      <c r="E1563" s="19" t="s">
        <v>7683</v>
      </c>
      <c r="F1563" s="18" t="str">
        <f t="shared" si="24"/>
        <v>Taquarussu</v>
      </c>
      <c r="G1563" s="19">
        <v>1041.1220000000001</v>
      </c>
    </row>
    <row r="1564" spans="1:7" x14ac:dyDescent="0.25">
      <c r="A1564" s="18">
        <f>IF(ISNUMBER(SEARCH('1_Aspectos Geográficos'!$D$6,tab_estados[],1)),MAX($A$1:A1563)+1,0)</f>
        <v>1563</v>
      </c>
      <c r="B1564" s="18" t="s">
        <v>5262</v>
      </c>
      <c r="C1564" s="18" t="s">
        <v>5263</v>
      </c>
      <c r="D1564" s="18" t="s">
        <v>5340</v>
      </c>
      <c r="E1564" s="19" t="s">
        <v>7684</v>
      </c>
      <c r="F1564" s="18" t="str">
        <f t="shared" si="24"/>
        <v>Terenos</v>
      </c>
      <c r="G1564" s="19">
        <v>2841.6860000000001</v>
      </c>
    </row>
    <row r="1565" spans="1:7" x14ac:dyDescent="0.25">
      <c r="A1565" s="18">
        <f>IF(ISNUMBER(SEARCH('1_Aspectos Geográficos'!$D$6,tab_estados[],1)),MAX($A$1:A1564)+1,0)</f>
        <v>1564</v>
      </c>
      <c r="B1565" s="18" t="s">
        <v>5262</v>
      </c>
      <c r="C1565" s="18" t="s">
        <v>5263</v>
      </c>
      <c r="D1565" s="18" t="s">
        <v>5341</v>
      </c>
      <c r="E1565" s="19" t="s">
        <v>7685</v>
      </c>
      <c r="F1565" s="18" t="str">
        <f t="shared" si="24"/>
        <v>Três Lagoas</v>
      </c>
      <c r="G1565" s="19">
        <v>10206.949000000001</v>
      </c>
    </row>
    <row r="1566" spans="1:7" x14ac:dyDescent="0.25">
      <c r="A1566" s="18">
        <f>IF(ISNUMBER(SEARCH('1_Aspectos Geográficos'!$D$6,tab_estados[],1)),MAX($A$1:A1565)+1,0)</f>
        <v>1565</v>
      </c>
      <c r="B1566" s="18" t="s">
        <v>5262</v>
      </c>
      <c r="C1566" s="18" t="s">
        <v>5263</v>
      </c>
      <c r="D1566" s="18" t="s">
        <v>5342</v>
      </c>
      <c r="E1566" s="19" t="s">
        <v>7686</v>
      </c>
      <c r="F1566" s="18" t="str">
        <f t="shared" si="24"/>
        <v>Vicentina</v>
      </c>
      <c r="G1566" s="19">
        <v>310.16300000000001</v>
      </c>
    </row>
    <row r="1567" spans="1:7" x14ac:dyDescent="0.25">
      <c r="A1567" s="18">
        <f>IF(ISNUMBER(SEARCH('1_Aspectos Geográficos'!$D$6,tab_estados[],1)),MAX($A$1:A1566)+1,0)</f>
        <v>1566</v>
      </c>
      <c r="B1567" s="18" t="s">
        <v>2387</v>
      </c>
      <c r="C1567" s="18" t="s">
        <v>2388</v>
      </c>
      <c r="D1567" s="18" t="s">
        <v>2389</v>
      </c>
      <c r="E1567" s="19" t="s">
        <v>7687</v>
      </c>
      <c r="F1567" s="18" t="str">
        <f t="shared" si="24"/>
        <v>Abadia Dos Dourados</v>
      </c>
      <c r="G1567" s="19">
        <v>881.06399999999996</v>
      </c>
    </row>
    <row r="1568" spans="1:7" x14ac:dyDescent="0.25">
      <c r="A1568" s="18">
        <f>IF(ISNUMBER(SEARCH('1_Aspectos Geográficos'!$D$6,tab_estados[],1)),MAX($A$1:A1567)+1,0)</f>
        <v>1567</v>
      </c>
      <c r="B1568" s="18" t="s">
        <v>2387</v>
      </c>
      <c r="C1568" s="18" t="s">
        <v>2388</v>
      </c>
      <c r="D1568" s="18" t="s">
        <v>2390</v>
      </c>
      <c r="E1568" s="19" t="s">
        <v>7688</v>
      </c>
      <c r="F1568" s="18" t="str">
        <f t="shared" si="24"/>
        <v>Abaeté</v>
      </c>
      <c r="G1568" s="19">
        <v>1817.0650000000001</v>
      </c>
    </row>
    <row r="1569" spans="1:7" x14ac:dyDescent="0.25">
      <c r="A1569" s="18">
        <f>IF(ISNUMBER(SEARCH('1_Aspectos Geográficos'!$D$6,tab_estados[],1)),MAX($A$1:A1568)+1,0)</f>
        <v>1568</v>
      </c>
      <c r="B1569" s="18" t="s">
        <v>2387</v>
      </c>
      <c r="C1569" s="18" t="s">
        <v>2388</v>
      </c>
      <c r="D1569" s="18" t="s">
        <v>2391</v>
      </c>
      <c r="E1569" s="19" t="s">
        <v>7689</v>
      </c>
      <c r="F1569" s="18" t="str">
        <f t="shared" si="24"/>
        <v>Abre Campo</v>
      </c>
      <c r="G1569" s="19">
        <v>470.55099999999999</v>
      </c>
    </row>
    <row r="1570" spans="1:7" x14ac:dyDescent="0.25">
      <c r="A1570" s="18">
        <f>IF(ISNUMBER(SEARCH('1_Aspectos Geográficos'!$D$6,tab_estados[],1)),MAX($A$1:A1569)+1,0)</f>
        <v>1569</v>
      </c>
      <c r="B1570" s="18" t="s">
        <v>2387</v>
      </c>
      <c r="C1570" s="18" t="s">
        <v>2388</v>
      </c>
      <c r="D1570" s="18" t="s">
        <v>2392</v>
      </c>
      <c r="E1570" s="19" t="s">
        <v>7690</v>
      </c>
      <c r="F1570" s="18" t="str">
        <f t="shared" si="24"/>
        <v>Acaiaca</v>
      </c>
      <c r="G1570" s="19">
        <v>101.886</v>
      </c>
    </row>
    <row r="1571" spans="1:7" x14ac:dyDescent="0.25">
      <c r="A1571" s="18">
        <f>IF(ISNUMBER(SEARCH('1_Aspectos Geográficos'!$D$6,tab_estados[],1)),MAX($A$1:A1570)+1,0)</f>
        <v>1570</v>
      </c>
      <c r="B1571" s="18" t="s">
        <v>2387</v>
      </c>
      <c r="C1571" s="18" t="s">
        <v>2388</v>
      </c>
      <c r="D1571" s="18" t="s">
        <v>2393</v>
      </c>
      <c r="E1571" s="19" t="s">
        <v>7691</v>
      </c>
      <c r="F1571" s="18" t="str">
        <f t="shared" si="24"/>
        <v>Açucena</v>
      </c>
      <c r="G1571" s="19">
        <v>815.42200000000003</v>
      </c>
    </row>
    <row r="1572" spans="1:7" x14ac:dyDescent="0.25">
      <c r="A1572" s="18">
        <f>IF(ISNUMBER(SEARCH('1_Aspectos Geográficos'!$D$6,tab_estados[],1)),MAX($A$1:A1571)+1,0)</f>
        <v>1571</v>
      </c>
      <c r="B1572" s="18" t="s">
        <v>2387</v>
      </c>
      <c r="C1572" s="18" t="s">
        <v>2388</v>
      </c>
      <c r="D1572" s="18" t="s">
        <v>2394</v>
      </c>
      <c r="E1572" s="19" t="s">
        <v>7475</v>
      </c>
      <c r="F1572" s="18" t="str">
        <f t="shared" si="24"/>
        <v>Água Boa</v>
      </c>
      <c r="G1572" s="19">
        <v>1320.258</v>
      </c>
    </row>
    <row r="1573" spans="1:7" x14ac:dyDescent="0.25">
      <c r="A1573" s="18">
        <f>IF(ISNUMBER(SEARCH('1_Aspectos Geográficos'!$D$6,tab_estados[],1)),MAX($A$1:A1572)+1,0)</f>
        <v>1572</v>
      </c>
      <c r="B1573" s="18" t="s">
        <v>2387</v>
      </c>
      <c r="C1573" s="18" t="s">
        <v>2388</v>
      </c>
      <c r="D1573" s="18" t="s">
        <v>2395</v>
      </c>
      <c r="E1573" s="19" t="s">
        <v>7692</v>
      </c>
      <c r="F1573" s="18" t="str">
        <f t="shared" si="24"/>
        <v>Água Comprida</v>
      </c>
      <c r="G1573" s="19">
        <v>492.21199999999999</v>
      </c>
    </row>
    <row r="1574" spans="1:7" x14ac:dyDescent="0.25">
      <c r="A1574" s="18">
        <f>IF(ISNUMBER(SEARCH('1_Aspectos Geográficos'!$D$6,tab_estados[],1)),MAX($A$1:A1573)+1,0)</f>
        <v>1573</v>
      </c>
      <c r="B1574" s="18" t="s">
        <v>2387</v>
      </c>
      <c r="C1574" s="18" t="s">
        <v>2388</v>
      </c>
      <c r="D1574" s="18" t="s">
        <v>2396</v>
      </c>
      <c r="E1574" s="19" t="s">
        <v>7693</v>
      </c>
      <c r="F1574" s="18" t="str">
        <f t="shared" si="24"/>
        <v>Aguanil</v>
      </c>
      <c r="G1574" s="19">
        <v>232.09100000000001</v>
      </c>
    </row>
    <row r="1575" spans="1:7" x14ac:dyDescent="0.25">
      <c r="A1575" s="18">
        <f>IF(ISNUMBER(SEARCH('1_Aspectos Geográficos'!$D$6,tab_estados[],1)),MAX($A$1:A1574)+1,0)</f>
        <v>1574</v>
      </c>
      <c r="B1575" s="18" t="s">
        <v>2387</v>
      </c>
      <c r="C1575" s="18" t="s">
        <v>2388</v>
      </c>
      <c r="D1575" s="18" t="s">
        <v>2397</v>
      </c>
      <c r="E1575" s="19" t="s">
        <v>7694</v>
      </c>
      <c r="F1575" s="18" t="str">
        <f t="shared" si="24"/>
        <v>Águas Formosas</v>
      </c>
      <c r="G1575" s="19">
        <v>820.07899999999995</v>
      </c>
    </row>
    <row r="1576" spans="1:7" x14ac:dyDescent="0.25">
      <c r="A1576" s="18">
        <f>IF(ISNUMBER(SEARCH('1_Aspectos Geográficos'!$D$6,tab_estados[],1)),MAX($A$1:A1575)+1,0)</f>
        <v>1575</v>
      </c>
      <c r="B1576" s="18" t="s">
        <v>2387</v>
      </c>
      <c r="C1576" s="18" t="s">
        <v>2388</v>
      </c>
      <c r="D1576" s="18" t="s">
        <v>2398</v>
      </c>
      <c r="E1576" s="19" t="s">
        <v>7695</v>
      </c>
      <c r="F1576" s="18" t="str">
        <f t="shared" si="24"/>
        <v>Águas Vermelhas</v>
      </c>
      <c r="G1576" s="19">
        <v>1256.6130000000001</v>
      </c>
    </row>
    <row r="1577" spans="1:7" x14ac:dyDescent="0.25">
      <c r="A1577" s="18">
        <f>IF(ISNUMBER(SEARCH('1_Aspectos Geográficos'!$D$6,tab_estados[],1)),MAX($A$1:A1576)+1,0)</f>
        <v>1576</v>
      </c>
      <c r="B1577" s="18" t="s">
        <v>2387</v>
      </c>
      <c r="C1577" s="18" t="s">
        <v>2388</v>
      </c>
      <c r="D1577" s="18" t="s">
        <v>2399</v>
      </c>
      <c r="E1577" s="19" t="s">
        <v>7696</v>
      </c>
      <c r="F1577" s="18" t="str">
        <f t="shared" si="24"/>
        <v>Aimorés</v>
      </c>
      <c r="G1577" s="19">
        <v>1348.913</v>
      </c>
    </row>
    <row r="1578" spans="1:7" x14ac:dyDescent="0.25">
      <c r="A1578" s="18">
        <f>IF(ISNUMBER(SEARCH('1_Aspectos Geográficos'!$D$6,tab_estados[],1)),MAX($A$1:A1577)+1,0)</f>
        <v>1577</v>
      </c>
      <c r="B1578" s="18" t="s">
        <v>2387</v>
      </c>
      <c r="C1578" s="18" t="s">
        <v>2388</v>
      </c>
      <c r="D1578" s="18" t="s">
        <v>2400</v>
      </c>
      <c r="E1578" s="19" t="s">
        <v>7697</v>
      </c>
      <c r="F1578" s="18" t="str">
        <f t="shared" si="24"/>
        <v>Aiuruoca</v>
      </c>
      <c r="G1578" s="19">
        <v>649.67999999999995</v>
      </c>
    </row>
    <row r="1579" spans="1:7" x14ac:dyDescent="0.25">
      <c r="A1579" s="18">
        <f>IF(ISNUMBER(SEARCH('1_Aspectos Geográficos'!$D$6,tab_estados[],1)),MAX($A$1:A1578)+1,0)</f>
        <v>1578</v>
      </c>
      <c r="B1579" s="18" t="s">
        <v>2387</v>
      </c>
      <c r="C1579" s="18" t="s">
        <v>2388</v>
      </c>
      <c r="D1579" s="18" t="s">
        <v>2401</v>
      </c>
      <c r="E1579" s="19" t="s">
        <v>7698</v>
      </c>
      <c r="F1579" s="18" t="str">
        <f t="shared" si="24"/>
        <v>Alagoa</v>
      </c>
      <c r="G1579" s="19">
        <v>161.35599999999999</v>
      </c>
    </row>
    <row r="1580" spans="1:7" x14ac:dyDescent="0.25">
      <c r="A1580" s="18">
        <f>IF(ISNUMBER(SEARCH('1_Aspectos Geográficos'!$D$6,tab_estados[],1)),MAX($A$1:A1579)+1,0)</f>
        <v>1579</v>
      </c>
      <c r="B1580" s="18" t="s">
        <v>2387</v>
      </c>
      <c r="C1580" s="18" t="s">
        <v>2388</v>
      </c>
      <c r="D1580" s="18" t="s">
        <v>2402</v>
      </c>
      <c r="E1580" s="19" t="s">
        <v>7699</v>
      </c>
      <c r="F1580" s="18" t="str">
        <f t="shared" si="24"/>
        <v>Albertina</v>
      </c>
      <c r="G1580" s="19">
        <v>58.01</v>
      </c>
    </row>
    <row r="1581" spans="1:7" x14ac:dyDescent="0.25">
      <c r="A1581" s="18">
        <f>IF(ISNUMBER(SEARCH('1_Aspectos Geográficos'!$D$6,tab_estados[],1)),MAX($A$1:A1580)+1,0)</f>
        <v>1580</v>
      </c>
      <c r="B1581" s="18" t="s">
        <v>2387</v>
      </c>
      <c r="C1581" s="18" t="s">
        <v>2388</v>
      </c>
      <c r="D1581" s="18" t="s">
        <v>2403</v>
      </c>
      <c r="E1581" s="19" t="s">
        <v>7700</v>
      </c>
      <c r="F1581" s="18" t="str">
        <f t="shared" si="24"/>
        <v>Além Paraíba</v>
      </c>
      <c r="G1581" s="19">
        <v>510.25</v>
      </c>
    </row>
    <row r="1582" spans="1:7" x14ac:dyDescent="0.25">
      <c r="A1582" s="18">
        <f>IF(ISNUMBER(SEARCH('1_Aspectos Geográficos'!$D$6,tab_estados[],1)),MAX($A$1:A1581)+1,0)</f>
        <v>1581</v>
      </c>
      <c r="B1582" s="18" t="s">
        <v>2387</v>
      </c>
      <c r="C1582" s="18" t="s">
        <v>2388</v>
      </c>
      <c r="D1582" s="18" t="s">
        <v>2404</v>
      </c>
      <c r="E1582" s="19" t="s">
        <v>7701</v>
      </c>
      <c r="F1582" s="18" t="str">
        <f t="shared" si="24"/>
        <v>Alfenas</v>
      </c>
      <c r="G1582" s="19">
        <v>850.44600000000003</v>
      </c>
    </row>
    <row r="1583" spans="1:7" x14ac:dyDescent="0.25">
      <c r="A1583" s="18">
        <f>IF(ISNUMBER(SEARCH('1_Aspectos Geográficos'!$D$6,tab_estados[],1)),MAX($A$1:A1582)+1,0)</f>
        <v>1582</v>
      </c>
      <c r="B1583" s="18" t="s">
        <v>2387</v>
      </c>
      <c r="C1583" s="18" t="s">
        <v>2388</v>
      </c>
      <c r="D1583" s="18" t="s">
        <v>2405</v>
      </c>
      <c r="E1583" s="19" t="s">
        <v>7702</v>
      </c>
      <c r="F1583" s="18" t="str">
        <f t="shared" si="24"/>
        <v>Alfredo Vasconcelos</v>
      </c>
      <c r="G1583" s="19">
        <v>130.815</v>
      </c>
    </row>
    <row r="1584" spans="1:7" x14ac:dyDescent="0.25">
      <c r="A1584" s="18">
        <f>IF(ISNUMBER(SEARCH('1_Aspectos Geográficos'!$D$6,tab_estados[],1)),MAX($A$1:A1583)+1,0)</f>
        <v>1583</v>
      </c>
      <c r="B1584" s="18" t="s">
        <v>2387</v>
      </c>
      <c r="C1584" s="18" t="s">
        <v>2388</v>
      </c>
      <c r="D1584" s="18" t="s">
        <v>2406</v>
      </c>
      <c r="E1584" s="19" t="s">
        <v>7703</v>
      </c>
      <c r="F1584" s="18" t="str">
        <f t="shared" si="24"/>
        <v>Almenara</v>
      </c>
      <c r="G1584" s="19">
        <v>2294.4259999999999</v>
      </c>
    </row>
    <row r="1585" spans="1:7" x14ac:dyDescent="0.25">
      <c r="A1585" s="18">
        <f>IF(ISNUMBER(SEARCH('1_Aspectos Geográficos'!$D$6,tab_estados[],1)),MAX($A$1:A1584)+1,0)</f>
        <v>1584</v>
      </c>
      <c r="B1585" s="18" t="s">
        <v>2387</v>
      </c>
      <c r="C1585" s="18" t="s">
        <v>2388</v>
      </c>
      <c r="D1585" s="18" t="s">
        <v>2407</v>
      </c>
      <c r="E1585" s="19" t="s">
        <v>7704</v>
      </c>
      <c r="F1585" s="18" t="str">
        <f t="shared" si="24"/>
        <v>Alpercata</v>
      </c>
      <c r="G1585" s="19">
        <v>166.97200000000001</v>
      </c>
    </row>
    <row r="1586" spans="1:7" x14ac:dyDescent="0.25">
      <c r="A1586" s="18">
        <f>IF(ISNUMBER(SEARCH('1_Aspectos Geográficos'!$D$6,tab_estados[],1)),MAX($A$1:A1585)+1,0)</f>
        <v>1585</v>
      </c>
      <c r="B1586" s="18" t="s">
        <v>2387</v>
      </c>
      <c r="C1586" s="18" t="s">
        <v>2388</v>
      </c>
      <c r="D1586" s="18" t="s">
        <v>2408</v>
      </c>
      <c r="E1586" s="19" t="s">
        <v>7705</v>
      </c>
      <c r="F1586" s="18" t="str">
        <f t="shared" si="24"/>
        <v>Alpinópolis</v>
      </c>
      <c r="G1586" s="19">
        <v>454.75099999999998</v>
      </c>
    </row>
    <row r="1587" spans="1:7" x14ac:dyDescent="0.25">
      <c r="A1587" s="18">
        <f>IF(ISNUMBER(SEARCH('1_Aspectos Geográficos'!$D$6,tab_estados[],1)),MAX($A$1:A1586)+1,0)</f>
        <v>1586</v>
      </c>
      <c r="B1587" s="18" t="s">
        <v>2387</v>
      </c>
      <c r="C1587" s="18" t="s">
        <v>2388</v>
      </c>
      <c r="D1587" s="18" t="s">
        <v>2409</v>
      </c>
      <c r="E1587" s="19" t="s">
        <v>5987</v>
      </c>
      <c r="F1587" s="18" t="str">
        <f t="shared" si="24"/>
        <v>Alterosa</v>
      </c>
      <c r="G1587" s="19">
        <v>362.01</v>
      </c>
    </row>
    <row r="1588" spans="1:7" x14ac:dyDescent="0.25">
      <c r="A1588" s="18">
        <f>IF(ISNUMBER(SEARCH('1_Aspectos Geográficos'!$D$6,tab_estados[],1)),MAX($A$1:A1587)+1,0)</f>
        <v>1587</v>
      </c>
      <c r="B1588" s="18" t="s">
        <v>2387</v>
      </c>
      <c r="C1588" s="18" t="s">
        <v>2388</v>
      </c>
      <c r="D1588" s="18" t="s">
        <v>2410</v>
      </c>
      <c r="E1588" s="19" t="s">
        <v>7706</v>
      </c>
      <c r="F1588" s="18" t="str">
        <f t="shared" si="24"/>
        <v>Alto Caparaó</v>
      </c>
      <c r="G1588" s="19">
        <v>103.69</v>
      </c>
    </row>
    <row r="1589" spans="1:7" x14ac:dyDescent="0.25">
      <c r="A1589" s="18">
        <f>IF(ISNUMBER(SEARCH('1_Aspectos Geográficos'!$D$6,tab_estados[],1)),MAX($A$1:A1588)+1,0)</f>
        <v>1588</v>
      </c>
      <c r="B1589" s="18" t="s">
        <v>2387</v>
      </c>
      <c r="C1589" s="18" t="s">
        <v>2388</v>
      </c>
      <c r="D1589" s="18" t="s">
        <v>2411</v>
      </c>
      <c r="E1589" s="19" t="s">
        <v>7707</v>
      </c>
      <c r="F1589" s="18" t="str">
        <f t="shared" si="24"/>
        <v>Alto Rio Doce</v>
      </c>
      <c r="G1589" s="19">
        <v>518.053</v>
      </c>
    </row>
    <row r="1590" spans="1:7" x14ac:dyDescent="0.25">
      <c r="A1590" s="18">
        <f>IF(ISNUMBER(SEARCH('1_Aspectos Geográficos'!$D$6,tab_estados[],1)),MAX($A$1:A1589)+1,0)</f>
        <v>1589</v>
      </c>
      <c r="B1590" s="18" t="s">
        <v>2387</v>
      </c>
      <c r="C1590" s="18" t="s">
        <v>2388</v>
      </c>
      <c r="D1590" s="18" t="s">
        <v>2412</v>
      </c>
      <c r="E1590" s="19" t="s">
        <v>7708</v>
      </c>
      <c r="F1590" s="18" t="str">
        <f t="shared" si="24"/>
        <v>Alvarenga</v>
      </c>
      <c r="G1590" s="19">
        <v>278.173</v>
      </c>
    </row>
    <row r="1591" spans="1:7" x14ac:dyDescent="0.25">
      <c r="A1591" s="18">
        <f>IF(ISNUMBER(SEARCH('1_Aspectos Geográficos'!$D$6,tab_estados[],1)),MAX($A$1:A1590)+1,0)</f>
        <v>1590</v>
      </c>
      <c r="B1591" s="18" t="s">
        <v>2387</v>
      </c>
      <c r="C1591" s="18" t="s">
        <v>2388</v>
      </c>
      <c r="D1591" s="18" t="s">
        <v>2413</v>
      </c>
      <c r="E1591" s="19" t="s">
        <v>7709</v>
      </c>
      <c r="F1591" s="18" t="str">
        <f t="shared" si="24"/>
        <v>Alvinópolis</v>
      </c>
      <c r="G1591" s="19">
        <v>599.44299999999998</v>
      </c>
    </row>
    <row r="1592" spans="1:7" x14ac:dyDescent="0.25">
      <c r="A1592" s="18">
        <f>IF(ISNUMBER(SEARCH('1_Aspectos Geográficos'!$D$6,tab_estados[],1)),MAX($A$1:A1591)+1,0)</f>
        <v>1591</v>
      </c>
      <c r="B1592" s="18" t="s">
        <v>2387</v>
      </c>
      <c r="C1592" s="18" t="s">
        <v>2388</v>
      </c>
      <c r="D1592" s="18" t="s">
        <v>2414</v>
      </c>
      <c r="E1592" s="19" t="s">
        <v>7710</v>
      </c>
      <c r="F1592" s="18" t="str">
        <f t="shared" si="24"/>
        <v>Alvorada De Minas</v>
      </c>
      <c r="G1592" s="19">
        <v>374.00799999999998</v>
      </c>
    </row>
    <row r="1593" spans="1:7" x14ac:dyDescent="0.25">
      <c r="A1593" s="18">
        <f>IF(ISNUMBER(SEARCH('1_Aspectos Geográficos'!$D$6,tab_estados[],1)),MAX($A$1:A1592)+1,0)</f>
        <v>1592</v>
      </c>
      <c r="B1593" s="18" t="s">
        <v>2387</v>
      </c>
      <c r="C1593" s="18" t="s">
        <v>2388</v>
      </c>
      <c r="D1593" s="18" t="s">
        <v>2415</v>
      </c>
      <c r="E1593" s="19" t="s">
        <v>7711</v>
      </c>
      <c r="F1593" s="18" t="str">
        <f t="shared" si="24"/>
        <v>Amparo Do Serra</v>
      </c>
      <c r="G1593" s="19">
        <v>136.18600000000001</v>
      </c>
    </row>
    <row r="1594" spans="1:7" x14ac:dyDescent="0.25">
      <c r="A1594" s="18">
        <f>IF(ISNUMBER(SEARCH('1_Aspectos Geográficos'!$D$6,tab_estados[],1)),MAX($A$1:A1593)+1,0)</f>
        <v>1593</v>
      </c>
      <c r="B1594" s="18" t="s">
        <v>2387</v>
      </c>
      <c r="C1594" s="18" t="s">
        <v>2388</v>
      </c>
      <c r="D1594" s="18" t="s">
        <v>2416</v>
      </c>
      <c r="E1594" s="19" t="s">
        <v>7712</v>
      </c>
      <c r="F1594" s="18" t="str">
        <f t="shared" si="24"/>
        <v>Andradas</v>
      </c>
      <c r="G1594" s="19">
        <v>469.39600000000002</v>
      </c>
    </row>
    <row r="1595" spans="1:7" x14ac:dyDescent="0.25">
      <c r="A1595" s="18">
        <f>IF(ISNUMBER(SEARCH('1_Aspectos Geográficos'!$D$6,tab_estados[],1)),MAX($A$1:A1594)+1,0)</f>
        <v>1594</v>
      </c>
      <c r="B1595" s="18" t="s">
        <v>2387</v>
      </c>
      <c r="C1595" s="18" t="s">
        <v>2388</v>
      </c>
      <c r="D1595" s="18" t="s">
        <v>2417</v>
      </c>
      <c r="E1595" s="19" t="s">
        <v>7713</v>
      </c>
      <c r="F1595" s="18" t="str">
        <f t="shared" si="24"/>
        <v>Cachoeira De Pajeú</v>
      </c>
      <c r="G1595" s="19">
        <v>695.67200000000003</v>
      </c>
    </row>
    <row r="1596" spans="1:7" x14ac:dyDescent="0.25">
      <c r="A1596" s="18">
        <f>IF(ISNUMBER(SEARCH('1_Aspectos Geográficos'!$D$6,tab_estados[],1)),MAX($A$1:A1595)+1,0)</f>
        <v>1595</v>
      </c>
      <c r="B1596" s="18" t="s">
        <v>2387</v>
      </c>
      <c r="C1596" s="18" t="s">
        <v>2388</v>
      </c>
      <c r="D1596" s="18" t="s">
        <v>2418</v>
      </c>
      <c r="E1596" s="19" t="s">
        <v>7714</v>
      </c>
      <c r="F1596" s="18" t="str">
        <f t="shared" si="24"/>
        <v>Andrelândia</v>
      </c>
      <c r="G1596" s="19">
        <v>1005.285</v>
      </c>
    </row>
    <row r="1597" spans="1:7" x14ac:dyDescent="0.25">
      <c r="A1597" s="18">
        <f>IF(ISNUMBER(SEARCH('1_Aspectos Geográficos'!$D$6,tab_estados[],1)),MAX($A$1:A1596)+1,0)</f>
        <v>1596</v>
      </c>
      <c r="B1597" s="18" t="s">
        <v>2387</v>
      </c>
      <c r="C1597" s="18" t="s">
        <v>2388</v>
      </c>
      <c r="D1597" s="18" t="s">
        <v>2419</v>
      </c>
      <c r="E1597" s="19" t="s">
        <v>7715</v>
      </c>
      <c r="F1597" s="18" t="str">
        <f t="shared" si="24"/>
        <v>Angelândia</v>
      </c>
      <c r="G1597" s="19">
        <v>185.21100000000001</v>
      </c>
    </row>
    <row r="1598" spans="1:7" x14ac:dyDescent="0.25">
      <c r="A1598" s="18">
        <f>IF(ISNUMBER(SEARCH('1_Aspectos Geográficos'!$D$6,tab_estados[],1)),MAX($A$1:A1597)+1,0)</f>
        <v>1597</v>
      </c>
      <c r="B1598" s="18" t="s">
        <v>2387</v>
      </c>
      <c r="C1598" s="18" t="s">
        <v>2388</v>
      </c>
      <c r="D1598" s="18" t="s">
        <v>2420</v>
      </c>
      <c r="E1598" s="19" t="s">
        <v>7716</v>
      </c>
      <c r="F1598" s="18" t="str">
        <f t="shared" si="24"/>
        <v>Antônio Carlos</v>
      </c>
      <c r="G1598" s="19">
        <v>529.91499999999996</v>
      </c>
    </row>
    <row r="1599" spans="1:7" x14ac:dyDescent="0.25">
      <c r="A1599" s="18">
        <f>IF(ISNUMBER(SEARCH('1_Aspectos Geográficos'!$D$6,tab_estados[],1)),MAX($A$1:A1598)+1,0)</f>
        <v>1598</v>
      </c>
      <c r="B1599" s="18" t="s">
        <v>2387</v>
      </c>
      <c r="C1599" s="18" t="s">
        <v>2388</v>
      </c>
      <c r="D1599" s="18" t="s">
        <v>2421</v>
      </c>
      <c r="E1599" s="19" t="s">
        <v>7717</v>
      </c>
      <c r="F1599" s="18" t="str">
        <f t="shared" si="24"/>
        <v>Antônio Dias</v>
      </c>
      <c r="G1599" s="19">
        <v>787.06100000000004</v>
      </c>
    </row>
    <row r="1600" spans="1:7" x14ac:dyDescent="0.25">
      <c r="A1600" s="18">
        <f>IF(ISNUMBER(SEARCH('1_Aspectos Geográficos'!$D$6,tab_estados[],1)),MAX($A$1:A1599)+1,0)</f>
        <v>1599</v>
      </c>
      <c r="B1600" s="18" t="s">
        <v>2387</v>
      </c>
      <c r="C1600" s="18" t="s">
        <v>2388</v>
      </c>
      <c r="D1600" s="18" t="s">
        <v>2422</v>
      </c>
      <c r="E1600" s="19" t="s">
        <v>7718</v>
      </c>
      <c r="F1600" s="18" t="str">
        <f t="shared" si="24"/>
        <v>Antônio Prado De Minas</v>
      </c>
      <c r="G1600" s="19">
        <v>83.802000000000007</v>
      </c>
    </row>
    <row r="1601" spans="1:7" x14ac:dyDescent="0.25">
      <c r="A1601" s="18">
        <f>IF(ISNUMBER(SEARCH('1_Aspectos Geográficos'!$D$6,tab_estados[],1)),MAX($A$1:A1600)+1,0)</f>
        <v>1600</v>
      </c>
      <c r="B1601" s="18" t="s">
        <v>2387</v>
      </c>
      <c r="C1601" s="18" t="s">
        <v>2388</v>
      </c>
      <c r="D1601" s="18" t="s">
        <v>2423</v>
      </c>
      <c r="E1601" s="19" t="s">
        <v>7719</v>
      </c>
      <c r="F1601" s="18" t="str">
        <f t="shared" si="24"/>
        <v>Araçaí</v>
      </c>
      <c r="G1601" s="19">
        <v>187.53800000000001</v>
      </c>
    </row>
    <row r="1602" spans="1:7" x14ac:dyDescent="0.25">
      <c r="A1602" s="18">
        <f>IF(ISNUMBER(SEARCH('1_Aspectos Geográficos'!$D$6,tab_estados[],1)),MAX($A$1:A1601)+1,0)</f>
        <v>1601</v>
      </c>
      <c r="B1602" s="18" t="s">
        <v>2387</v>
      </c>
      <c r="C1602" s="18" t="s">
        <v>2388</v>
      </c>
      <c r="D1602" s="18" t="s">
        <v>2424</v>
      </c>
      <c r="E1602" s="19" t="s">
        <v>7720</v>
      </c>
      <c r="F1602" s="18" t="str">
        <f t="shared" ref="F1602:F1665" si="25">IFERROR(VLOOKUP(ROW(A1601),lista,5,0),"")</f>
        <v>Aracitaba</v>
      </c>
      <c r="G1602" s="19">
        <v>106.608</v>
      </c>
    </row>
    <row r="1603" spans="1:7" x14ac:dyDescent="0.25">
      <c r="A1603" s="18">
        <f>IF(ISNUMBER(SEARCH('1_Aspectos Geográficos'!$D$6,tab_estados[],1)),MAX($A$1:A1602)+1,0)</f>
        <v>1602</v>
      </c>
      <c r="B1603" s="18" t="s">
        <v>2387</v>
      </c>
      <c r="C1603" s="18" t="s">
        <v>2388</v>
      </c>
      <c r="D1603" s="18" t="s">
        <v>2425</v>
      </c>
      <c r="E1603" s="19" t="s">
        <v>7721</v>
      </c>
      <c r="F1603" s="18" t="str">
        <f t="shared" si="25"/>
        <v>Araçuaí</v>
      </c>
      <c r="G1603" s="19">
        <v>2236.279</v>
      </c>
    </row>
    <row r="1604" spans="1:7" x14ac:dyDescent="0.25">
      <c r="A1604" s="18">
        <f>IF(ISNUMBER(SEARCH('1_Aspectos Geográficos'!$D$6,tab_estados[],1)),MAX($A$1:A1603)+1,0)</f>
        <v>1603</v>
      </c>
      <c r="B1604" s="18" t="s">
        <v>2387</v>
      </c>
      <c r="C1604" s="18" t="s">
        <v>2388</v>
      </c>
      <c r="D1604" s="18" t="s">
        <v>2426</v>
      </c>
      <c r="E1604" s="19" t="s">
        <v>7722</v>
      </c>
      <c r="F1604" s="18" t="str">
        <f t="shared" si="25"/>
        <v>Araguari</v>
      </c>
      <c r="G1604" s="19">
        <v>2729.5079999999998</v>
      </c>
    </row>
    <row r="1605" spans="1:7" x14ac:dyDescent="0.25">
      <c r="A1605" s="18">
        <f>IF(ISNUMBER(SEARCH('1_Aspectos Geográficos'!$D$6,tab_estados[],1)),MAX($A$1:A1604)+1,0)</f>
        <v>1604</v>
      </c>
      <c r="B1605" s="18" t="s">
        <v>2387</v>
      </c>
      <c r="C1605" s="18" t="s">
        <v>2388</v>
      </c>
      <c r="D1605" s="18" t="s">
        <v>2427</v>
      </c>
      <c r="E1605" s="19" t="s">
        <v>7723</v>
      </c>
      <c r="F1605" s="18" t="str">
        <f t="shared" si="25"/>
        <v>Arantina</v>
      </c>
      <c r="G1605" s="19">
        <v>89.42</v>
      </c>
    </row>
    <row r="1606" spans="1:7" x14ac:dyDescent="0.25">
      <c r="A1606" s="18">
        <f>IF(ISNUMBER(SEARCH('1_Aspectos Geográficos'!$D$6,tab_estados[],1)),MAX($A$1:A1605)+1,0)</f>
        <v>1605</v>
      </c>
      <c r="B1606" s="18" t="s">
        <v>2387</v>
      </c>
      <c r="C1606" s="18" t="s">
        <v>2388</v>
      </c>
      <c r="D1606" s="18" t="s">
        <v>2428</v>
      </c>
      <c r="E1606" s="19" t="s">
        <v>7724</v>
      </c>
      <c r="F1606" s="18" t="str">
        <f t="shared" si="25"/>
        <v>Araponga</v>
      </c>
      <c r="G1606" s="19">
        <v>303.79300000000001</v>
      </c>
    </row>
    <row r="1607" spans="1:7" x14ac:dyDescent="0.25">
      <c r="A1607" s="18">
        <f>IF(ISNUMBER(SEARCH('1_Aspectos Geográficos'!$D$6,tab_estados[],1)),MAX($A$1:A1606)+1,0)</f>
        <v>1606</v>
      </c>
      <c r="B1607" s="18" t="s">
        <v>2387</v>
      </c>
      <c r="C1607" s="18" t="s">
        <v>2388</v>
      </c>
      <c r="D1607" s="18" t="s">
        <v>2429</v>
      </c>
      <c r="E1607" s="19" t="s">
        <v>7725</v>
      </c>
      <c r="F1607" s="18" t="str">
        <f t="shared" si="25"/>
        <v>Araporã</v>
      </c>
      <c r="G1607" s="19">
        <v>295.83699999999999</v>
      </c>
    </row>
    <row r="1608" spans="1:7" x14ac:dyDescent="0.25">
      <c r="A1608" s="18">
        <f>IF(ISNUMBER(SEARCH('1_Aspectos Geográficos'!$D$6,tab_estados[],1)),MAX($A$1:A1607)+1,0)</f>
        <v>1607</v>
      </c>
      <c r="B1608" s="18" t="s">
        <v>2387</v>
      </c>
      <c r="C1608" s="18" t="s">
        <v>2388</v>
      </c>
      <c r="D1608" s="18" t="s">
        <v>2430</v>
      </c>
      <c r="E1608" s="19" t="s">
        <v>7726</v>
      </c>
      <c r="F1608" s="18" t="str">
        <f t="shared" si="25"/>
        <v>Arapuá</v>
      </c>
      <c r="G1608" s="19">
        <v>173.89400000000001</v>
      </c>
    </row>
    <row r="1609" spans="1:7" x14ac:dyDescent="0.25">
      <c r="A1609" s="18">
        <f>IF(ISNUMBER(SEARCH('1_Aspectos Geográficos'!$D$6,tab_estados[],1)),MAX($A$1:A1608)+1,0)</f>
        <v>1608</v>
      </c>
      <c r="B1609" s="18" t="s">
        <v>2387</v>
      </c>
      <c r="C1609" s="18" t="s">
        <v>2388</v>
      </c>
      <c r="D1609" s="18" t="s">
        <v>2431</v>
      </c>
      <c r="E1609" s="19" t="s">
        <v>7727</v>
      </c>
      <c r="F1609" s="18" t="str">
        <f t="shared" si="25"/>
        <v>Araújos</v>
      </c>
      <c r="G1609" s="19">
        <v>245.52199999999999</v>
      </c>
    </row>
    <row r="1610" spans="1:7" x14ac:dyDescent="0.25">
      <c r="A1610" s="18">
        <f>IF(ISNUMBER(SEARCH('1_Aspectos Geográficos'!$D$6,tab_estados[],1)),MAX($A$1:A1609)+1,0)</f>
        <v>1609</v>
      </c>
      <c r="B1610" s="18" t="s">
        <v>2387</v>
      </c>
      <c r="C1610" s="18" t="s">
        <v>2388</v>
      </c>
      <c r="D1610" s="18" t="s">
        <v>2432</v>
      </c>
      <c r="E1610" s="19" t="s">
        <v>7728</v>
      </c>
      <c r="F1610" s="18" t="str">
        <f t="shared" si="25"/>
        <v>Araxá</v>
      </c>
      <c r="G1610" s="19">
        <v>1164.0619999999999</v>
      </c>
    </row>
    <row r="1611" spans="1:7" x14ac:dyDescent="0.25">
      <c r="A1611" s="18">
        <f>IF(ISNUMBER(SEARCH('1_Aspectos Geográficos'!$D$6,tab_estados[],1)),MAX($A$1:A1610)+1,0)</f>
        <v>1610</v>
      </c>
      <c r="B1611" s="18" t="s">
        <v>2387</v>
      </c>
      <c r="C1611" s="18" t="s">
        <v>2388</v>
      </c>
      <c r="D1611" s="18" t="s">
        <v>2433</v>
      </c>
      <c r="E1611" s="19" t="s">
        <v>7729</v>
      </c>
      <c r="F1611" s="18" t="str">
        <f t="shared" si="25"/>
        <v>Arceburgo</v>
      </c>
      <c r="G1611" s="19">
        <v>162.875</v>
      </c>
    </row>
    <row r="1612" spans="1:7" x14ac:dyDescent="0.25">
      <c r="A1612" s="18">
        <f>IF(ISNUMBER(SEARCH('1_Aspectos Geográficos'!$D$6,tab_estados[],1)),MAX($A$1:A1611)+1,0)</f>
        <v>1611</v>
      </c>
      <c r="B1612" s="18" t="s">
        <v>2387</v>
      </c>
      <c r="C1612" s="18" t="s">
        <v>2388</v>
      </c>
      <c r="D1612" s="18" t="s">
        <v>2434</v>
      </c>
      <c r="E1612" s="19" t="s">
        <v>7730</v>
      </c>
      <c r="F1612" s="18" t="str">
        <f t="shared" si="25"/>
        <v>Arcos</v>
      </c>
      <c r="G1612" s="19">
        <v>509.87299999999999</v>
      </c>
    </row>
    <row r="1613" spans="1:7" x14ac:dyDescent="0.25">
      <c r="A1613" s="18">
        <f>IF(ISNUMBER(SEARCH('1_Aspectos Geográficos'!$D$6,tab_estados[],1)),MAX($A$1:A1612)+1,0)</f>
        <v>1612</v>
      </c>
      <c r="B1613" s="18" t="s">
        <v>2387</v>
      </c>
      <c r="C1613" s="18" t="s">
        <v>2388</v>
      </c>
      <c r="D1613" s="18" t="s">
        <v>2435</v>
      </c>
      <c r="E1613" s="19" t="s">
        <v>7731</v>
      </c>
      <c r="F1613" s="18" t="str">
        <f t="shared" si="25"/>
        <v>Areado</v>
      </c>
      <c r="G1613" s="19">
        <v>283.12400000000002</v>
      </c>
    </row>
    <row r="1614" spans="1:7" x14ac:dyDescent="0.25">
      <c r="A1614" s="18">
        <f>IF(ISNUMBER(SEARCH('1_Aspectos Geográficos'!$D$6,tab_estados[],1)),MAX($A$1:A1613)+1,0)</f>
        <v>1613</v>
      </c>
      <c r="B1614" s="18" t="s">
        <v>2387</v>
      </c>
      <c r="C1614" s="18" t="s">
        <v>2388</v>
      </c>
      <c r="D1614" s="18" t="s">
        <v>2436</v>
      </c>
      <c r="E1614" s="19" t="s">
        <v>7732</v>
      </c>
      <c r="F1614" s="18" t="str">
        <f t="shared" si="25"/>
        <v>Argirita</v>
      </c>
      <c r="G1614" s="19">
        <v>159.37799999999999</v>
      </c>
    </row>
    <row r="1615" spans="1:7" x14ac:dyDescent="0.25">
      <c r="A1615" s="18">
        <f>IF(ISNUMBER(SEARCH('1_Aspectos Geográficos'!$D$6,tab_estados[],1)),MAX($A$1:A1614)+1,0)</f>
        <v>1614</v>
      </c>
      <c r="B1615" s="18" t="s">
        <v>2387</v>
      </c>
      <c r="C1615" s="18" t="s">
        <v>2388</v>
      </c>
      <c r="D1615" s="18" t="s">
        <v>2437</v>
      </c>
      <c r="E1615" s="19" t="s">
        <v>7733</v>
      </c>
      <c r="F1615" s="18" t="str">
        <f t="shared" si="25"/>
        <v>Aricanduva</v>
      </c>
      <c r="G1615" s="19">
        <v>243.32900000000001</v>
      </c>
    </row>
    <row r="1616" spans="1:7" x14ac:dyDescent="0.25">
      <c r="A1616" s="18">
        <f>IF(ISNUMBER(SEARCH('1_Aspectos Geográficos'!$D$6,tab_estados[],1)),MAX($A$1:A1615)+1,0)</f>
        <v>1615</v>
      </c>
      <c r="B1616" s="18" t="s">
        <v>2387</v>
      </c>
      <c r="C1616" s="18" t="s">
        <v>2388</v>
      </c>
      <c r="D1616" s="18" t="s">
        <v>2438</v>
      </c>
      <c r="E1616" s="19" t="s">
        <v>7734</v>
      </c>
      <c r="F1616" s="18" t="str">
        <f t="shared" si="25"/>
        <v>Arinos</v>
      </c>
      <c r="G1616" s="19">
        <v>5279.4189999999999</v>
      </c>
    </row>
    <row r="1617" spans="1:7" x14ac:dyDescent="0.25">
      <c r="A1617" s="18">
        <f>IF(ISNUMBER(SEARCH('1_Aspectos Geográficos'!$D$6,tab_estados[],1)),MAX($A$1:A1616)+1,0)</f>
        <v>1616</v>
      </c>
      <c r="B1617" s="18" t="s">
        <v>2387</v>
      </c>
      <c r="C1617" s="18" t="s">
        <v>2388</v>
      </c>
      <c r="D1617" s="18" t="s">
        <v>2439</v>
      </c>
      <c r="E1617" s="19" t="s">
        <v>7735</v>
      </c>
      <c r="F1617" s="18" t="str">
        <f t="shared" si="25"/>
        <v>Astolfo Dutra</v>
      </c>
      <c r="G1617" s="19">
        <v>158.89099999999999</v>
      </c>
    </row>
    <row r="1618" spans="1:7" x14ac:dyDescent="0.25">
      <c r="A1618" s="18">
        <f>IF(ISNUMBER(SEARCH('1_Aspectos Geográficos'!$D$6,tab_estados[],1)),MAX($A$1:A1617)+1,0)</f>
        <v>1617</v>
      </c>
      <c r="B1618" s="18" t="s">
        <v>2387</v>
      </c>
      <c r="C1618" s="18" t="s">
        <v>2388</v>
      </c>
      <c r="D1618" s="18" t="s">
        <v>2440</v>
      </c>
      <c r="E1618" s="19" t="s">
        <v>7736</v>
      </c>
      <c r="F1618" s="18" t="str">
        <f t="shared" si="25"/>
        <v>Ataléia</v>
      </c>
      <c r="G1618" s="19">
        <v>1836.925</v>
      </c>
    </row>
    <row r="1619" spans="1:7" x14ac:dyDescent="0.25">
      <c r="A1619" s="18">
        <f>IF(ISNUMBER(SEARCH('1_Aspectos Geográficos'!$D$6,tab_estados[],1)),MAX($A$1:A1618)+1,0)</f>
        <v>1618</v>
      </c>
      <c r="B1619" s="18" t="s">
        <v>2387</v>
      </c>
      <c r="C1619" s="18" t="s">
        <v>2388</v>
      </c>
      <c r="D1619" s="18" t="s">
        <v>2441</v>
      </c>
      <c r="E1619" s="19" t="s">
        <v>7737</v>
      </c>
      <c r="F1619" s="18" t="str">
        <f t="shared" si="25"/>
        <v>Augusto De Lima</v>
      </c>
      <c r="G1619" s="19">
        <v>1254.8320000000001</v>
      </c>
    </row>
    <row r="1620" spans="1:7" x14ac:dyDescent="0.25">
      <c r="A1620" s="18">
        <f>IF(ISNUMBER(SEARCH('1_Aspectos Geográficos'!$D$6,tab_estados[],1)),MAX($A$1:A1619)+1,0)</f>
        <v>1619</v>
      </c>
      <c r="B1620" s="18" t="s">
        <v>2387</v>
      </c>
      <c r="C1620" s="18" t="s">
        <v>2388</v>
      </c>
      <c r="D1620" s="18" t="s">
        <v>2442</v>
      </c>
      <c r="E1620" s="19" t="s">
        <v>7738</v>
      </c>
      <c r="F1620" s="18" t="str">
        <f t="shared" si="25"/>
        <v>Baependi</v>
      </c>
      <c r="G1620" s="19">
        <v>750.55399999999997</v>
      </c>
    </row>
    <row r="1621" spans="1:7" x14ac:dyDescent="0.25">
      <c r="A1621" s="18">
        <f>IF(ISNUMBER(SEARCH('1_Aspectos Geográficos'!$D$6,tab_estados[],1)),MAX($A$1:A1620)+1,0)</f>
        <v>1620</v>
      </c>
      <c r="B1621" s="18" t="s">
        <v>2387</v>
      </c>
      <c r="C1621" s="18" t="s">
        <v>2388</v>
      </c>
      <c r="D1621" s="18" t="s">
        <v>2443</v>
      </c>
      <c r="E1621" s="19" t="s">
        <v>7739</v>
      </c>
      <c r="F1621" s="18" t="str">
        <f t="shared" si="25"/>
        <v>Baldim</v>
      </c>
      <c r="G1621" s="19">
        <v>556.26599999999996</v>
      </c>
    </row>
    <row r="1622" spans="1:7" x14ac:dyDescent="0.25">
      <c r="A1622" s="18">
        <f>IF(ISNUMBER(SEARCH('1_Aspectos Geográficos'!$D$6,tab_estados[],1)),MAX($A$1:A1621)+1,0)</f>
        <v>1621</v>
      </c>
      <c r="B1622" s="18" t="s">
        <v>2387</v>
      </c>
      <c r="C1622" s="18" t="s">
        <v>2388</v>
      </c>
      <c r="D1622" s="18" t="s">
        <v>2444</v>
      </c>
      <c r="E1622" s="19" t="s">
        <v>7740</v>
      </c>
      <c r="F1622" s="18" t="str">
        <f t="shared" si="25"/>
        <v>Bambuí</v>
      </c>
      <c r="G1622" s="19">
        <v>1455.819</v>
      </c>
    </row>
    <row r="1623" spans="1:7" x14ac:dyDescent="0.25">
      <c r="A1623" s="18">
        <f>IF(ISNUMBER(SEARCH('1_Aspectos Geográficos'!$D$6,tab_estados[],1)),MAX($A$1:A1622)+1,0)</f>
        <v>1622</v>
      </c>
      <c r="B1623" s="18" t="s">
        <v>2387</v>
      </c>
      <c r="C1623" s="18" t="s">
        <v>2388</v>
      </c>
      <c r="D1623" s="18" t="s">
        <v>2445</v>
      </c>
      <c r="E1623" s="19" t="s">
        <v>7741</v>
      </c>
      <c r="F1623" s="18" t="str">
        <f t="shared" si="25"/>
        <v>Bandeira</v>
      </c>
      <c r="G1623" s="19">
        <v>483.78899999999999</v>
      </c>
    </row>
    <row r="1624" spans="1:7" x14ac:dyDescent="0.25">
      <c r="A1624" s="18">
        <f>IF(ISNUMBER(SEARCH('1_Aspectos Geográficos'!$D$6,tab_estados[],1)),MAX($A$1:A1623)+1,0)</f>
        <v>1623</v>
      </c>
      <c r="B1624" s="18" t="s">
        <v>2387</v>
      </c>
      <c r="C1624" s="18" t="s">
        <v>2388</v>
      </c>
      <c r="D1624" s="18" t="s">
        <v>2446</v>
      </c>
      <c r="E1624" s="19" t="s">
        <v>7742</v>
      </c>
      <c r="F1624" s="18" t="str">
        <f t="shared" si="25"/>
        <v>Bandeira Do Sul</v>
      </c>
      <c r="G1624" s="19">
        <v>47.265999999999998</v>
      </c>
    </row>
    <row r="1625" spans="1:7" x14ac:dyDescent="0.25">
      <c r="A1625" s="18">
        <f>IF(ISNUMBER(SEARCH('1_Aspectos Geográficos'!$D$6,tab_estados[],1)),MAX($A$1:A1624)+1,0)</f>
        <v>1624</v>
      </c>
      <c r="B1625" s="18" t="s">
        <v>2387</v>
      </c>
      <c r="C1625" s="18" t="s">
        <v>2388</v>
      </c>
      <c r="D1625" s="18" t="s">
        <v>2447</v>
      </c>
      <c r="E1625" s="19" t="s">
        <v>7743</v>
      </c>
      <c r="F1625" s="18" t="str">
        <f t="shared" si="25"/>
        <v>Barão De Cocais</v>
      </c>
      <c r="G1625" s="19">
        <v>340.58499999999998</v>
      </c>
    </row>
    <row r="1626" spans="1:7" x14ac:dyDescent="0.25">
      <c r="A1626" s="18">
        <f>IF(ISNUMBER(SEARCH('1_Aspectos Geográficos'!$D$6,tab_estados[],1)),MAX($A$1:A1625)+1,0)</f>
        <v>1625</v>
      </c>
      <c r="B1626" s="18" t="s">
        <v>2387</v>
      </c>
      <c r="C1626" s="18" t="s">
        <v>2388</v>
      </c>
      <c r="D1626" s="18" t="s">
        <v>2448</v>
      </c>
      <c r="E1626" s="19" t="s">
        <v>7744</v>
      </c>
      <c r="F1626" s="18" t="str">
        <f t="shared" si="25"/>
        <v>Barão De Monte Alto</v>
      </c>
      <c r="G1626" s="19">
        <v>198.31299999999999</v>
      </c>
    </row>
    <row r="1627" spans="1:7" x14ac:dyDescent="0.25">
      <c r="A1627" s="18">
        <f>IF(ISNUMBER(SEARCH('1_Aspectos Geográficos'!$D$6,tab_estados[],1)),MAX($A$1:A1626)+1,0)</f>
        <v>1626</v>
      </c>
      <c r="B1627" s="18" t="s">
        <v>2387</v>
      </c>
      <c r="C1627" s="18" t="s">
        <v>2388</v>
      </c>
      <c r="D1627" s="18" t="s">
        <v>2449</v>
      </c>
      <c r="E1627" s="19" t="s">
        <v>7745</v>
      </c>
      <c r="F1627" s="18" t="str">
        <f t="shared" si="25"/>
        <v>Barbacena</v>
      </c>
      <c r="G1627" s="19">
        <v>759.18600000000004</v>
      </c>
    </row>
    <row r="1628" spans="1:7" x14ac:dyDescent="0.25">
      <c r="A1628" s="18">
        <f>IF(ISNUMBER(SEARCH('1_Aspectos Geográficos'!$D$6,tab_estados[],1)),MAX($A$1:A1627)+1,0)</f>
        <v>1627</v>
      </c>
      <c r="B1628" s="18" t="s">
        <v>2387</v>
      </c>
      <c r="C1628" s="18" t="s">
        <v>2388</v>
      </c>
      <c r="D1628" s="18" t="s">
        <v>2450</v>
      </c>
      <c r="E1628" s="19" t="s">
        <v>7746</v>
      </c>
      <c r="F1628" s="18" t="str">
        <f t="shared" si="25"/>
        <v>Barra Longa</v>
      </c>
      <c r="G1628" s="19">
        <v>383.62799999999999</v>
      </c>
    </row>
    <row r="1629" spans="1:7" x14ac:dyDescent="0.25">
      <c r="A1629" s="18">
        <f>IF(ISNUMBER(SEARCH('1_Aspectos Geográficos'!$D$6,tab_estados[],1)),MAX($A$1:A1628)+1,0)</f>
        <v>1628</v>
      </c>
      <c r="B1629" s="18" t="s">
        <v>2387</v>
      </c>
      <c r="C1629" s="18" t="s">
        <v>2388</v>
      </c>
      <c r="D1629" s="18" t="s">
        <v>2451</v>
      </c>
      <c r="E1629" s="19" t="s">
        <v>7747</v>
      </c>
      <c r="F1629" s="18" t="str">
        <f t="shared" si="25"/>
        <v>Barroso</v>
      </c>
      <c r="G1629" s="19">
        <v>82.07</v>
      </c>
    </row>
    <row r="1630" spans="1:7" x14ac:dyDescent="0.25">
      <c r="A1630" s="18">
        <f>IF(ISNUMBER(SEARCH('1_Aspectos Geográficos'!$D$6,tab_estados[],1)),MAX($A$1:A1629)+1,0)</f>
        <v>1629</v>
      </c>
      <c r="B1630" s="18" t="s">
        <v>2387</v>
      </c>
      <c r="C1630" s="18" t="s">
        <v>2388</v>
      </c>
      <c r="D1630" s="18" t="s">
        <v>2452</v>
      </c>
      <c r="E1630" s="19" t="s">
        <v>7748</v>
      </c>
      <c r="F1630" s="18" t="str">
        <f t="shared" si="25"/>
        <v>Bela Vista De Minas</v>
      </c>
      <c r="G1630" s="19">
        <v>109.143</v>
      </c>
    </row>
    <row r="1631" spans="1:7" x14ac:dyDescent="0.25">
      <c r="A1631" s="18">
        <f>IF(ISNUMBER(SEARCH('1_Aspectos Geográficos'!$D$6,tab_estados[],1)),MAX($A$1:A1630)+1,0)</f>
        <v>1630</v>
      </c>
      <c r="B1631" s="18" t="s">
        <v>2387</v>
      </c>
      <c r="C1631" s="18" t="s">
        <v>2388</v>
      </c>
      <c r="D1631" s="18" t="s">
        <v>2453</v>
      </c>
      <c r="E1631" s="19" t="s">
        <v>7749</v>
      </c>
      <c r="F1631" s="18" t="str">
        <f t="shared" si="25"/>
        <v>Belmiro Braga</v>
      </c>
      <c r="G1631" s="19">
        <v>393.08600000000001</v>
      </c>
    </row>
    <row r="1632" spans="1:7" x14ac:dyDescent="0.25">
      <c r="A1632" s="18">
        <f>IF(ISNUMBER(SEARCH('1_Aspectos Geográficos'!$D$6,tab_estados[],1)),MAX($A$1:A1631)+1,0)</f>
        <v>1631</v>
      </c>
      <c r="B1632" s="18" t="s">
        <v>2387</v>
      </c>
      <c r="C1632" s="18" t="s">
        <v>2388</v>
      </c>
      <c r="D1632" s="18" t="s">
        <v>2454</v>
      </c>
      <c r="E1632" s="19" t="s">
        <v>7750</v>
      </c>
      <c r="F1632" s="18" t="str">
        <f t="shared" si="25"/>
        <v>Belo Horizonte</v>
      </c>
      <c r="G1632" s="19">
        <v>331.40100000000001</v>
      </c>
    </row>
    <row r="1633" spans="1:7" x14ac:dyDescent="0.25">
      <c r="A1633" s="18">
        <f>IF(ISNUMBER(SEARCH('1_Aspectos Geográficos'!$D$6,tab_estados[],1)),MAX($A$1:A1632)+1,0)</f>
        <v>1632</v>
      </c>
      <c r="B1633" s="18" t="s">
        <v>2387</v>
      </c>
      <c r="C1633" s="18" t="s">
        <v>2388</v>
      </c>
      <c r="D1633" s="18" t="s">
        <v>2455</v>
      </c>
      <c r="E1633" s="19" t="s">
        <v>7751</v>
      </c>
      <c r="F1633" s="18" t="str">
        <f t="shared" si="25"/>
        <v>Belo Oriente</v>
      </c>
      <c r="G1633" s="19">
        <v>334.90899999999999</v>
      </c>
    </row>
    <row r="1634" spans="1:7" x14ac:dyDescent="0.25">
      <c r="A1634" s="18">
        <f>IF(ISNUMBER(SEARCH('1_Aspectos Geográficos'!$D$6,tab_estados[],1)),MAX($A$1:A1633)+1,0)</f>
        <v>1633</v>
      </c>
      <c r="B1634" s="18" t="s">
        <v>2387</v>
      </c>
      <c r="C1634" s="18" t="s">
        <v>2388</v>
      </c>
      <c r="D1634" s="18" t="s">
        <v>2456</v>
      </c>
      <c r="E1634" s="19" t="s">
        <v>7752</v>
      </c>
      <c r="F1634" s="18" t="str">
        <f t="shared" si="25"/>
        <v>Belo Vale</v>
      </c>
      <c r="G1634" s="19">
        <v>365.923</v>
      </c>
    </row>
    <row r="1635" spans="1:7" x14ac:dyDescent="0.25">
      <c r="A1635" s="18">
        <f>IF(ISNUMBER(SEARCH('1_Aspectos Geográficos'!$D$6,tab_estados[],1)),MAX($A$1:A1634)+1,0)</f>
        <v>1634</v>
      </c>
      <c r="B1635" s="18" t="s">
        <v>2387</v>
      </c>
      <c r="C1635" s="18" t="s">
        <v>2388</v>
      </c>
      <c r="D1635" s="18" t="s">
        <v>2457</v>
      </c>
      <c r="E1635" s="19" t="s">
        <v>7753</v>
      </c>
      <c r="F1635" s="18" t="str">
        <f t="shared" si="25"/>
        <v>Berilo</v>
      </c>
      <c r="G1635" s="19">
        <v>587.10599999999999</v>
      </c>
    </row>
    <row r="1636" spans="1:7" x14ac:dyDescent="0.25">
      <c r="A1636" s="18">
        <f>IF(ISNUMBER(SEARCH('1_Aspectos Geográficos'!$D$6,tab_estados[],1)),MAX($A$1:A1635)+1,0)</f>
        <v>1635</v>
      </c>
      <c r="B1636" s="18" t="s">
        <v>2387</v>
      </c>
      <c r="C1636" s="18" t="s">
        <v>2388</v>
      </c>
      <c r="D1636" s="18" t="s">
        <v>2458</v>
      </c>
      <c r="E1636" s="19" t="s">
        <v>7754</v>
      </c>
      <c r="F1636" s="18" t="str">
        <f t="shared" si="25"/>
        <v>Bertópolis</v>
      </c>
      <c r="G1636" s="19">
        <v>427.803</v>
      </c>
    </row>
    <row r="1637" spans="1:7" x14ac:dyDescent="0.25">
      <c r="A1637" s="18">
        <f>IF(ISNUMBER(SEARCH('1_Aspectos Geográficos'!$D$6,tab_estados[],1)),MAX($A$1:A1636)+1,0)</f>
        <v>1636</v>
      </c>
      <c r="B1637" s="18" t="s">
        <v>2387</v>
      </c>
      <c r="C1637" s="18" t="s">
        <v>2388</v>
      </c>
      <c r="D1637" s="18" t="s">
        <v>2459</v>
      </c>
      <c r="E1637" s="19" t="s">
        <v>7755</v>
      </c>
      <c r="F1637" s="18" t="str">
        <f t="shared" si="25"/>
        <v>Berizal</v>
      </c>
      <c r="G1637" s="19">
        <v>488.75599999999997</v>
      </c>
    </row>
    <row r="1638" spans="1:7" x14ac:dyDescent="0.25">
      <c r="A1638" s="18">
        <f>IF(ISNUMBER(SEARCH('1_Aspectos Geográficos'!$D$6,tab_estados[],1)),MAX($A$1:A1637)+1,0)</f>
        <v>1637</v>
      </c>
      <c r="B1638" s="18" t="s">
        <v>2387</v>
      </c>
      <c r="C1638" s="18" t="s">
        <v>2388</v>
      </c>
      <c r="D1638" s="18" t="s">
        <v>2460</v>
      </c>
      <c r="E1638" s="19" t="s">
        <v>7756</v>
      </c>
      <c r="F1638" s="18" t="str">
        <f t="shared" si="25"/>
        <v>Betim</v>
      </c>
      <c r="G1638" s="19">
        <v>343.85599999999999</v>
      </c>
    </row>
    <row r="1639" spans="1:7" x14ac:dyDescent="0.25">
      <c r="A1639" s="18">
        <f>IF(ISNUMBER(SEARCH('1_Aspectos Geográficos'!$D$6,tab_estados[],1)),MAX($A$1:A1638)+1,0)</f>
        <v>1638</v>
      </c>
      <c r="B1639" s="18" t="s">
        <v>2387</v>
      </c>
      <c r="C1639" s="18" t="s">
        <v>2388</v>
      </c>
      <c r="D1639" s="18" t="s">
        <v>2461</v>
      </c>
      <c r="E1639" s="19" t="s">
        <v>7757</v>
      </c>
      <c r="F1639" s="18" t="str">
        <f t="shared" si="25"/>
        <v>Bias Fortes</v>
      </c>
      <c r="G1639" s="19">
        <v>283.53500000000003</v>
      </c>
    </row>
    <row r="1640" spans="1:7" x14ac:dyDescent="0.25">
      <c r="A1640" s="18">
        <f>IF(ISNUMBER(SEARCH('1_Aspectos Geográficos'!$D$6,tab_estados[],1)),MAX($A$1:A1639)+1,0)</f>
        <v>1639</v>
      </c>
      <c r="B1640" s="18" t="s">
        <v>2387</v>
      </c>
      <c r="C1640" s="18" t="s">
        <v>2388</v>
      </c>
      <c r="D1640" s="18" t="s">
        <v>2462</v>
      </c>
      <c r="E1640" s="19" t="s">
        <v>7758</v>
      </c>
      <c r="F1640" s="18" t="str">
        <f t="shared" si="25"/>
        <v>Bicas</v>
      </c>
      <c r="G1640" s="19">
        <v>140.08199999999999</v>
      </c>
    </row>
    <row r="1641" spans="1:7" x14ac:dyDescent="0.25">
      <c r="A1641" s="18">
        <f>IF(ISNUMBER(SEARCH('1_Aspectos Geográficos'!$D$6,tab_estados[],1)),MAX($A$1:A1640)+1,0)</f>
        <v>1640</v>
      </c>
      <c r="B1641" s="18" t="s">
        <v>2387</v>
      </c>
      <c r="C1641" s="18" t="s">
        <v>2388</v>
      </c>
      <c r="D1641" s="18" t="s">
        <v>2463</v>
      </c>
      <c r="E1641" s="19" t="s">
        <v>7759</v>
      </c>
      <c r="F1641" s="18" t="str">
        <f t="shared" si="25"/>
        <v>Biquinhas</v>
      </c>
      <c r="G1641" s="19">
        <v>458.94799999999998</v>
      </c>
    </row>
    <row r="1642" spans="1:7" x14ac:dyDescent="0.25">
      <c r="A1642" s="18">
        <f>IF(ISNUMBER(SEARCH('1_Aspectos Geográficos'!$D$6,tab_estados[],1)),MAX($A$1:A1641)+1,0)</f>
        <v>1641</v>
      </c>
      <c r="B1642" s="18" t="s">
        <v>2387</v>
      </c>
      <c r="C1642" s="18" t="s">
        <v>2388</v>
      </c>
      <c r="D1642" s="18" t="s">
        <v>2464</v>
      </c>
      <c r="E1642" s="19" t="s">
        <v>6959</v>
      </c>
      <c r="F1642" s="18" t="str">
        <f t="shared" si="25"/>
        <v>Boa Esperança</v>
      </c>
      <c r="G1642" s="19">
        <v>860.66899999999998</v>
      </c>
    </row>
    <row r="1643" spans="1:7" x14ac:dyDescent="0.25">
      <c r="A1643" s="18">
        <f>IF(ISNUMBER(SEARCH('1_Aspectos Geográficos'!$D$6,tab_estados[],1)),MAX($A$1:A1642)+1,0)</f>
        <v>1642</v>
      </c>
      <c r="B1643" s="18" t="s">
        <v>2387</v>
      </c>
      <c r="C1643" s="18" t="s">
        <v>2388</v>
      </c>
      <c r="D1643" s="18" t="s">
        <v>2465</v>
      </c>
      <c r="E1643" s="19" t="s">
        <v>7760</v>
      </c>
      <c r="F1643" s="18" t="str">
        <f t="shared" si="25"/>
        <v>Bocaina De Minas</v>
      </c>
      <c r="G1643" s="19">
        <v>503.77</v>
      </c>
    </row>
    <row r="1644" spans="1:7" x14ac:dyDescent="0.25">
      <c r="A1644" s="18">
        <f>IF(ISNUMBER(SEARCH('1_Aspectos Geográficos'!$D$6,tab_estados[],1)),MAX($A$1:A1643)+1,0)</f>
        <v>1643</v>
      </c>
      <c r="B1644" s="18" t="s">
        <v>2387</v>
      </c>
      <c r="C1644" s="18" t="s">
        <v>2388</v>
      </c>
      <c r="D1644" s="18" t="s">
        <v>2466</v>
      </c>
      <c r="E1644" s="19" t="s">
        <v>7761</v>
      </c>
      <c r="F1644" s="18" t="str">
        <f t="shared" si="25"/>
        <v>Bocaiúva</v>
      </c>
      <c r="G1644" s="19">
        <v>3227.627</v>
      </c>
    </row>
    <row r="1645" spans="1:7" x14ac:dyDescent="0.25">
      <c r="A1645" s="18">
        <f>IF(ISNUMBER(SEARCH('1_Aspectos Geográficos'!$D$6,tab_estados[],1)),MAX($A$1:A1644)+1,0)</f>
        <v>1644</v>
      </c>
      <c r="B1645" s="18" t="s">
        <v>2387</v>
      </c>
      <c r="C1645" s="18" t="s">
        <v>2388</v>
      </c>
      <c r="D1645" s="18" t="s">
        <v>2467</v>
      </c>
      <c r="E1645" s="19" t="s">
        <v>7762</v>
      </c>
      <c r="F1645" s="18" t="str">
        <f t="shared" si="25"/>
        <v>Bom Despacho</v>
      </c>
      <c r="G1645" s="19">
        <v>1213.546</v>
      </c>
    </row>
    <row r="1646" spans="1:7" x14ac:dyDescent="0.25">
      <c r="A1646" s="18">
        <f>IF(ISNUMBER(SEARCH('1_Aspectos Geográficos'!$D$6,tab_estados[],1)),MAX($A$1:A1645)+1,0)</f>
        <v>1645</v>
      </c>
      <c r="B1646" s="18" t="s">
        <v>2387</v>
      </c>
      <c r="C1646" s="18" t="s">
        <v>2388</v>
      </c>
      <c r="D1646" s="18" t="s">
        <v>2468</v>
      </c>
      <c r="E1646" s="19" t="s">
        <v>7763</v>
      </c>
      <c r="F1646" s="18" t="str">
        <f t="shared" si="25"/>
        <v>Bom Jardim De Minas</v>
      </c>
      <c r="G1646" s="19">
        <v>412.02100000000002</v>
      </c>
    </row>
    <row r="1647" spans="1:7" x14ac:dyDescent="0.25">
      <c r="A1647" s="18">
        <f>IF(ISNUMBER(SEARCH('1_Aspectos Geográficos'!$D$6,tab_estados[],1)),MAX($A$1:A1646)+1,0)</f>
        <v>1646</v>
      </c>
      <c r="B1647" s="18" t="s">
        <v>2387</v>
      </c>
      <c r="C1647" s="18" t="s">
        <v>2388</v>
      </c>
      <c r="D1647" s="18" t="s">
        <v>2469</v>
      </c>
      <c r="E1647" s="19" t="s">
        <v>7764</v>
      </c>
      <c r="F1647" s="18" t="str">
        <f t="shared" si="25"/>
        <v>Bom Jesus Da Penha</v>
      </c>
      <c r="G1647" s="19">
        <v>208.34899999999999</v>
      </c>
    </row>
    <row r="1648" spans="1:7" x14ac:dyDescent="0.25">
      <c r="A1648" s="18">
        <f>IF(ISNUMBER(SEARCH('1_Aspectos Geográficos'!$D$6,tab_estados[],1)),MAX($A$1:A1647)+1,0)</f>
        <v>1647</v>
      </c>
      <c r="B1648" s="18" t="s">
        <v>2387</v>
      </c>
      <c r="C1648" s="18" t="s">
        <v>2388</v>
      </c>
      <c r="D1648" s="18" t="s">
        <v>2470</v>
      </c>
      <c r="E1648" s="19" t="s">
        <v>7765</v>
      </c>
      <c r="F1648" s="18" t="str">
        <f t="shared" si="25"/>
        <v>Bom Jesus Do Amparo</v>
      </c>
      <c r="G1648" s="19">
        <v>195.61099999999999</v>
      </c>
    </row>
    <row r="1649" spans="1:7" x14ac:dyDescent="0.25">
      <c r="A1649" s="18">
        <f>IF(ISNUMBER(SEARCH('1_Aspectos Geográficos'!$D$6,tab_estados[],1)),MAX($A$1:A1648)+1,0)</f>
        <v>1648</v>
      </c>
      <c r="B1649" s="18" t="s">
        <v>2387</v>
      </c>
      <c r="C1649" s="18" t="s">
        <v>2388</v>
      </c>
      <c r="D1649" s="18" t="s">
        <v>2471</v>
      </c>
      <c r="E1649" s="19" t="s">
        <v>7766</v>
      </c>
      <c r="F1649" s="18" t="str">
        <f t="shared" si="25"/>
        <v>Bom Jesus Do Galho</v>
      </c>
      <c r="G1649" s="19">
        <v>592.28899999999999</v>
      </c>
    </row>
    <row r="1650" spans="1:7" x14ac:dyDescent="0.25">
      <c r="A1650" s="18">
        <f>IF(ISNUMBER(SEARCH('1_Aspectos Geográficos'!$D$6,tab_estados[],1)),MAX($A$1:A1649)+1,0)</f>
        <v>1649</v>
      </c>
      <c r="B1650" s="18" t="s">
        <v>2387</v>
      </c>
      <c r="C1650" s="18" t="s">
        <v>2388</v>
      </c>
      <c r="D1650" s="18" t="s">
        <v>2472</v>
      </c>
      <c r="E1650" s="19" t="s">
        <v>7767</v>
      </c>
      <c r="F1650" s="18" t="str">
        <f t="shared" si="25"/>
        <v>Bom Repouso</v>
      </c>
      <c r="G1650" s="19">
        <v>229.845</v>
      </c>
    </row>
    <row r="1651" spans="1:7" x14ac:dyDescent="0.25">
      <c r="A1651" s="18">
        <f>IF(ISNUMBER(SEARCH('1_Aspectos Geográficos'!$D$6,tab_estados[],1)),MAX($A$1:A1650)+1,0)</f>
        <v>1650</v>
      </c>
      <c r="B1651" s="18" t="s">
        <v>2387</v>
      </c>
      <c r="C1651" s="18" t="s">
        <v>2388</v>
      </c>
      <c r="D1651" s="18" t="s">
        <v>2473</v>
      </c>
      <c r="E1651" s="19" t="s">
        <v>7768</v>
      </c>
      <c r="F1651" s="18" t="str">
        <f t="shared" si="25"/>
        <v>Bom Sucesso</v>
      </c>
      <c r="G1651" s="19">
        <v>705.04600000000005</v>
      </c>
    </row>
    <row r="1652" spans="1:7" x14ac:dyDescent="0.25">
      <c r="A1652" s="18">
        <f>IF(ISNUMBER(SEARCH('1_Aspectos Geográficos'!$D$6,tab_estados[],1)),MAX($A$1:A1651)+1,0)</f>
        <v>1651</v>
      </c>
      <c r="B1652" s="18" t="s">
        <v>2387</v>
      </c>
      <c r="C1652" s="18" t="s">
        <v>2388</v>
      </c>
      <c r="D1652" s="18" t="s">
        <v>2474</v>
      </c>
      <c r="E1652" s="19" t="s">
        <v>5980</v>
      </c>
      <c r="F1652" s="18" t="str">
        <f t="shared" si="25"/>
        <v>Bonfim</v>
      </c>
      <c r="G1652" s="19">
        <v>301.86500000000001</v>
      </c>
    </row>
    <row r="1653" spans="1:7" x14ac:dyDescent="0.25">
      <c r="A1653" s="18">
        <f>IF(ISNUMBER(SEARCH('1_Aspectos Geográficos'!$D$6,tab_estados[],1)),MAX($A$1:A1652)+1,0)</f>
        <v>1652</v>
      </c>
      <c r="B1653" s="18" t="s">
        <v>2387</v>
      </c>
      <c r="C1653" s="18" t="s">
        <v>2388</v>
      </c>
      <c r="D1653" s="18" t="s">
        <v>2475</v>
      </c>
      <c r="E1653" s="19" t="s">
        <v>7769</v>
      </c>
      <c r="F1653" s="18" t="str">
        <f t="shared" si="25"/>
        <v>Bonfinópolis De Minas</v>
      </c>
      <c r="G1653" s="19">
        <v>1850.4870000000001</v>
      </c>
    </row>
    <row r="1654" spans="1:7" x14ac:dyDescent="0.25">
      <c r="A1654" s="18">
        <f>IF(ISNUMBER(SEARCH('1_Aspectos Geográficos'!$D$6,tab_estados[],1)),MAX($A$1:A1653)+1,0)</f>
        <v>1653</v>
      </c>
      <c r="B1654" s="18" t="s">
        <v>2387</v>
      </c>
      <c r="C1654" s="18" t="s">
        <v>2388</v>
      </c>
      <c r="D1654" s="18" t="s">
        <v>2476</v>
      </c>
      <c r="E1654" s="19" t="s">
        <v>7770</v>
      </c>
      <c r="F1654" s="18" t="str">
        <f t="shared" si="25"/>
        <v>Bonito De Minas</v>
      </c>
      <c r="G1654" s="19">
        <v>3904.9319999999998</v>
      </c>
    </row>
    <row r="1655" spans="1:7" x14ac:dyDescent="0.25">
      <c r="A1655" s="18">
        <f>IF(ISNUMBER(SEARCH('1_Aspectos Geográficos'!$D$6,tab_estados[],1)),MAX($A$1:A1654)+1,0)</f>
        <v>1654</v>
      </c>
      <c r="B1655" s="18" t="s">
        <v>2387</v>
      </c>
      <c r="C1655" s="18" t="s">
        <v>2388</v>
      </c>
      <c r="D1655" s="18" t="s">
        <v>2477</v>
      </c>
      <c r="E1655" s="19" t="s">
        <v>7771</v>
      </c>
      <c r="F1655" s="18" t="str">
        <f t="shared" si="25"/>
        <v>Borda Da Mata</v>
      </c>
      <c r="G1655" s="19">
        <v>301.108</v>
      </c>
    </row>
    <row r="1656" spans="1:7" x14ac:dyDescent="0.25">
      <c r="A1656" s="18">
        <f>IF(ISNUMBER(SEARCH('1_Aspectos Geográficos'!$D$6,tab_estados[],1)),MAX($A$1:A1655)+1,0)</f>
        <v>1655</v>
      </c>
      <c r="B1656" s="18" t="s">
        <v>2387</v>
      </c>
      <c r="C1656" s="18" t="s">
        <v>2388</v>
      </c>
      <c r="D1656" s="18" t="s">
        <v>2478</v>
      </c>
      <c r="E1656" s="19" t="s">
        <v>7772</v>
      </c>
      <c r="F1656" s="18" t="str">
        <f t="shared" si="25"/>
        <v>Botelhos</v>
      </c>
      <c r="G1656" s="19">
        <v>334.089</v>
      </c>
    </row>
    <row r="1657" spans="1:7" x14ac:dyDescent="0.25">
      <c r="A1657" s="18">
        <f>IF(ISNUMBER(SEARCH('1_Aspectos Geográficos'!$D$6,tab_estados[],1)),MAX($A$1:A1656)+1,0)</f>
        <v>1656</v>
      </c>
      <c r="B1657" s="18" t="s">
        <v>2387</v>
      </c>
      <c r="C1657" s="18" t="s">
        <v>2388</v>
      </c>
      <c r="D1657" s="18" t="s">
        <v>2479</v>
      </c>
      <c r="E1657" s="19" t="s">
        <v>7773</v>
      </c>
      <c r="F1657" s="18" t="str">
        <f t="shared" si="25"/>
        <v>Botumirim</v>
      </c>
      <c r="G1657" s="19">
        <v>1568.884</v>
      </c>
    </row>
    <row r="1658" spans="1:7" x14ac:dyDescent="0.25">
      <c r="A1658" s="18">
        <f>IF(ISNUMBER(SEARCH('1_Aspectos Geográficos'!$D$6,tab_estados[],1)),MAX($A$1:A1657)+1,0)</f>
        <v>1657</v>
      </c>
      <c r="B1658" s="18" t="s">
        <v>2387</v>
      </c>
      <c r="C1658" s="18" t="s">
        <v>2388</v>
      </c>
      <c r="D1658" s="18" t="s">
        <v>2480</v>
      </c>
      <c r="E1658" s="19" t="s">
        <v>7774</v>
      </c>
      <c r="F1658" s="18" t="str">
        <f t="shared" si="25"/>
        <v>Brasilândia De Minas</v>
      </c>
      <c r="G1658" s="19">
        <v>2509.694</v>
      </c>
    </row>
    <row r="1659" spans="1:7" x14ac:dyDescent="0.25">
      <c r="A1659" s="18">
        <f>IF(ISNUMBER(SEARCH('1_Aspectos Geográficos'!$D$6,tab_estados[],1)),MAX($A$1:A1658)+1,0)</f>
        <v>1658</v>
      </c>
      <c r="B1659" s="18" t="s">
        <v>2387</v>
      </c>
      <c r="C1659" s="18" t="s">
        <v>2388</v>
      </c>
      <c r="D1659" s="18" t="s">
        <v>2481</v>
      </c>
      <c r="E1659" s="19" t="s">
        <v>7775</v>
      </c>
      <c r="F1659" s="18" t="str">
        <f t="shared" si="25"/>
        <v>Brasília De Minas</v>
      </c>
      <c r="G1659" s="19">
        <v>1399.4839999999999</v>
      </c>
    </row>
    <row r="1660" spans="1:7" x14ac:dyDescent="0.25">
      <c r="A1660" s="18">
        <f>IF(ISNUMBER(SEARCH('1_Aspectos Geográficos'!$D$6,tab_estados[],1)),MAX($A$1:A1659)+1,0)</f>
        <v>1659</v>
      </c>
      <c r="B1660" s="18" t="s">
        <v>2387</v>
      </c>
      <c r="C1660" s="18" t="s">
        <v>2388</v>
      </c>
      <c r="D1660" s="18" t="s">
        <v>2482</v>
      </c>
      <c r="E1660" s="19" t="s">
        <v>7776</v>
      </c>
      <c r="F1660" s="18" t="str">
        <f t="shared" si="25"/>
        <v>Brás Pires</v>
      </c>
      <c r="G1660" s="19">
        <v>223.351</v>
      </c>
    </row>
    <row r="1661" spans="1:7" x14ac:dyDescent="0.25">
      <c r="A1661" s="18">
        <f>IF(ISNUMBER(SEARCH('1_Aspectos Geográficos'!$D$6,tab_estados[],1)),MAX($A$1:A1660)+1,0)</f>
        <v>1660</v>
      </c>
      <c r="B1661" s="18" t="s">
        <v>2387</v>
      </c>
      <c r="C1661" s="18" t="s">
        <v>2388</v>
      </c>
      <c r="D1661" s="18" t="s">
        <v>2483</v>
      </c>
      <c r="E1661" s="19" t="s">
        <v>7777</v>
      </c>
      <c r="F1661" s="18" t="str">
        <f t="shared" si="25"/>
        <v>Braúnas</v>
      </c>
      <c r="G1661" s="19">
        <v>378.31799999999998</v>
      </c>
    </row>
    <row r="1662" spans="1:7" x14ac:dyDescent="0.25">
      <c r="A1662" s="18">
        <f>IF(ISNUMBER(SEARCH('1_Aspectos Geográficos'!$D$6,tab_estados[],1)),MAX($A$1:A1661)+1,0)</f>
        <v>1661</v>
      </c>
      <c r="B1662" s="18" t="s">
        <v>2387</v>
      </c>
      <c r="C1662" s="18" t="s">
        <v>2388</v>
      </c>
      <c r="D1662" s="18" t="s">
        <v>2484</v>
      </c>
      <c r="E1662" s="19" t="s">
        <v>7778</v>
      </c>
      <c r="F1662" s="18" t="str">
        <f t="shared" si="25"/>
        <v>Brazópolis</v>
      </c>
      <c r="G1662" s="19">
        <v>367.68799999999999</v>
      </c>
    </row>
    <row r="1663" spans="1:7" x14ac:dyDescent="0.25">
      <c r="A1663" s="18">
        <f>IF(ISNUMBER(SEARCH('1_Aspectos Geográficos'!$D$6,tab_estados[],1)),MAX($A$1:A1662)+1,0)</f>
        <v>1662</v>
      </c>
      <c r="B1663" s="18" t="s">
        <v>2387</v>
      </c>
      <c r="C1663" s="18" t="s">
        <v>2388</v>
      </c>
      <c r="D1663" s="18" t="s">
        <v>2485</v>
      </c>
      <c r="E1663" s="19" t="s">
        <v>7779</v>
      </c>
      <c r="F1663" s="18" t="str">
        <f t="shared" si="25"/>
        <v>Brumadinho</v>
      </c>
      <c r="G1663" s="19">
        <v>639.43399999999997</v>
      </c>
    </row>
    <row r="1664" spans="1:7" x14ac:dyDescent="0.25">
      <c r="A1664" s="18">
        <f>IF(ISNUMBER(SEARCH('1_Aspectos Geográficos'!$D$6,tab_estados[],1)),MAX($A$1:A1663)+1,0)</f>
        <v>1663</v>
      </c>
      <c r="B1664" s="18" t="s">
        <v>2387</v>
      </c>
      <c r="C1664" s="18" t="s">
        <v>2388</v>
      </c>
      <c r="D1664" s="18" t="s">
        <v>2486</v>
      </c>
      <c r="E1664" s="19" t="s">
        <v>7780</v>
      </c>
      <c r="F1664" s="18" t="str">
        <f t="shared" si="25"/>
        <v>Bueno Brandão</v>
      </c>
      <c r="G1664" s="19">
        <v>356.15</v>
      </c>
    </row>
    <row r="1665" spans="1:7" x14ac:dyDescent="0.25">
      <c r="A1665" s="18">
        <f>IF(ISNUMBER(SEARCH('1_Aspectos Geográficos'!$D$6,tab_estados[],1)),MAX($A$1:A1664)+1,0)</f>
        <v>1664</v>
      </c>
      <c r="B1665" s="18" t="s">
        <v>2387</v>
      </c>
      <c r="C1665" s="18" t="s">
        <v>2388</v>
      </c>
      <c r="D1665" s="18" t="s">
        <v>2487</v>
      </c>
      <c r="E1665" s="19" t="s">
        <v>7781</v>
      </c>
      <c r="F1665" s="18" t="str">
        <f t="shared" si="25"/>
        <v>Buenópolis</v>
      </c>
      <c r="G1665" s="19">
        <v>1599.8810000000001</v>
      </c>
    </row>
    <row r="1666" spans="1:7" x14ac:dyDescent="0.25">
      <c r="A1666" s="18">
        <f>IF(ISNUMBER(SEARCH('1_Aspectos Geográficos'!$D$6,tab_estados[],1)),MAX($A$1:A1665)+1,0)</f>
        <v>1665</v>
      </c>
      <c r="B1666" s="18" t="s">
        <v>2387</v>
      </c>
      <c r="C1666" s="18" t="s">
        <v>2388</v>
      </c>
      <c r="D1666" s="18" t="s">
        <v>2488</v>
      </c>
      <c r="E1666" s="19" t="s">
        <v>7782</v>
      </c>
      <c r="F1666" s="18" t="str">
        <f t="shared" ref="F1666:F1729" si="26">IFERROR(VLOOKUP(ROW(A1665),lista,5,0),"")</f>
        <v>Bugre</v>
      </c>
      <c r="G1666" s="19">
        <v>161.90600000000001</v>
      </c>
    </row>
    <row r="1667" spans="1:7" x14ac:dyDescent="0.25">
      <c r="A1667" s="18">
        <f>IF(ISNUMBER(SEARCH('1_Aspectos Geográficos'!$D$6,tab_estados[],1)),MAX($A$1:A1666)+1,0)</f>
        <v>1666</v>
      </c>
      <c r="B1667" s="18" t="s">
        <v>2387</v>
      </c>
      <c r="C1667" s="18" t="s">
        <v>2388</v>
      </c>
      <c r="D1667" s="18" t="s">
        <v>2489</v>
      </c>
      <c r="E1667" s="19" t="s">
        <v>7783</v>
      </c>
      <c r="F1667" s="18" t="str">
        <f t="shared" si="26"/>
        <v>Buritis</v>
      </c>
      <c r="G1667" s="19">
        <v>5225.1859999999997</v>
      </c>
    </row>
    <row r="1668" spans="1:7" x14ac:dyDescent="0.25">
      <c r="A1668" s="18">
        <f>IF(ISNUMBER(SEARCH('1_Aspectos Geográficos'!$D$6,tab_estados[],1)),MAX($A$1:A1667)+1,0)</f>
        <v>1667</v>
      </c>
      <c r="B1668" s="18" t="s">
        <v>2387</v>
      </c>
      <c r="C1668" s="18" t="s">
        <v>2388</v>
      </c>
      <c r="D1668" s="18" t="s">
        <v>2490</v>
      </c>
      <c r="E1668" s="19" t="s">
        <v>7784</v>
      </c>
      <c r="F1668" s="18" t="str">
        <f t="shared" si="26"/>
        <v>Buritizeiro</v>
      </c>
      <c r="G1668" s="19">
        <v>7218.4009999999998</v>
      </c>
    </row>
    <row r="1669" spans="1:7" x14ac:dyDescent="0.25">
      <c r="A1669" s="18">
        <f>IF(ISNUMBER(SEARCH('1_Aspectos Geográficos'!$D$6,tab_estados[],1)),MAX($A$1:A1668)+1,0)</f>
        <v>1668</v>
      </c>
      <c r="B1669" s="18" t="s">
        <v>2387</v>
      </c>
      <c r="C1669" s="18" t="s">
        <v>2388</v>
      </c>
      <c r="D1669" s="18" t="s">
        <v>2491</v>
      </c>
      <c r="E1669" s="19" t="s">
        <v>7785</v>
      </c>
      <c r="F1669" s="18" t="str">
        <f t="shared" si="26"/>
        <v>Cabeceira Grande</v>
      </c>
      <c r="G1669" s="19">
        <v>1031.4090000000001</v>
      </c>
    </row>
    <row r="1670" spans="1:7" x14ac:dyDescent="0.25">
      <c r="A1670" s="18">
        <f>IF(ISNUMBER(SEARCH('1_Aspectos Geográficos'!$D$6,tab_estados[],1)),MAX($A$1:A1669)+1,0)</f>
        <v>1669</v>
      </c>
      <c r="B1670" s="18" t="s">
        <v>2387</v>
      </c>
      <c r="C1670" s="18" t="s">
        <v>2388</v>
      </c>
      <c r="D1670" s="18" t="s">
        <v>2492</v>
      </c>
      <c r="E1670" s="19" t="s">
        <v>7786</v>
      </c>
      <c r="F1670" s="18" t="str">
        <f t="shared" si="26"/>
        <v>Cabo Verde</v>
      </c>
      <c r="G1670" s="19">
        <v>368.20600000000002</v>
      </c>
    </row>
    <row r="1671" spans="1:7" x14ac:dyDescent="0.25">
      <c r="A1671" s="18">
        <f>IF(ISNUMBER(SEARCH('1_Aspectos Geográficos'!$D$6,tab_estados[],1)),MAX($A$1:A1670)+1,0)</f>
        <v>1670</v>
      </c>
      <c r="B1671" s="18" t="s">
        <v>2387</v>
      </c>
      <c r="C1671" s="18" t="s">
        <v>2388</v>
      </c>
      <c r="D1671" s="18" t="s">
        <v>2493</v>
      </c>
      <c r="E1671" s="19" t="s">
        <v>7787</v>
      </c>
      <c r="F1671" s="18" t="str">
        <f t="shared" si="26"/>
        <v>Cachoeira Da Prata</v>
      </c>
      <c r="G1671" s="19">
        <v>61.381</v>
      </c>
    </row>
    <row r="1672" spans="1:7" x14ac:dyDescent="0.25">
      <c r="A1672" s="18">
        <f>IF(ISNUMBER(SEARCH('1_Aspectos Geográficos'!$D$6,tab_estados[],1)),MAX($A$1:A1671)+1,0)</f>
        <v>1671</v>
      </c>
      <c r="B1672" s="18" t="s">
        <v>2387</v>
      </c>
      <c r="C1672" s="18" t="s">
        <v>2388</v>
      </c>
      <c r="D1672" s="18" t="s">
        <v>2494</v>
      </c>
      <c r="E1672" s="19" t="s">
        <v>7788</v>
      </c>
      <c r="F1672" s="18" t="str">
        <f t="shared" si="26"/>
        <v>Cachoeira De Minas</v>
      </c>
      <c r="G1672" s="19">
        <v>304.24299999999999</v>
      </c>
    </row>
    <row r="1673" spans="1:7" x14ac:dyDescent="0.25">
      <c r="A1673" s="18">
        <f>IF(ISNUMBER(SEARCH('1_Aspectos Geográficos'!$D$6,tab_estados[],1)),MAX($A$1:A1672)+1,0)</f>
        <v>1672</v>
      </c>
      <c r="B1673" s="18" t="s">
        <v>2387</v>
      </c>
      <c r="C1673" s="18" t="s">
        <v>2388</v>
      </c>
      <c r="D1673" s="18" t="s">
        <v>2495</v>
      </c>
      <c r="E1673" s="19" t="s">
        <v>7067</v>
      </c>
      <c r="F1673" s="18" t="str">
        <f t="shared" si="26"/>
        <v>Cachoeira Dourada</v>
      </c>
      <c r="G1673" s="19">
        <v>200.928</v>
      </c>
    </row>
    <row r="1674" spans="1:7" x14ac:dyDescent="0.25">
      <c r="A1674" s="18">
        <f>IF(ISNUMBER(SEARCH('1_Aspectos Geográficos'!$D$6,tab_estados[],1)),MAX($A$1:A1673)+1,0)</f>
        <v>1673</v>
      </c>
      <c r="B1674" s="18" t="s">
        <v>2387</v>
      </c>
      <c r="C1674" s="18" t="s">
        <v>2388</v>
      </c>
      <c r="D1674" s="18" t="s">
        <v>2496</v>
      </c>
      <c r="E1674" s="19" t="s">
        <v>7789</v>
      </c>
      <c r="F1674" s="18" t="str">
        <f t="shared" si="26"/>
        <v>Caetanópolis</v>
      </c>
      <c r="G1674" s="19">
        <v>156.03899999999999</v>
      </c>
    </row>
    <row r="1675" spans="1:7" x14ac:dyDescent="0.25">
      <c r="A1675" s="18">
        <f>IF(ISNUMBER(SEARCH('1_Aspectos Geográficos'!$D$6,tab_estados[],1)),MAX($A$1:A1674)+1,0)</f>
        <v>1674</v>
      </c>
      <c r="B1675" s="18" t="s">
        <v>2387</v>
      </c>
      <c r="C1675" s="18" t="s">
        <v>2388</v>
      </c>
      <c r="D1675" s="18" t="s">
        <v>2497</v>
      </c>
      <c r="E1675" s="19" t="s">
        <v>7790</v>
      </c>
      <c r="F1675" s="18" t="str">
        <f t="shared" si="26"/>
        <v>Caeté</v>
      </c>
      <c r="G1675" s="19">
        <v>542.53099999999995</v>
      </c>
    </row>
    <row r="1676" spans="1:7" x14ac:dyDescent="0.25">
      <c r="A1676" s="18">
        <f>IF(ISNUMBER(SEARCH('1_Aspectos Geográficos'!$D$6,tab_estados[],1)),MAX($A$1:A1675)+1,0)</f>
        <v>1675</v>
      </c>
      <c r="B1676" s="18" t="s">
        <v>2387</v>
      </c>
      <c r="C1676" s="18" t="s">
        <v>2388</v>
      </c>
      <c r="D1676" s="18" t="s">
        <v>2498</v>
      </c>
      <c r="E1676" s="19" t="s">
        <v>7791</v>
      </c>
      <c r="F1676" s="18" t="str">
        <f t="shared" si="26"/>
        <v>Caiana</v>
      </c>
      <c r="G1676" s="19">
        <v>106.465</v>
      </c>
    </row>
    <row r="1677" spans="1:7" x14ac:dyDescent="0.25">
      <c r="A1677" s="18">
        <f>IF(ISNUMBER(SEARCH('1_Aspectos Geográficos'!$D$6,tab_estados[],1)),MAX($A$1:A1676)+1,0)</f>
        <v>1676</v>
      </c>
      <c r="B1677" s="18" t="s">
        <v>2387</v>
      </c>
      <c r="C1677" s="18" t="s">
        <v>2388</v>
      </c>
      <c r="D1677" s="18" t="s">
        <v>2499</v>
      </c>
      <c r="E1677" s="19" t="s">
        <v>7792</v>
      </c>
      <c r="F1677" s="18" t="str">
        <f t="shared" si="26"/>
        <v>Cajuri</v>
      </c>
      <c r="G1677" s="19">
        <v>83.037999999999997</v>
      </c>
    </row>
    <row r="1678" spans="1:7" x14ac:dyDescent="0.25">
      <c r="A1678" s="18">
        <f>IF(ISNUMBER(SEARCH('1_Aspectos Geográficos'!$D$6,tab_estados[],1)),MAX($A$1:A1677)+1,0)</f>
        <v>1677</v>
      </c>
      <c r="B1678" s="18" t="s">
        <v>2387</v>
      </c>
      <c r="C1678" s="18" t="s">
        <v>2388</v>
      </c>
      <c r="D1678" s="18" t="s">
        <v>2500</v>
      </c>
      <c r="E1678" s="19" t="s">
        <v>7793</v>
      </c>
      <c r="F1678" s="18" t="str">
        <f t="shared" si="26"/>
        <v>Caldas</v>
      </c>
      <c r="G1678" s="19">
        <v>711.41399999999999</v>
      </c>
    </row>
    <row r="1679" spans="1:7" x14ac:dyDescent="0.25">
      <c r="A1679" s="18">
        <f>IF(ISNUMBER(SEARCH('1_Aspectos Geográficos'!$D$6,tab_estados[],1)),MAX($A$1:A1678)+1,0)</f>
        <v>1678</v>
      </c>
      <c r="B1679" s="18" t="s">
        <v>2387</v>
      </c>
      <c r="C1679" s="18" t="s">
        <v>2388</v>
      </c>
      <c r="D1679" s="18" t="s">
        <v>2501</v>
      </c>
      <c r="E1679" s="19" t="s">
        <v>7794</v>
      </c>
      <c r="F1679" s="18" t="str">
        <f t="shared" si="26"/>
        <v>Camacho</v>
      </c>
      <c r="G1679" s="19">
        <v>223.001</v>
      </c>
    </row>
    <row r="1680" spans="1:7" x14ac:dyDescent="0.25">
      <c r="A1680" s="18">
        <f>IF(ISNUMBER(SEARCH('1_Aspectos Geográficos'!$D$6,tab_estados[],1)),MAX($A$1:A1679)+1,0)</f>
        <v>1679</v>
      </c>
      <c r="B1680" s="18" t="s">
        <v>2387</v>
      </c>
      <c r="C1680" s="18" t="s">
        <v>2388</v>
      </c>
      <c r="D1680" s="18" t="s">
        <v>2502</v>
      </c>
      <c r="E1680" s="19" t="s">
        <v>7795</v>
      </c>
      <c r="F1680" s="18" t="str">
        <f t="shared" si="26"/>
        <v>Camanducaia</v>
      </c>
      <c r="G1680" s="19">
        <v>528.68799999999999</v>
      </c>
    </row>
    <row r="1681" spans="1:7" x14ac:dyDescent="0.25">
      <c r="A1681" s="18">
        <f>IF(ISNUMBER(SEARCH('1_Aspectos Geográficos'!$D$6,tab_estados[],1)),MAX($A$1:A1680)+1,0)</f>
        <v>1680</v>
      </c>
      <c r="B1681" s="18" t="s">
        <v>2387</v>
      </c>
      <c r="C1681" s="18" t="s">
        <v>2388</v>
      </c>
      <c r="D1681" s="18" t="s">
        <v>2503</v>
      </c>
      <c r="E1681" s="19" t="s">
        <v>7796</v>
      </c>
      <c r="F1681" s="18" t="str">
        <f t="shared" si="26"/>
        <v>Cambuí</v>
      </c>
      <c r="G1681" s="19">
        <v>244.56700000000001</v>
      </c>
    </row>
    <row r="1682" spans="1:7" x14ac:dyDescent="0.25">
      <c r="A1682" s="18">
        <f>IF(ISNUMBER(SEARCH('1_Aspectos Geográficos'!$D$6,tab_estados[],1)),MAX($A$1:A1681)+1,0)</f>
        <v>1681</v>
      </c>
      <c r="B1682" s="18" t="s">
        <v>2387</v>
      </c>
      <c r="C1682" s="18" t="s">
        <v>2388</v>
      </c>
      <c r="D1682" s="18" t="s">
        <v>2504</v>
      </c>
      <c r="E1682" s="19" t="s">
        <v>7797</v>
      </c>
      <c r="F1682" s="18" t="str">
        <f t="shared" si="26"/>
        <v>Cambuquira</v>
      </c>
      <c r="G1682" s="19">
        <v>246.38</v>
      </c>
    </row>
    <row r="1683" spans="1:7" x14ac:dyDescent="0.25">
      <c r="A1683" s="18">
        <f>IF(ISNUMBER(SEARCH('1_Aspectos Geográficos'!$D$6,tab_estados[],1)),MAX($A$1:A1682)+1,0)</f>
        <v>1682</v>
      </c>
      <c r="B1683" s="18" t="s">
        <v>2387</v>
      </c>
      <c r="C1683" s="18" t="s">
        <v>2388</v>
      </c>
      <c r="D1683" s="18" t="s">
        <v>2505</v>
      </c>
      <c r="E1683" s="19" t="s">
        <v>7798</v>
      </c>
      <c r="F1683" s="18" t="str">
        <f t="shared" si="26"/>
        <v>Campanário</v>
      </c>
      <c r="G1683" s="19">
        <v>442.39800000000002</v>
      </c>
    </row>
    <row r="1684" spans="1:7" x14ac:dyDescent="0.25">
      <c r="A1684" s="18">
        <f>IF(ISNUMBER(SEARCH('1_Aspectos Geográficos'!$D$6,tab_estados[],1)),MAX($A$1:A1683)+1,0)</f>
        <v>1683</v>
      </c>
      <c r="B1684" s="18" t="s">
        <v>2387</v>
      </c>
      <c r="C1684" s="18" t="s">
        <v>2388</v>
      </c>
      <c r="D1684" s="18" t="s">
        <v>2506</v>
      </c>
      <c r="E1684" s="19" t="s">
        <v>7799</v>
      </c>
      <c r="F1684" s="18" t="str">
        <f t="shared" si="26"/>
        <v>Campanha</v>
      </c>
      <c r="G1684" s="19">
        <v>335.58699999999999</v>
      </c>
    </row>
    <row r="1685" spans="1:7" x14ac:dyDescent="0.25">
      <c r="A1685" s="18">
        <f>IF(ISNUMBER(SEARCH('1_Aspectos Geográficos'!$D$6,tab_estados[],1)),MAX($A$1:A1684)+1,0)</f>
        <v>1684</v>
      </c>
      <c r="B1685" s="18" t="s">
        <v>2387</v>
      </c>
      <c r="C1685" s="18" t="s">
        <v>2388</v>
      </c>
      <c r="D1685" s="18" t="s">
        <v>2507</v>
      </c>
      <c r="E1685" s="19" t="s">
        <v>6227</v>
      </c>
      <c r="F1685" s="18" t="str">
        <f t="shared" si="26"/>
        <v>Campestre</v>
      </c>
      <c r="G1685" s="19">
        <v>577.84299999999996</v>
      </c>
    </row>
    <row r="1686" spans="1:7" x14ac:dyDescent="0.25">
      <c r="A1686" s="18">
        <f>IF(ISNUMBER(SEARCH('1_Aspectos Geográficos'!$D$6,tab_estados[],1)),MAX($A$1:A1685)+1,0)</f>
        <v>1685</v>
      </c>
      <c r="B1686" s="18" t="s">
        <v>2387</v>
      </c>
      <c r="C1686" s="18" t="s">
        <v>2388</v>
      </c>
      <c r="D1686" s="18" t="s">
        <v>2508</v>
      </c>
      <c r="E1686" s="19" t="s">
        <v>7800</v>
      </c>
      <c r="F1686" s="18" t="str">
        <f t="shared" si="26"/>
        <v>Campina Verde</v>
      </c>
      <c r="G1686" s="19">
        <v>3650.7489999999998</v>
      </c>
    </row>
    <row r="1687" spans="1:7" x14ac:dyDescent="0.25">
      <c r="A1687" s="18">
        <f>IF(ISNUMBER(SEARCH('1_Aspectos Geográficos'!$D$6,tab_estados[],1)),MAX($A$1:A1686)+1,0)</f>
        <v>1686</v>
      </c>
      <c r="B1687" s="18" t="s">
        <v>2387</v>
      </c>
      <c r="C1687" s="18" t="s">
        <v>2388</v>
      </c>
      <c r="D1687" s="18" t="s">
        <v>2509</v>
      </c>
      <c r="E1687" s="19" t="s">
        <v>7801</v>
      </c>
      <c r="F1687" s="18" t="str">
        <f t="shared" si="26"/>
        <v>Campo Azul</v>
      </c>
      <c r="G1687" s="19">
        <v>505.91399999999999</v>
      </c>
    </row>
    <row r="1688" spans="1:7" x14ac:dyDescent="0.25">
      <c r="A1688" s="18">
        <f>IF(ISNUMBER(SEARCH('1_Aspectos Geográficos'!$D$6,tab_estados[],1)),MAX($A$1:A1687)+1,0)</f>
        <v>1687</v>
      </c>
      <c r="B1688" s="18" t="s">
        <v>2387</v>
      </c>
      <c r="C1688" s="18" t="s">
        <v>2388</v>
      </c>
      <c r="D1688" s="18" t="s">
        <v>2510</v>
      </c>
      <c r="E1688" s="19" t="s">
        <v>7802</v>
      </c>
      <c r="F1688" s="18" t="str">
        <f t="shared" si="26"/>
        <v>Campo Belo</v>
      </c>
      <c r="G1688" s="19">
        <v>528.22500000000002</v>
      </c>
    </row>
    <row r="1689" spans="1:7" x14ac:dyDescent="0.25">
      <c r="A1689" s="18">
        <f>IF(ISNUMBER(SEARCH('1_Aspectos Geográficos'!$D$6,tab_estados[],1)),MAX($A$1:A1688)+1,0)</f>
        <v>1688</v>
      </c>
      <c r="B1689" s="18" t="s">
        <v>2387</v>
      </c>
      <c r="C1689" s="18" t="s">
        <v>2388</v>
      </c>
      <c r="D1689" s="18" t="s">
        <v>2511</v>
      </c>
      <c r="E1689" s="19" t="s">
        <v>7803</v>
      </c>
      <c r="F1689" s="18" t="str">
        <f t="shared" si="26"/>
        <v>Campo Do Meio</v>
      </c>
      <c r="G1689" s="19">
        <v>275.42599999999999</v>
      </c>
    </row>
    <row r="1690" spans="1:7" x14ac:dyDescent="0.25">
      <c r="A1690" s="18">
        <f>IF(ISNUMBER(SEARCH('1_Aspectos Geográficos'!$D$6,tab_estados[],1)),MAX($A$1:A1689)+1,0)</f>
        <v>1689</v>
      </c>
      <c r="B1690" s="18" t="s">
        <v>2387</v>
      </c>
      <c r="C1690" s="18" t="s">
        <v>2388</v>
      </c>
      <c r="D1690" s="18" t="s">
        <v>2512</v>
      </c>
      <c r="E1690" s="19" t="s">
        <v>7804</v>
      </c>
      <c r="F1690" s="18" t="str">
        <f t="shared" si="26"/>
        <v>Campo Florido</v>
      </c>
      <c r="G1690" s="19">
        <v>1264.2449999999999</v>
      </c>
    </row>
    <row r="1691" spans="1:7" x14ac:dyDescent="0.25">
      <c r="A1691" s="18">
        <f>IF(ISNUMBER(SEARCH('1_Aspectos Geográficos'!$D$6,tab_estados[],1)),MAX($A$1:A1690)+1,0)</f>
        <v>1690</v>
      </c>
      <c r="B1691" s="18" t="s">
        <v>2387</v>
      </c>
      <c r="C1691" s="18" t="s">
        <v>2388</v>
      </c>
      <c r="D1691" s="18" t="s">
        <v>2513</v>
      </c>
      <c r="E1691" s="19" t="s">
        <v>7805</v>
      </c>
      <c r="F1691" s="18" t="str">
        <f t="shared" si="26"/>
        <v>Campos Altos</v>
      </c>
      <c r="G1691" s="19">
        <v>710.64499999999998</v>
      </c>
    </row>
    <row r="1692" spans="1:7" x14ac:dyDescent="0.25">
      <c r="A1692" s="18">
        <f>IF(ISNUMBER(SEARCH('1_Aspectos Geográficos'!$D$6,tab_estados[],1)),MAX($A$1:A1691)+1,0)</f>
        <v>1691</v>
      </c>
      <c r="B1692" s="18" t="s">
        <v>2387</v>
      </c>
      <c r="C1692" s="18" t="s">
        <v>2388</v>
      </c>
      <c r="D1692" s="18" t="s">
        <v>2514</v>
      </c>
      <c r="E1692" s="19" t="s">
        <v>7806</v>
      </c>
      <c r="F1692" s="18" t="str">
        <f t="shared" si="26"/>
        <v>Campos Gerais</v>
      </c>
      <c r="G1692" s="19">
        <v>769.50400000000002</v>
      </c>
    </row>
    <row r="1693" spans="1:7" x14ac:dyDescent="0.25">
      <c r="A1693" s="18">
        <f>IF(ISNUMBER(SEARCH('1_Aspectos Geográficos'!$D$6,tab_estados[],1)),MAX($A$1:A1692)+1,0)</f>
        <v>1692</v>
      </c>
      <c r="B1693" s="18" t="s">
        <v>2387</v>
      </c>
      <c r="C1693" s="18" t="s">
        <v>2388</v>
      </c>
      <c r="D1693" s="18" t="s">
        <v>2515</v>
      </c>
      <c r="E1693" s="19" t="s">
        <v>7807</v>
      </c>
      <c r="F1693" s="18" t="str">
        <f t="shared" si="26"/>
        <v>Canaã</v>
      </c>
      <c r="G1693" s="19">
        <v>174.9</v>
      </c>
    </row>
    <row r="1694" spans="1:7" x14ac:dyDescent="0.25">
      <c r="A1694" s="18">
        <f>IF(ISNUMBER(SEARCH('1_Aspectos Geográficos'!$D$6,tab_estados[],1)),MAX($A$1:A1693)+1,0)</f>
        <v>1693</v>
      </c>
      <c r="B1694" s="18" t="s">
        <v>2387</v>
      </c>
      <c r="C1694" s="18" t="s">
        <v>2388</v>
      </c>
      <c r="D1694" s="18" t="s">
        <v>2516</v>
      </c>
      <c r="E1694" s="19" t="s">
        <v>6424</v>
      </c>
      <c r="F1694" s="18" t="str">
        <f t="shared" si="26"/>
        <v>Canápolis</v>
      </c>
      <c r="G1694" s="19">
        <v>839.73699999999997</v>
      </c>
    </row>
    <row r="1695" spans="1:7" x14ac:dyDescent="0.25">
      <c r="A1695" s="18">
        <f>IF(ISNUMBER(SEARCH('1_Aspectos Geográficos'!$D$6,tab_estados[],1)),MAX($A$1:A1694)+1,0)</f>
        <v>1694</v>
      </c>
      <c r="B1695" s="18" t="s">
        <v>2387</v>
      </c>
      <c r="C1695" s="18" t="s">
        <v>2388</v>
      </c>
      <c r="D1695" s="18" t="s">
        <v>2517</v>
      </c>
      <c r="E1695" s="19" t="s">
        <v>7808</v>
      </c>
      <c r="F1695" s="18" t="str">
        <f t="shared" si="26"/>
        <v>Cana Verde</v>
      </c>
      <c r="G1695" s="19">
        <v>212.721</v>
      </c>
    </row>
    <row r="1696" spans="1:7" x14ac:dyDescent="0.25">
      <c r="A1696" s="18">
        <f>IF(ISNUMBER(SEARCH('1_Aspectos Geográficos'!$D$6,tab_estados[],1)),MAX($A$1:A1695)+1,0)</f>
        <v>1695</v>
      </c>
      <c r="B1696" s="18" t="s">
        <v>2387</v>
      </c>
      <c r="C1696" s="18" t="s">
        <v>2388</v>
      </c>
      <c r="D1696" s="18" t="s">
        <v>2518</v>
      </c>
      <c r="E1696" s="19" t="s">
        <v>6428</v>
      </c>
      <c r="F1696" s="18" t="str">
        <f t="shared" si="26"/>
        <v>Candeias</v>
      </c>
      <c r="G1696" s="19">
        <v>720.51199999999994</v>
      </c>
    </row>
    <row r="1697" spans="1:7" x14ac:dyDescent="0.25">
      <c r="A1697" s="18">
        <f>IF(ISNUMBER(SEARCH('1_Aspectos Geográficos'!$D$6,tab_estados[],1)),MAX($A$1:A1696)+1,0)</f>
        <v>1696</v>
      </c>
      <c r="B1697" s="18" t="s">
        <v>2387</v>
      </c>
      <c r="C1697" s="18" t="s">
        <v>2388</v>
      </c>
      <c r="D1697" s="18" t="s">
        <v>2519</v>
      </c>
      <c r="E1697" s="19" t="s">
        <v>7809</v>
      </c>
      <c r="F1697" s="18" t="str">
        <f t="shared" si="26"/>
        <v>Cantagalo</v>
      </c>
      <c r="G1697" s="19">
        <v>141.85499999999999</v>
      </c>
    </row>
    <row r="1698" spans="1:7" x14ac:dyDescent="0.25">
      <c r="A1698" s="18">
        <f>IF(ISNUMBER(SEARCH('1_Aspectos Geográficos'!$D$6,tab_estados[],1)),MAX($A$1:A1697)+1,0)</f>
        <v>1697</v>
      </c>
      <c r="B1698" s="18" t="s">
        <v>2387</v>
      </c>
      <c r="C1698" s="18" t="s">
        <v>2388</v>
      </c>
      <c r="D1698" s="18" t="s">
        <v>2520</v>
      </c>
      <c r="E1698" s="19" t="s">
        <v>7810</v>
      </c>
      <c r="F1698" s="18" t="str">
        <f t="shared" si="26"/>
        <v>Caparaó</v>
      </c>
      <c r="G1698" s="19">
        <v>130.69399999999999</v>
      </c>
    </row>
    <row r="1699" spans="1:7" x14ac:dyDescent="0.25">
      <c r="A1699" s="18">
        <f>IF(ISNUMBER(SEARCH('1_Aspectos Geográficos'!$D$6,tab_estados[],1)),MAX($A$1:A1698)+1,0)</f>
        <v>1698</v>
      </c>
      <c r="B1699" s="18" t="s">
        <v>2387</v>
      </c>
      <c r="C1699" s="18" t="s">
        <v>2388</v>
      </c>
      <c r="D1699" s="18" t="s">
        <v>2521</v>
      </c>
      <c r="E1699" s="19" t="s">
        <v>7811</v>
      </c>
      <c r="F1699" s="18" t="str">
        <f t="shared" si="26"/>
        <v>Capela Nova</v>
      </c>
      <c r="G1699" s="19">
        <v>111.07299999999999</v>
      </c>
    </row>
    <row r="1700" spans="1:7" x14ac:dyDescent="0.25">
      <c r="A1700" s="18">
        <f>IF(ISNUMBER(SEARCH('1_Aspectos Geográficos'!$D$6,tab_estados[],1)),MAX($A$1:A1699)+1,0)</f>
        <v>1699</v>
      </c>
      <c r="B1700" s="18" t="s">
        <v>2387</v>
      </c>
      <c r="C1700" s="18" t="s">
        <v>2388</v>
      </c>
      <c r="D1700" s="18" t="s">
        <v>2522</v>
      </c>
      <c r="E1700" s="19" t="s">
        <v>7812</v>
      </c>
      <c r="F1700" s="18" t="str">
        <f t="shared" si="26"/>
        <v>Capelinha</v>
      </c>
      <c r="G1700" s="19">
        <v>965.37699999999995</v>
      </c>
    </row>
    <row r="1701" spans="1:7" x14ac:dyDescent="0.25">
      <c r="A1701" s="18">
        <f>IF(ISNUMBER(SEARCH('1_Aspectos Geográficos'!$D$6,tab_estados[],1)),MAX($A$1:A1700)+1,0)</f>
        <v>1700</v>
      </c>
      <c r="B1701" s="18" t="s">
        <v>2387</v>
      </c>
      <c r="C1701" s="18" t="s">
        <v>2388</v>
      </c>
      <c r="D1701" s="18" t="s">
        <v>2523</v>
      </c>
      <c r="E1701" s="19" t="s">
        <v>7813</v>
      </c>
      <c r="F1701" s="18" t="str">
        <f t="shared" si="26"/>
        <v>Capetinga</v>
      </c>
      <c r="G1701" s="19">
        <v>297.93700000000001</v>
      </c>
    </row>
    <row r="1702" spans="1:7" x14ac:dyDescent="0.25">
      <c r="A1702" s="18">
        <f>IF(ISNUMBER(SEARCH('1_Aspectos Geográficos'!$D$6,tab_estados[],1)),MAX($A$1:A1701)+1,0)</f>
        <v>1701</v>
      </c>
      <c r="B1702" s="18" t="s">
        <v>2387</v>
      </c>
      <c r="C1702" s="18" t="s">
        <v>2388</v>
      </c>
      <c r="D1702" s="18" t="s">
        <v>2524</v>
      </c>
      <c r="E1702" s="19" t="s">
        <v>7814</v>
      </c>
      <c r="F1702" s="18" t="str">
        <f t="shared" si="26"/>
        <v>Capim Branco</v>
      </c>
      <c r="G1702" s="19">
        <v>95.332999999999998</v>
      </c>
    </row>
    <row r="1703" spans="1:7" x14ac:dyDescent="0.25">
      <c r="A1703" s="18">
        <f>IF(ISNUMBER(SEARCH('1_Aspectos Geográficos'!$D$6,tab_estados[],1)),MAX($A$1:A1702)+1,0)</f>
        <v>1702</v>
      </c>
      <c r="B1703" s="18" t="s">
        <v>2387</v>
      </c>
      <c r="C1703" s="18" t="s">
        <v>2388</v>
      </c>
      <c r="D1703" s="18" t="s">
        <v>2525</v>
      </c>
      <c r="E1703" s="19" t="s">
        <v>7815</v>
      </c>
      <c r="F1703" s="18" t="str">
        <f t="shared" si="26"/>
        <v>Capinópolis</v>
      </c>
      <c r="G1703" s="19">
        <v>620.71600000000001</v>
      </c>
    </row>
    <row r="1704" spans="1:7" x14ac:dyDescent="0.25">
      <c r="A1704" s="18">
        <f>IF(ISNUMBER(SEARCH('1_Aspectos Geográficos'!$D$6,tab_estados[],1)),MAX($A$1:A1703)+1,0)</f>
        <v>1703</v>
      </c>
      <c r="B1704" s="18" t="s">
        <v>2387</v>
      </c>
      <c r="C1704" s="18" t="s">
        <v>2388</v>
      </c>
      <c r="D1704" s="18" t="s">
        <v>2526</v>
      </c>
      <c r="E1704" s="19" t="s">
        <v>7816</v>
      </c>
      <c r="F1704" s="18" t="str">
        <f t="shared" si="26"/>
        <v>Capitão Andrade</v>
      </c>
      <c r="G1704" s="19">
        <v>279.08800000000002</v>
      </c>
    </row>
    <row r="1705" spans="1:7" x14ac:dyDescent="0.25">
      <c r="A1705" s="18">
        <f>IF(ISNUMBER(SEARCH('1_Aspectos Geográficos'!$D$6,tab_estados[],1)),MAX($A$1:A1704)+1,0)</f>
        <v>1704</v>
      </c>
      <c r="B1705" s="18" t="s">
        <v>2387</v>
      </c>
      <c r="C1705" s="18" t="s">
        <v>2388</v>
      </c>
      <c r="D1705" s="18" t="s">
        <v>2527</v>
      </c>
      <c r="E1705" s="19" t="s">
        <v>7817</v>
      </c>
      <c r="F1705" s="18" t="str">
        <f t="shared" si="26"/>
        <v>Capitão Enéas</v>
      </c>
      <c r="G1705" s="19">
        <v>971.57600000000002</v>
      </c>
    </row>
    <row r="1706" spans="1:7" x14ac:dyDescent="0.25">
      <c r="A1706" s="18">
        <f>IF(ISNUMBER(SEARCH('1_Aspectos Geográficos'!$D$6,tab_estados[],1)),MAX($A$1:A1705)+1,0)</f>
        <v>1705</v>
      </c>
      <c r="B1706" s="18" t="s">
        <v>2387</v>
      </c>
      <c r="C1706" s="18" t="s">
        <v>2388</v>
      </c>
      <c r="D1706" s="18" t="s">
        <v>2528</v>
      </c>
      <c r="E1706" s="19" t="s">
        <v>7818</v>
      </c>
      <c r="F1706" s="18" t="str">
        <f t="shared" si="26"/>
        <v>Capitólio</v>
      </c>
      <c r="G1706" s="19">
        <v>521.80200000000002</v>
      </c>
    </row>
    <row r="1707" spans="1:7" x14ac:dyDescent="0.25">
      <c r="A1707" s="18">
        <f>IF(ISNUMBER(SEARCH('1_Aspectos Geográficos'!$D$6,tab_estados[],1)),MAX($A$1:A1706)+1,0)</f>
        <v>1706</v>
      </c>
      <c r="B1707" s="18" t="s">
        <v>2387</v>
      </c>
      <c r="C1707" s="18" t="s">
        <v>2388</v>
      </c>
      <c r="D1707" s="18" t="s">
        <v>2529</v>
      </c>
      <c r="E1707" s="19" t="s">
        <v>7819</v>
      </c>
      <c r="F1707" s="18" t="str">
        <f t="shared" si="26"/>
        <v>Caputira</v>
      </c>
      <c r="G1707" s="19">
        <v>187.70400000000001</v>
      </c>
    </row>
    <row r="1708" spans="1:7" x14ac:dyDescent="0.25">
      <c r="A1708" s="18">
        <f>IF(ISNUMBER(SEARCH('1_Aspectos Geográficos'!$D$6,tab_estados[],1)),MAX($A$1:A1707)+1,0)</f>
        <v>1707</v>
      </c>
      <c r="B1708" s="18" t="s">
        <v>2387</v>
      </c>
      <c r="C1708" s="18" t="s">
        <v>2388</v>
      </c>
      <c r="D1708" s="18" t="s">
        <v>2530</v>
      </c>
      <c r="E1708" s="19" t="s">
        <v>7820</v>
      </c>
      <c r="F1708" s="18" t="str">
        <f t="shared" si="26"/>
        <v>Caraí</v>
      </c>
      <c r="G1708" s="19">
        <v>1242.345</v>
      </c>
    </row>
    <row r="1709" spans="1:7" x14ac:dyDescent="0.25">
      <c r="A1709" s="18">
        <f>IF(ISNUMBER(SEARCH('1_Aspectos Geográficos'!$D$6,tab_estados[],1)),MAX($A$1:A1708)+1,0)</f>
        <v>1708</v>
      </c>
      <c r="B1709" s="18" t="s">
        <v>2387</v>
      </c>
      <c r="C1709" s="18" t="s">
        <v>2388</v>
      </c>
      <c r="D1709" s="18" t="s">
        <v>2531</v>
      </c>
      <c r="E1709" s="19" t="s">
        <v>7821</v>
      </c>
      <c r="F1709" s="18" t="str">
        <f t="shared" si="26"/>
        <v>Caranaíba</v>
      </c>
      <c r="G1709" s="19">
        <v>159.94999999999999</v>
      </c>
    </row>
    <row r="1710" spans="1:7" x14ac:dyDescent="0.25">
      <c r="A1710" s="18">
        <f>IF(ISNUMBER(SEARCH('1_Aspectos Geográficos'!$D$6,tab_estados[],1)),MAX($A$1:A1709)+1,0)</f>
        <v>1709</v>
      </c>
      <c r="B1710" s="18" t="s">
        <v>2387</v>
      </c>
      <c r="C1710" s="18" t="s">
        <v>2388</v>
      </c>
      <c r="D1710" s="18" t="s">
        <v>2532</v>
      </c>
      <c r="E1710" s="19" t="s">
        <v>7822</v>
      </c>
      <c r="F1710" s="18" t="str">
        <f t="shared" si="26"/>
        <v>Carandaí</v>
      </c>
      <c r="G1710" s="19">
        <v>487.28</v>
      </c>
    </row>
    <row r="1711" spans="1:7" x14ac:dyDescent="0.25">
      <c r="A1711" s="18">
        <f>IF(ISNUMBER(SEARCH('1_Aspectos Geográficos'!$D$6,tab_estados[],1)),MAX($A$1:A1710)+1,0)</f>
        <v>1710</v>
      </c>
      <c r="B1711" s="18" t="s">
        <v>2387</v>
      </c>
      <c r="C1711" s="18" t="s">
        <v>2388</v>
      </c>
      <c r="D1711" s="18" t="s">
        <v>2533</v>
      </c>
      <c r="E1711" s="19" t="s">
        <v>7823</v>
      </c>
      <c r="F1711" s="18" t="str">
        <f t="shared" si="26"/>
        <v>Carangola</v>
      </c>
      <c r="G1711" s="19">
        <v>353.404</v>
      </c>
    </row>
    <row r="1712" spans="1:7" x14ac:dyDescent="0.25">
      <c r="A1712" s="18">
        <f>IF(ISNUMBER(SEARCH('1_Aspectos Geográficos'!$D$6,tab_estados[],1)),MAX($A$1:A1711)+1,0)</f>
        <v>1711</v>
      </c>
      <c r="B1712" s="18" t="s">
        <v>2387</v>
      </c>
      <c r="C1712" s="18" t="s">
        <v>2388</v>
      </c>
      <c r="D1712" s="18" t="s">
        <v>2534</v>
      </c>
      <c r="E1712" s="19" t="s">
        <v>7824</v>
      </c>
      <c r="F1712" s="18" t="str">
        <f t="shared" si="26"/>
        <v>Caratinga</v>
      </c>
      <c r="G1712" s="19">
        <v>1258.6600000000001</v>
      </c>
    </row>
    <row r="1713" spans="1:7" x14ac:dyDescent="0.25">
      <c r="A1713" s="18">
        <f>IF(ISNUMBER(SEARCH('1_Aspectos Geográficos'!$D$6,tab_estados[],1)),MAX($A$1:A1712)+1,0)</f>
        <v>1712</v>
      </c>
      <c r="B1713" s="18" t="s">
        <v>2387</v>
      </c>
      <c r="C1713" s="18" t="s">
        <v>2388</v>
      </c>
      <c r="D1713" s="18" t="s">
        <v>2535</v>
      </c>
      <c r="E1713" s="19" t="s">
        <v>7825</v>
      </c>
      <c r="F1713" s="18" t="str">
        <f t="shared" si="26"/>
        <v>Carbonita</v>
      </c>
      <c r="G1713" s="19">
        <v>1456.095</v>
      </c>
    </row>
    <row r="1714" spans="1:7" x14ac:dyDescent="0.25">
      <c r="A1714" s="18">
        <f>IF(ISNUMBER(SEARCH('1_Aspectos Geográficos'!$D$6,tab_estados[],1)),MAX($A$1:A1713)+1,0)</f>
        <v>1713</v>
      </c>
      <c r="B1714" s="18" t="s">
        <v>2387</v>
      </c>
      <c r="C1714" s="18" t="s">
        <v>2388</v>
      </c>
      <c r="D1714" s="18" t="s">
        <v>2536</v>
      </c>
      <c r="E1714" s="19" t="s">
        <v>7826</v>
      </c>
      <c r="F1714" s="18" t="str">
        <f t="shared" si="26"/>
        <v>Careaçu</v>
      </c>
      <c r="G1714" s="19">
        <v>181.00899999999999</v>
      </c>
    </row>
    <row r="1715" spans="1:7" x14ac:dyDescent="0.25">
      <c r="A1715" s="18">
        <f>IF(ISNUMBER(SEARCH('1_Aspectos Geográficos'!$D$6,tab_estados[],1)),MAX($A$1:A1714)+1,0)</f>
        <v>1714</v>
      </c>
      <c r="B1715" s="18" t="s">
        <v>2387</v>
      </c>
      <c r="C1715" s="18" t="s">
        <v>2388</v>
      </c>
      <c r="D1715" s="18" t="s">
        <v>2537</v>
      </c>
      <c r="E1715" s="19" t="s">
        <v>7827</v>
      </c>
      <c r="F1715" s="18" t="str">
        <f t="shared" si="26"/>
        <v>Carlos Chagas</v>
      </c>
      <c r="G1715" s="19">
        <v>3202.9839999999999</v>
      </c>
    </row>
    <row r="1716" spans="1:7" x14ac:dyDescent="0.25">
      <c r="A1716" s="18">
        <f>IF(ISNUMBER(SEARCH('1_Aspectos Geográficos'!$D$6,tab_estados[],1)),MAX($A$1:A1715)+1,0)</f>
        <v>1715</v>
      </c>
      <c r="B1716" s="18" t="s">
        <v>2387</v>
      </c>
      <c r="C1716" s="18" t="s">
        <v>2388</v>
      </c>
      <c r="D1716" s="18" t="s">
        <v>2538</v>
      </c>
      <c r="E1716" s="19" t="s">
        <v>7828</v>
      </c>
      <c r="F1716" s="18" t="str">
        <f t="shared" si="26"/>
        <v>Carmésia</v>
      </c>
      <c r="G1716" s="19">
        <v>259.10300000000001</v>
      </c>
    </row>
    <row r="1717" spans="1:7" x14ac:dyDescent="0.25">
      <c r="A1717" s="18">
        <f>IF(ISNUMBER(SEARCH('1_Aspectos Geográficos'!$D$6,tab_estados[],1)),MAX($A$1:A1716)+1,0)</f>
        <v>1716</v>
      </c>
      <c r="B1717" s="18" t="s">
        <v>2387</v>
      </c>
      <c r="C1717" s="18" t="s">
        <v>2388</v>
      </c>
      <c r="D1717" s="18" t="s">
        <v>2539</v>
      </c>
      <c r="E1717" s="19" t="s">
        <v>7829</v>
      </c>
      <c r="F1717" s="18" t="str">
        <f t="shared" si="26"/>
        <v>Carmo Da Cachoeira</v>
      </c>
      <c r="G1717" s="19">
        <v>506.33300000000003</v>
      </c>
    </row>
    <row r="1718" spans="1:7" x14ac:dyDescent="0.25">
      <c r="A1718" s="18">
        <f>IF(ISNUMBER(SEARCH('1_Aspectos Geográficos'!$D$6,tab_estados[],1)),MAX($A$1:A1717)+1,0)</f>
        <v>1717</v>
      </c>
      <c r="B1718" s="18" t="s">
        <v>2387</v>
      </c>
      <c r="C1718" s="18" t="s">
        <v>2388</v>
      </c>
      <c r="D1718" s="18" t="s">
        <v>2540</v>
      </c>
      <c r="E1718" s="19" t="s">
        <v>7830</v>
      </c>
      <c r="F1718" s="18" t="str">
        <f t="shared" si="26"/>
        <v>Carmo Da Mata</v>
      </c>
      <c r="G1718" s="19">
        <v>357.178</v>
      </c>
    </row>
    <row r="1719" spans="1:7" x14ac:dyDescent="0.25">
      <c r="A1719" s="18">
        <f>IF(ISNUMBER(SEARCH('1_Aspectos Geográficos'!$D$6,tab_estados[],1)),MAX($A$1:A1718)+1,0)</f>
        <v>1718</v>
      </c>
      <c r="B1719" s="18" t="s">
        <v>2387</v>
      </c>
      <c r="C1719" s="18" t="s">
        <v>2388</v>
      </c>
      <c r="D1719" s="18" t="s">
        <v>2541</v>
      </c>
      <c r="E1719" s="19" t="s">
        <v>7831</v>
      </c>
      <c r="F1719" s="18" t="str">
        <f t="shared" si="26"/>
        <v>Carmo De Minas</v>
      </c>
      <c r="G1719" s="19">
        <v>322.28500000000003</v>
      </c>
    </row>
    <row r="1720" spans="1:7" x14ac:dyDescent="0.25">
      <c r="A1720" s="18">
        <f>IF(ISNUMBER(SEARCH('1_Aspectos Geográficos'!$D$6,tab_estados[],1)),MAX($A$1:A1719)+1,0)</f>
        <v>1719</v>
      </c>
      <c r="B1720" s="18" t="s">
        <v>2387</v>
      </c>
      <c r="C1720" s="18" t="s">
        <v>2388</v>
      </c>
      <c r="D1720" s="18" t="s">
        <v>2542</v>
      </c>
      <c r="E1720" s="19" t="s">
        <v>7832</v>
      </c>
      <c r="F1720" s="18" t="str">
        <f t="shared" si="26"/>
        <v>Carmo Do Cajuru</v>
      </c>
      <c r="G1720" s="19">
        <v>455.80799999999999</v>
      </c>
    </row>
    <row r="1721" spans="1:7" x14ac:dyDescent="0.25">
      <c r="A1721" s="18">
        <f>IF(ISNUMBER(SEARCH('1_Aspectos Geográficos'!$D$6,tab_estados[],1)),MAX($A$1:A1720)+1,0)</f>
        <v>1720</v>
      </c>
      <c r="B1721" s="18" t="s">
        <v>2387</v>
      </c>
      <c r="C1721" s="18" t="s">
        <v>2388</v>
      </c>
      <c r="D1721" s="18" t="s">
        <v>2543</v>
      </c>
      <c r="E1721" s="19" t="s">
        <v>7833</v>
      </c>
      <c r="F1721" s="18" t="str">
        <f t="shared" si="26"/>
        <v>Carmo Do Paranaíba</v>
      </c>
      <c r="G1721" s="19">
        <v>1307.8620000000001</v>
      </c>
    </row>
    <row r="1722" spans="1:7" x14ac:dyDescent="0.25">
      <c r="A1722" s="18">
        <f>IF(ISNUMBER(SEARCH('1_Aspectos Geográficos'!$D$6,tab_estados[],1)),MAX($A$1:A1721)+1,0)</f>
        <v>1721</v>
      </c>
      <c r="B1722" s="18" t="s">
        <v>2387</v>
      </c>
      <c r="C1722" s="18" t="s">
        <v>2388</v>
      </c>
      <c r="D1722" s="18" t="s">
        <v>2544</v>
      </c>
      <c r="E1722" s="19" t="s">
        <v>7834</v>
      </c>
      <c r="F1722" s="18" t="str">
        <f t="shared" si="26"/>
        <v>Carmo Do Rio Claro</v>
      </c>
      <c r="G1722" s="19">
        <v>1065.6849999999999</v>
      </c>
    </row>
    <row r="1723" spans="1:7" x14ac:dyDescent="0.25">
      <c r="A1723" s="18">
        <f>IF(ISNUMBER(SEARCH('1_Aspectos Geográficos'!$D$6,tab_estados[],1)),MAX($A$1:A1722)+1,0)</f>
        <v>1722</v>
      </c>
      <c r="B1723" s="18" t="s">
        <v>2387</v>
      </c>
      <c r="C1723" s="18" t="s">
        <v>2388</v>
      </c>
      <c r="D1723" s="18" t="s">
        <v>2545</v>
      </c>
      <c r="E1723" s="19" t="s">
        <v>7835</v>
      </c>
      <c r="F1723" s="18" t="str">
        <f t="shared" si="26"/>
        <v>Carmópolis De Minas</v>
      </c>
      <c r="G1723" s="19">
        <v>400.01</v>
      </c>
    </row>
    <row r="1724" spans="1:7" x14ac:dyDescent="0.25">
      <c r="A1724" s="18">
        <f>IF(ISNUMBER(SEARCH('1_Aspectos Geográficos'!$D$6,tab_estados[],1)),MAX($A$1:A1723)+1,0)</f>
        <v>1723</v>
      </c>
      <c r="B1724" s="18" t="s">
        <v>2387</v>
      </c>
      <c r="C1724" s="18" t="s">
        <v>2388</v>
      </c>
      <c r="D1724" s="18" t="s">
        <v>2546</v>
      </c>
      <c r="E1724" s="19" t="s">
        <v>7836</v>
      </c>
      <c r="F1724" s="18" t="str">
        <f t="shared" si="26"/>
        <v>Carneirinho</v>
      </c>
      <c r="G1724" s="19">
        <v>2063.3150000000001</v>
      </c>
    </row>
    <row r="1725" spans="1:7" x14ac:dyDescent="0.25">
      <c r="A1725" s="18">
        <f>IF(ISNUMBER(SEARCH('1_Aspectos Geográficos'!$D$6,tab_estados[],1)),MAX($A$1:A1724)+1,0)</f>
        <v>1724</v>
      </c>
      <c r="B1725" s="18" t="s">
        <v>2387</v>
      </c>
      <c r="C1725" s="18" t="s">
        <v>2388</v>
      </c>
      <c r="D1725" s="18" t="s">
        <v>2547</v>
      </c>
      <c r="E1725" s="19" t="s">
        <v>7837</v>
      </c>
      <c r="F1725" s="18" t="str">
        <f t="shared" si="26"/>
        <v>Carrancas</v>
      </c>
      <c r="G1725" s="19">
        <v>727.89400000000001</v>
      </c>
    </row>
    <row r="1726" spans="1:7" x14ac:dyDescent="0.25">
      <c r="A1726" s="18">
        <f>IF(ISNUMBER(SEARCH('1_Aspectos Geográficos'!$D$6,tab_estados[],1)),MAX($A$1:A1725)+1,0)</f>
        <v>1725</v>
      </c>
      <c r="B1726" s="18" t="s">
        <v>2387</v>
      </c>
      <c r="C1726" s="18" t="s">
        <v>2388</v>
      </c>
      <c r="D1726" s="18" t="s">
        <v>2548</v>
      </c>
      <c r="E1726" s="19" t="s">
        <v>7838</v>
      </c>
      <c r="F1726" s="18" t="str">
        <f t="shared" si="26"/>
        <v>Carvalhópolis</v>
      </c>
      <c r="G1726" s="19">
        <v>81.100999999999999</v>
      </c>
    </row>
    <row r="1727" spans="1:7" x14ac:dyDescent="0.25">
      <c r="A1727" s="18">
        <f>IF(ISNUMBER(SEARCH('1_Aspectos Geográficos'!$D$6,tab_estados[],1)),MAX($A$1:A1726)+1,0)</f>
        <v>1726</v>
      </c>
      <c r="B1727" s="18" t="s">
        <v>2387</v>
      </c>
      <c r="C1727" s="18" t="s">
        <v>2388</v>
      </c>
      <c r="D1727" s="18" t="s">
        <v>2549</v>
      </c>
      <c r="E1727" s="19" t="s">
        <v>7839</v>
      </c>
      <c r="F1727" s="18" t="str">
        <f t="shared" si="26"/>
        <v>Carvalhos</v>
      </c>
      <c r="G1727" s="19">
        <v>282.25400000000002</v>
      </c>
    </row>
    <row r="1728" spans="1:7" x14ac:dyDescent="0.25">
      <c r="A1728" s="18">
        <f>IF(ISNUMBER(SEARCH('1_Aspectos Geográficos'!$D$6,tab_estados[],1)),MAX($A$1:A1727)+1,0)</f>
        <v>1727</v>
      </c>
      <c r="B1728" s="18" t="s">
        <v>2387</v>
      </c>
      <c r="C1728" s="18" t="s">
        <v>2388</v>
      </c>
      <c r="D1728" s="18" t="s">
        <v>2550</v>
      </c>
      <c r="E1728" s="19" t="s">
        <v>7840</v>
      </c>
      <c r="F1728" s="18" t="str">
        <f t="shared" si="26"/>
        <v>Casa Grande</v>
      </c>
      <c r="G1728" s="19">
        <v>157.727</v>
      </c>
    </row>
    <row r="1729" spans="1:7" x14ac:dyDescent="0.25">
      <c r="A1729" s="18">
        <f>IF(ISNUMBER(SEARCH('1_Aspectos Geográficos'!$D$6,tab_estados[],1)),MAX($A$1:A1728)+1,0)</f>
        <v>1728</v>
      </c>
      <c r="B1729" s="18" t="s">
        <v>2387</v>
      </c>
      <c r="C1729" s="18" t="s">
        <v>2388</v>
      </c>
      <c r="D1729" s="18" t="s">
        <v>2551</v>
      </c>
      <c r="E1729" s="19" t="s">
        <v>7841</v>
      </c>
      <c r="F1729" s="18" t="str">
        <f t="shared" si="26"/>
        <v>Cascalho Rico</v>
      </c>
      <c r="G1729" s="19">
        <v>367.30799999999999</v>
      </c>
    </row>
    <row r="1730" spans="1:7" x14ac:dyDescent="0.25">
      <c r="A1730" s="18">
        <f>IF(ISNUMBER(SEARCH('1_Aspectos Geográficos'!$D$6,tab_estados[],1)),MAX($A$1:A1729)+1,0)</f>
        <v>1729</v>
      </c>
      <c r="B1730" s="18" t="s">
        <v>2387</v>
      </c>
      <c r="C1730" s="18" t="s">
        <v>2388</v>
      </c>
      <c r="D1730" s="18" t="s">
        <v>2552</v>
      </c>
      <c r="E1730" s="19" t="s">
        <v>7842</v>
      </c>
      <c r="F1730" s="18" t="str">
        <f t="shared" ref="F1730:F1793" si="27">IFERROR(VLOOKUP(ROW(A1729),lista,5,0),"")</f>
        <v>Cássia</v>
      </c>
      <c r="G1730" s="19">
        <v>665.80200000000002</v>
      </c>
    </row>
    <row r="1731" spans="1:7" x14ac:dyDescent="0.25">
      <c r="A1731" s="18">
        <f>IF(ISNUMBER(SEARCH('1_Aspectos Geográficos'!$D$6,tab_estados[],1)),MAX($A$1:A1730)+1,0)</f>
        <v>1730</v>
      </c>
      <c r="B1731" s="18" t="s">
        <v>2387</v>
      </c>
      <c r="C1731" s="18" t="s">
        <v>2388</v>
      </c>
      <c r="D1731" s="18" t="s">
        <v>2553</v>
      </c>
      <c r="E1731" s="19" t="s">
        <v>7843</v>
      </c>
      <c r="F1731" s="18" t="str">
        <f t="shared" si="27"/>
        <v>Conceição Da Barra De Minas</v>
      </c>
      <c r="G1731" s="19">
        <v>273.01400000000001</v>
      </c>
    </row>
    <row r="1732" spans="1:7" x14ac:dyDescent="0.25">
      <c r="A1732" s="18">
        <f>IF(ISNUMBER(SEARCH('1_Aspectos Geográficos'!$D$6,tab_estados[],1)),MAX($A$1:A1731)+1,0)</f>
        <v>1731</v>
      </c>
      <c r="B1732" s="18" t="s">
        <v>2387</v>
      </c>
      <c r="C1732" s="18" t="s">
        <v>2388</v>
      </c>
      <c r="D1732" s="18" t="s">
        <v>2554</v>
      </c>
      <c r="E1732" s="19" t="s">
        <v>7844</v>
      </c>
      <c r="F1732" s="18" t="str">
        <f t="shared" si="27"/>
        <v>Cataguases</v>
      </c>
      <c r="G1732" s="19">
        <v>491.767</v>
      </c>
    </row>
    <row r="1733" spans="1:7" x14ac:dyDescent="0.25">
      <c r="A1733" s="18">
        <f>IF(ISNUMBER(SEARCH('1_Aspectos Geográficos'!$D$6,tab_estados[],1)),MAX($A$1:A1732)+1,0)</f>
        <v>1732</v>
      </c>
      <c r="B1733" s="18" t="s">
        <v>2387</v>
      </c>
      <c r="C1733" s="18" t="s">
        <v>2388</v>
      </c>
      <c r="D1733" s="18" t="s">
        <v>2555</v>
      </c>
      <c r="E1733" s="19" t="s">
        <v>7845</v>
      </c>
      <c r="F1733" s="18" t="str">
        <f t="shared" si="27"/>
        <v>Catas Altas</v>
      </c>
      <c r="G1733" s="19">
        <v>240.042</v>
      </c>
    </row>
    <row r="1734" spans="1:7" x14ac:dyDescent="0.25">
      <c r="A1734" s="18">
        <f>IF(ISNUMBER(SEARCH('1_Aspectos Geográficos'!$D$6,tab_estados[],1)),MAX($A$1:A1733)+1,0)</f>
        <v>1733</v>
      </c>
      <c r="B1734" s="18" t="s">
        <v>2387</v>
      </c>
      <c r="C1734" s="18" t="s">
        <v>2388</v>
      </c>
      <c r="D1734" s="18" t="s">
        <v>2556</v>
      </c>
      <c r="E1734" s="19" t="s">
        <v>7846</v>
      </c>
      <c r="F1734" s="18" t="str">
        <f t="shared" si="27"/>
        <v>Catas Altas Da Noruega</v>
      </c>
      <c r="G1734" s="19">
        <v>141.62200000000001</v>
      </c>
    </row>
    <row r="1735" spans="1:7" x14ac:dyDescent="0.25">
      <c r="A1735" s="18">
        <f>IF(ISNUMBER(SEARCH('1_Aspectos Geográficos'!$D$6,tab_estados[],1)),MAX($A$1:A1734)+1,0)</f>
        <v>1734</v>
      </c>
      <c r="B1735" s="18" t="s">
        <v>2387</v>
      </c>
      <c r="C1735" s="18" t="s">
        <v>2388</v>
      </c>
      <c r="D1735" s="18" t="s">
        <v>2557</v>
      </c>
      <c r="E1735" s="19" t="s">
        <v>7847</v>
      </c>
      <c r="F1735" s="18" t="str">
        <f t="shared" si="27"/>
        <v>Catuji</v>
      </c>
      <c r="G1735" s="19">
        <v>419.38</v>
      </c>
    </row>
    <row r="1736" spans="1:7" x14ac:dyDescent="0.25">
      <c r="A1736" s="18">
        <f>IF(ISNUMBER(SEARCH('1_Aspectos Geográficos'!$D$6,tab_estados[],1)),MAX($A$1:A1735)+1,0)</f>
        <v>1735</v>
      </c>
      <c r="B1736" s="18" t="s">
        <v>2387</v>
      </c>
      <c r="C1736" s="18" t="s">
        <v>2388</v>
      </c>
      <c r="D1736" s="18" t="s">
        <v>2558</v>
      </c>
      <c r="E1736" s="19" t="s">
        <v>7848</v>
      </c>
      <c r="F1736" s="18" t="str">
        <f t="shared" si="27"/>
        <v>Catuti</v>
      </c>
      <c r="G1736" s="19">
        <v>287.81200000000001</v>
      </c>
    </row>
    <row r="1737" spans="1:7" x14ac:dyDescent="0.25">
      <c r="A1737" s="18">
        <f>IF(ISNUMBER(SEARCH('1_Aspectos Geográficos'!$D$6,tab_estados[],1)),MAX($A$1:A1736)+1,0)</f>
        <v>1736</v>
      </c>
      <c r="B1737" s="18" t="s">
        <v>2387</v>
      </c>
      <c r="C1737" s="18" t="s">
        <v>2388</v>
      </c>
      <c r="D1737" s="18" t="s">
        <v>2559</v>
      </c>
      <c r="E1737" s="19" t="s">
        <v>7849</v>
      </c>
      <c r="F1737" s="18" t="str">
        <f t="shared" si="27"/>
        <v>Caxambu</v>
      </c>
      <c r="G1737" s="19">
        <v>100.483</v>
      </c>
    </row>
    <row r="1738" spans="1:7" x14ac:dyDescent="0.25">
      <c r="A1738" s="18">
        <f>IF(ISNUMBER(SEARCH('1_Aspectos Geográficos'!$D$6,tab_estados[],1)),MAX($A$1:A1737)+1,0)</f>
        <v>1737</v>
      </c>
      <c r="B1738" s="18" t="s">
        <v>2387</v>
      </c>
      <c r="C1738" s="18" t="s">
        <v>2388</v>
      </c>
      <c r="D1738" s="18" t="s">
        <v>2560</v>
      </c>
      <c r="E1738" s="19" t="s">
        <v>7850</v>
      </c>
      <c r="F1738" s="18" t="str">
        <f t="shared" si="27"/>
        <v>Cedro Do Abaeté</v>
      </c>
      <c r="G1738" s="19">
        <v>283.21100000000001</v>
      </c>
    </row>
    <row r="1739" spans="1:7" x14ac:dyDescent="0.25">
      <c r="A1739" s="18">
        <f>IF(ISNUMBER(SEARCH('1_Aspectos Geográficos'!$D$6,tab_estados[],1)),MAX($A$1:A1738)+1,0)</f>
        <v>1738</v>
      </c>
      <c r="B1739" s="18" t="s">
        <v>2387</v>
      </c>
      <c r="C1739" s="18" t="s">
        <v>2388</v>
      </c>
      <c r="D1739" s="18" t="s">
        <v>2561</v>
      </c>
      <c r="E1739" s="19" t="s">
        <v>7851</v>
      </c>
      <c r="F1739" s="18" t="str">
        <f t="shared" si="27"/>
        <v>Central De Minas</v>
      </c>
      <c r="G1739" s="19">
        <v>204.328</v>
      </c>
    </row>
    <row r="1740" spans="1:7" x14ac:dyDescent="0.25">
      <c r="A1740" s="18">
        <f>IF(ISNUMBER(SEARCH('1_Aspectos Geográficos'!$D$6,tab_estados[],1)),MAX($A$1:A1739)+1,0)</f>
        <v>1739</v>
      </c>
      <c r="B1740" s="18" t="s">
        <v>2387</v>
      </c>
      <c r="C1740" s="18" t="s">
        <v>2388</v>
      </c>
      <c r="D1740" s="18" t="s">
        <v>2562</v>
      </c>
      <c r="E1740" s="19" t="s">
        <v>7852</v>
      </c>
      <c r="F1740" s="18" t="str">
        <f t="shared" si="27"/>
        <v>Centralina</v>
      </c>
      <c r="G1740" s="19">
        <v>327.19099999999997</v>
      </c>
    </row>
    <row r="1741" spans="1:7" x14ac:dyDescent="0.25">
      <c r="A1741" s="18">
        <f>IF(ISNUMBER(SEARCH('1_Aspectos Geográficos'!$D$6,tab_estados[],1)),MAX($A$1:A1740)+1,0)</f>
        <v>1740</v>
      </c>
      <c r="B1741" s="18" t="s">
        <v>2387</v>
      </c>
      <c r="C1741" s="18" t="s">
        <v>2388</v>
      </c>
      <c r="D1741" s="18" t="s">
        <v>2563</v>
      </c>
      <c r="E1741" s="19" t="s">
        <v>7853</v>
      </c>
      <c r="F1741" s="18" t="str">
        <f t="shared" si="27"/>
        <v>Chácara</v>
      </c>
      <c r="G1741" s="19">
        <v>152.80699999999999</v>
      </c>
    </row>
    <row r="1742" spans="1:7" x14ac:dyDescent="0.25">
      <c r="A1742" s="18">
        <f>IF(ISNUMBER(SEARCH('1_Aspectos Geográficos'!$D$6,tab_estados[],1)),MAX($A$1:A1741)+1,0)</f>
        <v>1741</v>
      </c>
      <c r="B1742" s="18" t="s">
        <v>2387</v>
      </c>
      <c r="C1742" s="18" t="s">
        <v>2388</v>
      </c>
      <c r="D1742" s="18" t="s">
        <v>2564</v>
      </c>
      <c r="E1742" s="19" t="s">
        <v>7854</v>
      </c>
      <c r="F1742" s="18" t="str">
        <f t="shared" si="27"/>
        <v>Chalé</v>
      </c>
      <c r="G1742" s="19">
        <v>212.67400000000001</v>
      </c>
    </row>
    <row r="1743" spans="1:7" x14ac:dyDescent="0.25">
      <c r="A1743" s="18">
        <f>IF(ISNUMBER(SEARCH('1_Aspectos Geográficos'!$D$6,tab_estados[],1)),MAX($A$1:A1742)+1,0)</f>
        <v>1742</v>
      </c>
      <c r="B1743" s="18" t="s">
        <v>2387</v>
      </c>
      <c r="C1743" s="18" t="s">
        <v>2388</v>
      </c>
      <c r="D1743" s="18" t="s">
        <v>2565</v>
      </c>
      <c r="E1743" s="19" t="s">
        <v>7855</v>
      </c>
      <c r="F1743" s="18" t="str">
        <f t="shared" si="27"/>
        <v>Chapada Do Norte</v>
      </c>
      <c r="G1743" s="19">
        <v>830.83299999999997</v>
      </c>
    </row>
    <row r="1744" spans="1:7" x14ac:dyDescent="0.25">
      <c r="A1744" s="18">
        <f>IF(ISNUMBER(SEARCH('1_Aspectos Geográficos'!$D$6,tab_estados[],1)),MAX($A$1:A1743)+1,0)</f>
        <v>1743</v>
      </c>
      <c r="B1744" s="18" t="s">
        <v>2387</v>
      </c>
      <c r="C1744" s="18" t="s">
        <v>2388</v>
      </c>
      <c r="D1744" s="18" t="s">
        <v>2566</v>
      </c>
      <c r="E1744" s="19" t="s">
        <v>7856</v>
      </c>
      <c r="F1744" s="18" t="str">
        <f t="shared" si="27"/>
        <v>Chapada Gaúcha</v>
      </c>
      <c r="G1744" s="19">
        <v>3255.1889999999999</v>
      </c>
    </row>
    <row r="1745" spans="1:7" x14ac:dyDescent="0.25">
      <c r="A1745" s="18">
        <f>IF(ISNUMBER(SEARCH('1_Aspectos Geográficos'!$D$6,tab_estados[],1)),MAX($A$1:A1744)+1,0)</f>
        <v>1744</v>
      </c>
      <c r="B1745" s="18" t="s">
        <v>2387</v>
      </c>
      <c r="C1745" s="18" t="s">
        <v>2388</v>
      </c>
      <c r="D1745" s="18" t="s">
        <v>2567</v>
      </c>
      <c r="E1745" s="19" t="s">
        <v>7857</v>
      </c>
      <c r="F1745" s="18" t="str">
        <f t="shared" si="27"/>
        <v>Chiador</v>
      </c>
      <c r="G1745" s="19">
        <v>252.852</v>
      </c>
    </row>
    <row r="1746" spans="1:7" x14ac:dyDescent="0.25">
      <c r="A1746" s="18">
        <f>IF(ISNUMBER(SEARCH('1_Aspectos Geográficos'!$D$6,tab_estados[],1)),MAX($A$1:A1745)+1,0)</f>
        <v>1745</v>
      </c>
      <c r="B1746" s="18" t="s">
        <v>2387</v>
      </c>
      <c r="C1746" s="18" t="s">
        <v>2388</v>
      </c>
      <c r="D1746" s="18" t="s">
        <v>2568</v>
      </c>
      <c r="E1746" s="19" t="s">
        <v>7858</v>
      </c>
      <c r="F1746" s="18" t="str">
        <f t="shared" si="27"/>
        <v>Cipotânea</v>
      </c>
      <c r="G1746" s="19">
        <v>153.47900000000001</v>
      </c>
    </row>
    <row r="1747" spans="1:7" x14ac:dyDescent="0.25">
      <c r="A1747" s="18">
        <f>IF(ISNUMBER(SEARCH('1_Aspectos Geográficos'!$D$6,tab_estados[],1)),MAX($A$1:A1746)+1,0)</f>
        <v>1746</v>
      </c>
      <c r="B1747" s="18" t="s">
        <v>2387</v>
      </c>
      <c r="C1747" s="18" t="s">
        <v>2388</v>
      </c>
      <c r="D1747" s="18" t="s">
        <v>2569</v>
      </c>
      <c r="E1747" s="19" t="s">
        <v>7859</v>
      </c>
      <c r="F1747" s="18" t="str">
        <f t="shared" si="27"/>
        <v>Claraval</v>
      </c>
      <c r="G1747" s="19">
        <v>227.62700000000001</v>
      </c>
    </row>
    <row r="1748" spans="1:7" x14ac:dyDescent="0.25">
      <c r="A1748" s="18">
        <f>IF(ISNUMBER(SEARCH('1_Aspectos Geográficos'!$D$6,tab_estados[],1)),MAX($A$1:A1747)+1,0)</f>
        <v>1747</v>
      </c>
      <c r="B1748" s="18" t="s">
        <v>2387</v>
      </c>
      <c r="C1748" s="18" t="s">
        <v>2388</v>
      </c>
      <c r="D1748" s="18" t="s">
        <v>2570</v>
      </c>
      <c r="E1748" s="19" t="s">
        <v>7860</v>
      </c>
      <c r="F1748" s="18" t="str">
        <f t="shared" si="27"/>
        <v>Claro Dos Poções</v>
      </c>
      <c r="G1748" s="19">
        <v>720.42399999999998</v>
      </c>
    </row>
    <row r="1749" spans="1:7" x14ac:dyDescent="0.25">
      <c r="A1749" s="18">
        <f>IF(ISNUMBER(SEARCH('1_Aspectos Geográficos'!$D$6,tab_estados[],1)),MAX($A$1:A1748)+1,0)</f>
        <v>1748</v>
      </c>
      <c r="B1749" s="18" t="s">
        <v>2387</v>
      </c>
      <c r="C1749" s="18" t="s">
        <v>2388</v>
      </c>
      <c r="D1749" s="18" t="s">
        <v>2571</v>
      </c>
      <c r="E1749" s="19" t="s">
        <v>7861</v>
      </c>
      <c r="F1749" s="18" t="str">
        <f t="shared" si="27"/>
        <v>Cláudio</v>
      </c>
      <c r="G1749" s="19">
        <v>630.70600000000002</v>
      </c>
    </row>
    <row r="1750" spans="1:7" x14ac:dyDescent="0.25">
      <c r="A1750" s="18">
        <f>IF(ISNUMBER(SEARCH('1_Aspectos Geográficos'!$D$6,tab_estados[],1)),MAX($A$1:A1749)+1,0)</f>
        <v>1749</v>
      </c>
      <c r="B1750" s="18" t="s">
        <v>2387</v>
      </c>
      <c r="C1750" s="18" t="s">
        <v>2388</v>
      </c>
      <c r="D1750" s="18" t="s">
        <v>2572</v>
      </c>
      <c r="E1750" s="19" t="s">
        <v>7862</v>
      </c>
      <c r="F1750" s="18" t="str">
        <f t="shared" si="27"/>
        <v>Coimbra</v>
      </c>
      <c r="G1750" s="19">
        <v>106.875</v>
      </c>
    </row>
    <row r="1751" spans="1:7" x14ac:dyDescent="0.25">
      <c r="A1751" s="18">
        <f>IF(ISNUMBER(SEARCH('1_Aspectos Geográficos'!$D$6,tab_estados[],1)),MAX($A$1:A1750)+1,0)</f>
        <v>1750</v>
      </c>
      <c r="B1751" s="18" t="s">
        <v>2387</v>
      </c>
      <c r="C1751" s="18" t="s">
        <v>2388</v>
      </c>
      <c r="D1751" s="18" t="s">
        <v>2573</v>
      </c>
      <c r="E1751" s="19" t="s">
        <v>7863</v>
      </c>
      <c r="F1751" s="18" t="str">
        <f t="shared" si="27"/>
        <v>Coluna</v>
      </c>
      <c r="G1751" s="19">
        <v>348.49200000000002</v>
      </c>
    </row>
    <row r="1752" spans="1:7" x14ac:dyDescent="0.25">
      <c r="A1752" s="18">
        <f>IF(ISNUMBER(SEARCH('1_Aspectos Geográficos'!$D$6,tab_estados[],1)),MAX($A$1:A1751)+1,0)</f>
        <v>1751</v>
      </c>
      <c r="B1752" s="18" t="s">
        <v>2387</v>
      </c>
      <c r="C1752" s="18" t="s">
        <v>2388</v>
      </c>
      <c r="D1752" s="18" t="s">
        <v>2574</v>
      </c>
      <c r="E1752" s="19" t="s">
        <v>7864</v>
      </c>
      <c r="F1752" s="18" t="str">
        <f t="shared" si="27"/>
        <v>Comendador Gomes</v>
      </c>
      <c r="G1752" s="19">
        <v>1041.047</v>
      </c>
    </row>
    <row r="1753" spans="1:7" x14ac:dyDescent="0.25">
      <c r="A1753" s="18">
        <f>IF(ISNUMBER(SEARCH('1_Aspectos Geográficos'!$D$6,tab_estados[],1)),MAX($A$1:A1752)+1,0)</f>
        <v>1752</v>
      </c>
      <c r="B1753" s="18" t="s">
        <v>2387</v>
      </c>
      <c r="C1753" s="18" t="s">
        <v>2388</v>
      </c>
      <c r="D1753" s="18" t="s">
        <v>2575</v>
      </c>
      <c r="E1753" s="19" t="s">
        <v>7865</v>
      </c>
      <c r="F1753" s="18" t="str">
        <f t="shared" si="27"/>
        <v>Comercinho</v>
      </c>
      <c r="G1753" s="19">
        <v>654.96100000000001</v>
      </c>
    </row>
    <row r="1754" spans="1:7" x14ac:dyDescent="0.25">
      <c r="A1754" s="18">
        <f>IF(ISNUMBER(SEARCH('1_Aspectos Geográficos'!$D$6,tab_estados[],1)),MAX($A$1:A1753)+1,0)</f>
        <v>1753</v>
      </c>
      <c r="B1754" s="18" t="s">
        <v>2387</v>
      </c>
      <c r="C1754" s="18" t="s">
        <v>2388</v>
      </c>
      <c r="D1754" s="18" t="s">
        <v>2576</v>
      </c>
      <c r="E1754" s="19" t="s">
        <v>7866</v>
      </c>
      <c r="F1754" s="18" t="str">
        <f t="shared" si="27"/>
        <v>Conceição Da Aparecida</v>
      </c>
      <c r="G1754" s="19">
        <v>352.52100000000002</v>
      </c>
    </row>
    <row r="1755" spans="1:7" x14ac:dyDescent="0.25">
      <c r="A1755" s="18">
        <f>IF(ISNUMBER(SEARCH('1_Aspectos Geográficos'!$D$6,tab_estados[],1)),MAX($A$1:A1754)+1,0)</f>
        <v>1754</v>
      </c>
      <c r="B1755" s="18" t="s">
        <v>2387</v>
      </c>
      <c r="C1755" s="18" t="s">
        <v>2388</v>
      </c>
      <c r="D1755" s="18" t="s">
        <v>2577</v>
      </c>
      <c r="E1755" s="19" t="s">
        <v>7867</v>
      </c>
      <c r="F1755" s="18" t="str">
        <f t="shared" si="27"/>
        <v>Conceição Das Pedras</v>
      </c>
      <c r="G1755" s="19">
        <v>102.206</v>
      </c>
    </row>
    <row r="1756" spans="1:7" x14ac:dyDescent="0.25">
      <c r="A1756" s="18">
        <f>IF(ISNUMBER(SEARCH('1_Aspectos Geográficos'!$D$6,tab_estados[],1)),MAX($A$1:A1755)+1,0)</f>
        <v>1755</v>
      </c>
      <c r="B1756" s="18" t="s">
        <v>2387</v>
      </c>
      <c r="C1756" s="18" t="s">
        <v>2388</v>
      </c>
      <c r="D1756" s="18" t="s">
        <v>2578</v>
      </c>
      <c r="E1756" s="19" t="s">
        <v>7868</v>
      </c>
      <c r="F1756" s="18" t="str">
        <f t="shared" si="27"/>
        <v>Conceição Das Alagoas</v>
      </c>
      <c r="G1756" s="19">
        <v>1340.25</v>
      </c>
    </row>
    <row r="1757" spans="1:7" x14ac:dyDescent="0.25">
      <c r="A1757" s="18">
        <f>IF(ISNUMBER(SEARCH('1_Aspectos Geográficos'!$D$6,tab_estados[],1)),MAX($A$1:A1756)+1,0)</f>
        <v>1756</v>
      </c>
      <c r="B1757" s="18" t="s">
        <v>2387</v>
      </c>
      <c r="C1757" s="18" t="s">
        <v>2388</v>
      </c>
      <c r="D1757" s="18" t="s">
        <v>2579</v>
      </c>
      <c r="E1757" s="19" t="s">
        <v>7869</v>
      </c>
      <c r="F1757" s="18" t="str">
        <f t="shared" si="27"/>
        <v>Conceição De Ipanema</v>
      </c>
      <c r="G1757" s="19">
        <v>253.935</v>
      </c>
    </row>
    <row r="1758" spans="1:7" x14ac:dyDescent="0.25">
      <c r="A1758" s="18">
        <f>IF(ISNUMBER(SEARCH('1_Aspectos Geográficos'!$D$6,tab_estados[],1)),MAX($A$1:A1757)+1,0)</f>
        <v>1757</v>
      </c>
      <c r="B1758" s="18" t="s">
        <v>2387</v>
      </c>
      <c r="C1758" s="18" t="s">
        <v>2388</v>
      </c>
      <c r="D1758" s="18" t="s">
        <v>2580</v>
      </c>
      <c r="E1758" s="19" t="s">
        <v>7870</v>
      </c>
      <c r="F1758" s="18" t="str">
        <f t="shared" si="27"/>
        <v>Conceição Do Mato Dentro</v>
      </c>
      <c r="G1758" s="19">
        <v>1720.011</v>
      </c>
    </row>
    <row r="1759" spans="1:7" x14ac:dyDescent="0.25">
      <c r="A1759" s="18">
        <f>IF(ISNUMBER(SEARCH('1_Aspectos Geográficos'!$D$6,tab_estados[],1)),MAX($A$1:A1758)+1,0)</f>
        <v>1758</v>
      </c>
      <c r="B1759" s="18" t="s">
        <v>2387</v>
      </c>
      <c r="C1759" s="18" t="s">
        <v>2388</v>
      </c>
      <c r="D1759" s="18" t="s">
        <v>2581</v>
      </c>
      <c r="E1759" s="19" t="s">
        <v>7871</v>
      </c>
      <c r="F1759" s="18" t="str">
        <f t="shared" si="27"/>
        <v>Conceição Do Pará</v>
      </c>
      <c r="G1759" s="19">
        <v>250.30600000000001</v>
      </c>
    </row>
    <row r="1760" spans="1:7" x14ac:dyDescent="0.25">
      <c r="A1760" s="18">
        <f>IF(ISNUMBER(SEARCH('1_Aspectos Geográficos'!$D$6,tab_estados[],1)),MAX($A$1:A1759)+1,0)</f>
        <v>1759</v>
      </c>
      <c r="B1760" s="18" t="s">
        <v>2387</v>
      </c>
      <c r="C1760" s="18" t="s">
        <v>2388</v>
      </c>
      <c r="D1760" s="18" t="s">
        <v>2582</v>
      </c>
      <c r="E1760" s="19" t="s">
        <v>7872</v>
      </c>
      <c r="F1760" s="18" t="str">
        <f t="shared" si="27"/>
        <v>Conceição Do Rio Verde</v>
      </c>
      <c r="G1760" s="19">
        <v>369.68099999999998</v>
      </c>
    </row>
    <row r="1761" spans="1:7" x14ac:dyDescent="0.25">
      <c r="A1761" s="18">
        <f>IF(ISNUMBER(SEARCH('1_Aspectos Geográficos'!$D$6,tab_estados[],1)),MAX($A$1:A1760)+1,0)</f>
        <v>1760</v>
      </c>
      <c r="B1761" s="18" t="s">
        <v>2387</v>
      </c>
      <c r="C1761" s="18" t="s">
        <v>2388</v>
      </c>
      <c r="D1761" s="18" t="s">
        <v>2583</v>
      </c>
      <c r="E1761" s="19" t="s">
        <v>7873</v>
      </c>
      <c r="F1761" s="18" t="str">
        <f t="shared" si="27"/>
        <v>Conceição Dos Ouros</v>
      </c>
      <c r="G1761" s="19">
        <v>180.23599999999999</v>
      </c>
    </row>
    <row r="1762" spans="1:7" x14ac:dyDescent="0.25">
      <c r="A1762" s="18">
        <f>IF(ISNUMBER(SEARCH('1_Aspectos Geográficos'!$D$6,tab_estados[],1)),MAX($A$1:A1761)+1,0)</f>
        <v>1761</v>
      </c>
      <c r="B1762" s="18" t="s">
        <v>2387</v>
      </c>
      <c r="C1762" s="18" t="s">
        <v>2388</v>
      </c>
      <c r="D1762" s="18" t="s">
        <v>2584</v>
      </c>
      <c r="E1762" s="19" t="s">
        <v>7874</v>
      </c>
      <c r="F1762" s="18" t="str">
        <f t="shared" si="27"/>
        <v>Cônego Marinho</v>
      </c>
      <c r="G1762" s="19">
        <v>1641.9929999999999</v>
      </c>
    </row>
    <row r="1763" spans="1:7" x14ac:dyDescent="0.25">
      <c r="A1763" s="18">
        <f>IF(ISNUMBER(SEARCH('1_Aspectos Geográficos'!$D$6,tab_estados[],1)),MAX($A$1:A1762)+1,0)</f>
        <v>1762</v>
      </c>
      <c r="B1763" s="18" t="s">
        <v>2387</v>
      </c>
      <c r="C1763" s="18" t="s">
        <v>2388</v>
      </c>
      <c r="D1763" s="18" t="s">
        <v>2585</v>
      </c>
      <c r="E1763" s="19" t="s">
        <v>7875</v>
      </c>
      <c r="F1763" s="18" t="str">
        <f t="shared" si="27"/>
        <v>Confins</v>
      </c>
      <c r="G1763" s="19">
        <v>42.354999999999997</v>
      </c>
    </row>
    <row r="1764" spans="1:7" x14ac:dyDescent="0.25">
      <c r="A1764" s="18">
        <f>IF(ISNUMBER(SEARCH('1_Aspectos Geográficos'!$D$6,tab_estados[],1)),MAX($A$1:A1763)+1,0)</f>
        <v>1763</v>
      </c>
      <c r="B1764" s="18" t="s">
        <v>2387</v>
      </c>
      <c r="C1764" s="18" t="s">
        <v>2388</v>
      </c>
      <c r="D1764" s="18" t="s">
        <v>2586</v>
      </c>
      <c r="E1764" s="19" t="s">
        <v>7876</v>
      </c>
      <c r="F1764" s="18" t="str">
        <f t="shared" si="27"/>
        <v>Congonhal</v>
      </c>
      <c r="G1764" s="19">
        <v>205.125</v>
      </c>
    </row>
    <row r="1765" spans="1:7" x14ac:dyDescent="0.25">
      <c r="A1765" s="18">
        <f>IF(ISNUMBER(SEARCH('1_Aspectos Geográficos'!$D$6,tab_estados[],1)),MAX($A$1:A1764)+1,0)</f>
        <v>1764</v>
      </c>
      <c r="B1765" s="18" t="s">
        <v>2387</v>
      </c>
      <c r="C1765" s="18" t="s">
        <v>2388</v>
      </c>
      <c r="D1765" s="18" t="s">
        <v>2587</v>
      </c>
      <c r="E1765" s="19" t="s">
        <v>7877</v>
      </c>
      <c r="F1765" s="18" t="str">
        <f t="shared" si="27"/>
        <v>Congonhas</v>
      </c>
      <c r="G1765" s="19">
        <v>304.06700000000001</v>
      </c>
    </row>
    <row r="1766" spans="1:7" x14ac:dyDescent="0.25">
      <c r="A1766" s="18">
        <f>IF(ISNUMBER(SEARCH('1_Aspectos Geográficos'!$D$6,tab_estados[],1)),MAX($A$1:A1765)+1,0)</f>
        <v>1765</v>
      </c>
      <c r="B1766" s="18" t="s">
        <v>2387</v>
      </c>
      <c r="C1766" s="18" t="s">
        <v>2388</v>
      </c>
      <c r="D1766" s="18" t="s">
        <v>2588</v>
      </c>
      <c r="E1766" s="19" t="s">
        <v>7878</v>
      </c>
      <c r="F1766" s="18" t="str">
        <f t="shared" si="27"/>
        <v>Congonhas Do Norte</v>
      </c>
      <c r="G1766" s="19">
        <v>405.67099999999999</v>
      </c>
    </row>
    <row r="1767" spans="1:7" x14ac:dyDescent="0.25">
      <c r="A1767" s="18">
        <f>IF(ISNUMBER(SEARCH('1_Aspectos Geográficos'!$D$6,tab_estados[],1)),MAX($A$1:A1766)+1,0)</f>
        <v>1766</v>
      </c>
      <c r="B1767" s="18" t="s">
        <v>2387</v>
      </c>
      <c r="C1767" s="18" t="s">
        <v>2388</v>
      </c>
      <c r="D1767" s="18" t="s">
        <v>2589</v>
      </c>
      <c r="E1767" s="19" t="s">
        <v>7879</v>
      </c>
      <c r="F1767" s="18" t="str">
        <f t="shared" si="27"/>
        <v>Conquista</v>
      </c>
      <c r="G1767" s="19">
        <v>618.36300000000006</v>
      </c>
    </row>
    <row r="1768" spans="1:7" x14ac:dyDescent="0.25">
      <c r="A1768" s="18">
        <f>IF(ISNUMBER(SEARCH('1_Aspectos Geográficos'!$D$6,tab_estados[],1)),MAX($A$1:A1767)+1,0)</f>
        <v>1767</v>
      </c>
      <c r="B1768" s="18" t="s">
        <v>2387</v>
      </c>
      <c r="C1768" s="18" t="s">
        <v>2388</v>
      </c>
      <c r="D1768" s="18" t="s">
        <v>2590</v>
      </c>
      <c r="E1768" s="19" t="s">
        <v>7880</v>
      </c>
      <c r="F1768" s="18" t="str">
        <f t="shared" si="27"/>
        <v>Conselheiro Lafaiete</v>
      </c>
      <c r="G1768" s="19">
        <v>370.24599999999998</v>
      </c>
    </row>
    <row r="1769" spans="1:7" x14ac:dyDescent="0.25">
      <c r="A1769" s="18">
        <f>IF(ISNUMBER(SEARCH('1_Aspectos Geográficos'!$D$6,tab_estados[],1)),MAX($A$1:A1768)+1,0)</f>
        <v>1768</v>
      </c>
      <c r="B1769" s="18" t="s">
        <v>2387</v>
      </c>
      <c r="C1769" s="18" t="s">
        <v>2388</v>
      </c>
      <c r="D1769" s="18" t="s">
        <v>2591</v>
      </c>
      <c r="E1769" s="19" t="s">
        <v>7881</v>
      </c>
      <c r="F1769" s="18" t="str">
        <f t="shared" si="27"/>
        <v>Conselheiro Pena</v>
      </c>
      <c r="G1769" s="19">
        <v>1483.884</v>
      </c>
    </row>
    <row r="1770" spans="1:7" x14ac:dyDescent="0.25">
      <c r="A1770" s="18">
        <f>IF(ISNUMBER(SEARCH('1_Aspectos Geográficos'!$D$6,tab_estados[],1)),MAX($A$1:A1769)+1,0)</f>
        <v>1769</v>
      </c>
      <c r="B1770" s="18" t="s">
        <v>2387</v>
      </c>
      <c r="C1770" s="18" t="s">
        <v>2388</v>
      </c>
      <c r="D1770" s="18" t="s">
        <v>2592</v>
      </c>
      <c r="E1770" s="19" t="s">
        <v>7882</v>
      </c>
      <c r="F1770" s="18" t="str">
        <f t="shared" si="27"/>
        <v>Consolação</v>
      </c>
      <c r="G1770" s="19">
        <v>89.122</v>
      </c>
    </row>
    <row r="1771" spans="1:7" x14ac:dyDescent="0.25">
      <c r="A1771" s="18">
        <f>IF(ISNUMBER(SEARCH('1_Aspectos Geográficos'!$D$6,tab_estados[],1)),MAX($A$1:A1770)+1,0)</f>
        <v>1770</v>
      </c>
      <c r="B1771" s="18" t="s">
        <v>2387</v>
      </c>
      <c r="C1771" s="18" t="s">
        <v>2388</v>
      </c>
      <c r="D1771" s="18" t="s">
        <v>2593</v>
      </c>
      <c r="E1771" s="19" t="s">
        <v>7883</v>
      </c>
      <c r="F1771" s="18" t="str">
        <f t="shared" si="27"/>
        <v>Contagem</v>
      </c>
      <c r="G1771" s="19">
        <v>195.04499999999999</v>
      </c>
    </row>
    <row r="1772" spans="1:7" x14ac:dyDescent="0.25">
      <c r="A1772" s="18">
        <f>IF(ISNUMBER(SEARCH('1_Aspectos Geográficos'!$D$6,tab_estados[],1)),MAX($A$1:A1771)+1,0)</f>
        <v>1771</v>
      </c>
      <c r="B1772" s="18" t="s">
        <v>2387</v>
      </c>
      <c r="C1772" s="18" t="s">
        <v>2388</v>
      </c>
      <c r="D1772" s="18" t="s">
        <v>2594</v>
      </c>
      <c r="E1772" s="19" t="s">
        <v>7884</v>
      </c>
      <c r="F1772" s="18" t="str">
        <f t="shared" si="27"/>
        <v>Coqueiral</v>
      </c>
      <c r="G1772" s="19">
        <v>296.16300000000001</v>
      </c>
    </row>
    <row r="1773" spans="1:7" x14ac:dyDescent="0.25">
      <c r="A1773" s="18">
        <f>IF(ISNUMBER(SEARCH('1_Aspectos Geográficos'!$D$6,tab_estados[],1)),MAX($A$1:A1772)+1,0)</f>
        <v>1772</v>
      </c>
      <c r="B1773" s="18" t="s">
        <v>2387</v>
      </c>
      <c r="C1773" s="18" t="s">
        <v>2388</v>
      </c>
      <c r="D1773" s="18" t="s">
        <v>2595</v>
      </c>
      <c r="E1773" s="19" t="s">
        <v>7885</v>
      </c>
      <c r="F1773" s="18" t="str">
        <f t="shared" si="27"/>
        <v>Coração De Jesus</v>
      </c>
      <c r="G1773" s="19">
        <v>2225.2159999999999</v>
      </c>
    </row>
    <row r="1774" spans="1:7" x14ac:dyDescent="0.25">
      <c r="A1774" s="18">
        <f>IF(ISNUMBER(SEARCH('1_Aspectos Geográficos'!$D$6,tab_estados[],1)),MAX($A$1:A1773)+1,0)</f>
        <v>1773</v>
      </c>
      <c r="B1774" s="18" t="s">
        <v>2387</v>
      </c>
      <c r="C1774" s="18" t="s">
        <v>2388</v>
      </c>
      <c r="D1774" s="18" t="s">
        <v>2596</v>
      </c>
      <c r="E1774" s="19" t="s">
        <v>7886</v>
      </c>
      <c r="F1774" s="18" t="str">
        <f t="shared" si="27"/>
        <v>Cordisburgo</v>
      </c>
      <c r="G1774" s="19">
        <v>823.654</v>
      </c>
    </row>
    <row r="1775" spans="1:7" x14ac:dyDescent="0.25">
      <c r="A1775" s="18">
        <f>IF(ISNUMBER(SEARCH('1_Aspectos Geográficos'!$D$6,tab_estados[],1)),MAX($A$1:A1774)+1,0)</f>
        <v>1774</v>
      </c>
      <c r="B1775" s="18" t="s">
        <v>2387</v>
      </c>
      <c r="C1775" s="18" t="s">
        <v>2388</v>
      </c>
      <c r="D1775" s="18" t="s">
        <v>2597</v>
      </c>
      <c r="E1775" s="19" t="s">
        <v>7887</v>
      </c>
      <c r="F1775" s="18" t="str">
        <f t="shared" si="27"/>
        <v>Cordislândia</v>
      </c>
      <c r="G1775" s="19">
        <v>179.54300000000001</v>
      </c>
    </row>
    <row r="1776" spans="1:7" x14ac:dyDescent="0.25">
      <c r="A1776" s="18">
        <f>IF(ISNUMBER(SEARCH('1_Aspectos Geográficos'!$D$6,tab_estados[],1)),MAX($A$1:A1775)+1,0)</f>
        <v>1775</v>
      </c>
      <c r="B1776" s="18" t="s">
        <v>2387</v>
      </c>
      <c r="C1776" s="18" t="s">
        <v>2388</v>
      </c>
      <c r="D1776" s="18" t="s">
        <v>2598</v>
      </c>
      <c r="E1776" s="19" t="s">
        <v>7888</v>
      </c>
      <c r="F1776" s="18" t="str">
        <f t="shared" si="27"/>
        <v>Corinto</v>
      </c>
      <c r="G1776" s="19">
        <v>2525.3969999999999</v>
      </c>
    </row>
    <row r="1777" spans="1:7" x14ac:dyDescent="0.25">
      <c r="A1777" s="18">
        <f>IF(ISNUMBER(SEARCH('1_Aspectos Geográficos'!$D$6,tab_estados[],1)),MAX($A$1:A1776)+1,0)</f>
        <v>1776</v>
      </c>
      <c r="B1777" s="18" t="s">
        <v>2387</v>
      </c>
      <c r="C1777" s="18" t="s">
        <v>2388</v>
      </c>
      <c r="D1777" s="18" t="s">
        <v>2599</v>
      </c>
      <c r="E1777" s="19" t="s">
        <v>7889</v>
      </c>
      <c r="F1777" s="18" t="str">
        <f t="shared" si="27"/>
        <v>Coroaci</v>
      </c>
      <c r="G1777" s="19">
        <v>576.274</v>
      </c>
    </row>
    <row r="1778" spans="1:7" x14ac:dyDescent="0.25">
      <c r="A1778" s="18">
        <f>IF(ISNUMBER(SEARCH('1_Aspectos Geográficos'!$D$6,tab_estados[],1)),MAX($A$1:A1777)+1,0)</f>
        <v>1777</v>
      </c>
      <c r="B1778" s="18" t="s">
        <v>2387</v>
      </c>
      <c r="C1778" s="18" t="s">
        <v>2388</v>
      </c>
      <c r="D1778" s="18" t="s">
        <v>2600</v>
      </c>
      <c r="E1778" s="19" t="s">
        <v>7890</v>
      </c>
      <c r="F1778" s="18" t="str">
        <f t="shared" si="27"/>
        <v>Coromandel</v>
      </c>
      <c r="G1778" s="19">
        <v>3313.116</v>
      </c>
    </row>
    <row r="1779" spans="1:7" x14ac:dyDescent="0.25">
      <c r="A1779" s="18">
        <f>IF(ISNUMBER(SEARCH('1_Aspectos Geográficos'!$D$6,tab_estados[],1)),MAX($A$1:A1778)+1,0)</f>
        <v>1778</v>
      </c>
      <c r="B1779" s="18" t="s">
        <v>2387</v>
      </c>
      <c r="C1779" s="18" t="s">
        <v>2388</v>
      </c>
      <c r="D1779" s="18" t="s">
        <v>2601</v>
      </c>
      <c r="E1779" s="19" t="s">
        <v>7891</v>
      </c>
      <c r="F1779" s="18" t="str">
        <f t="shared" si="27"/>
        <v>Coronel Fabriciano</v>
      </c>
      <c r="G1779" s="19">
        <v>221.25200000000001</v>
      </c>
    </row>
    <row r="1780" spans="1:7" x14ac:dyDescent="0.25">
      <c r="A1780" s="18">
        <f>IF(ISNUMBER(SEARCH('1_Aspectos Geográficos'!$D$6,tab_estados[],1)),MAX($A$1:A1779)+1,0)</f>
        <v>1779</v>
      </c>
      <c r="B1780" s="18" t="s">
        <v>2387</v>
      </c>
      <c r="C1780" s="18" t="s">
        <v>2388</v>
      </c>
      <c r="D1780" s="18" t="s">
        <v>2602</v>
      </c>
      <c r="E1780" s="19" t="s">
        <v>7892</v>
      </c>
      <c r="F1780" s="18" t="str">
        <f t="shared" si="27"/>
        <v>Coronel Murta</v>
      </c>
      <c r="G1780" s="19">
        <v>815.41300000000001</v>
      </c>
    </row>
    <row r="1781" spans="1:7" x14ac:dyDescent="0.25">
      <c r="A1781" s="18">
        <f>IF(ISNUMBER(SEARCH('1_Aspectos Geográficos'!$D$6,tab_estados[],1)),MAX($A$1:A1780)+1,0)</f>
        <v>1780</v>
      </c>
      <c r="B1781" s="18" t="s">
        <v>2387</v>
      </c>
      <c r="C1781" s="18" t="s">
        <v>2388</v>
      </c>
      <c r="D1781" s="18" t="s">
        <v>2603</v>
      </c>
      <c r="E1781" s="19" t="s">
        <v>7893</v>
      </c>
      <c r="F1781" s="18" t="str">
        <f t="shared" si="27"/>
        <v>Coronel Pacheco</v>
      </c>
      <c r="G1781" s="19">
        <v>131.511</v>
      </c>
    </row>
    <row r="1782" spans="1:7" x14ac:dyDescent="0.25">
      <c r="A1782" s="18">
        <f>IF(ISNUMBER(SEARCH('1_Aspectos Geográficos'!$D$6,tab_estados[],1)),MAX($A$1:A1781)+1,0)</f>
        <v>1781</v>
      </c>
      <c r="B1782" s="18" t="s">
        <v>2387</v>
      </c>
      <c r="C1782" s="18" t="s">
        <v>2388</v>
      </c>
      <c r="D1782" s="18" t="s">
        <v>2604</v>
      </c>
      <c r="E1782" s="19" t="s">
        <v>7894</v>
      </c>
      <c r="F1782" s="18" t="str">
        <f t="shared" si="27"/>
        <v>Coronel Xavier Chaves</v>
      </c>
      <c r="G1782" s="19">
        <v>140.95400000000001</v>
      </c>
    </row>
    <row r="1783" spans="1:7" x14ac:dyDescent="0.25">
      <c r="A1783" s="18">
        <f>IF(ISNUMBER(SEARCH('1_Aspectos Geográficos'!$D$6,tab_estados[],1)),MAX($A$1:A1782)+1,0)</f>
        <v>1782</v>
      </c>
      <c r="B1783" s="18" t="s">
        <v>2387</v>
      </c>
      <c r="C1783" s="18" t="s">
        <v>2388</v>
      </c>
      <c r="D1783" s="18" t="s">
        <v>2605</v>
      </c>
      <c r="E1783" s="19" t="s">
        <v>7895</v>
      </c>
      <c r="F1783" s="18" t="str">
        <f t="shared" si="27"/>
        <v>Córrego Danta</v>
      </c>
      <c r="G1783" s="19">
        <v>657.42499999999995</v>
      </c>
    </row>
    <row r="1784" spans="1:7" x14ac:dyDescent="0.25">
      <c r="A1784" s="18">
        <f>IF(ISNUMBER(SEARCH('1_Aspectos Geográficos'!$D$6,tab_estados[],1)),MAX($A$1:A1783)+1,0)</f>
        <v>1783</v>
      </c>
      <c r="B1784" s="18" t="s">
        <v>2387</v>
      </c>
      <c r="C1784" s="18" t="s">
        <v>2388</v>
      </c>
      <c r="D1784" s="18" t="s">
        <v>2606</v>
      </c>
      <c r="E1784" s="19" t="s">
        <v>7896</v>
      </c>
      <c r="F1784" s="18" t="str">
        <f t="shared" si="27"/>
        <v>Córrego Do Bom Jesus</v>
      </c>
      <c r="G1784" s="19">
        <v>123.651</v>
      </c>
    </row>
    <row r="1785" spans="1:7" x14ac:dyDescent="0.25">
      <c r="A1785" s="18">
        <f>IF(ISNUMBER(SEARCH('1_Aspectos Geográficos'!$D$6,tab_estados[],1)),MAX($A$1:A1784)+1,0)</f>
        <v>1784</v>
      </c>
      <c r="B1785" s="18" t="s">
        <v>2387</v>
      </c>
      <c r="C1785" s="18" t="s">
        <v>2388</v>
      </c>
      <c r="D1785" s="18" t="s">
        <v>2607</v>
      </c>
      <c r="E1785" s="19" t="s">
        <v>7897</v>
      </c>
      <c r="F1785" s="18" t="str">
        <f t="shared" si="27"/>
        <v>Córrego Fundo</v>
      </c>
      <c r="G1785" s="19">
        <v>101.11199999999999</v>
      </c>
    </row>
    <row r="1786" spans="1:7" x14ac:dyDescent="0.25">
      <c r="A1786" s="18">
        <f>IF(ISNUMBER(SEARCH('1_Aspectos Geográficos'!$D$6,tab_estados[],1)),MAX($A$1:A1785)+1,0)</f>
        <v>1785</v>
      </c>
      <c r="B1786" s="18" t="s">
        <v>2387</v>
      </c>
      <c r="C1786" s="18" t="s">
        <v>2388</v>
      </c>
      <c r="D1786" s="18" t="s">
        <v>2608</v>
      </c>
      <c r="E1786" s="19" t="s">
        <v>7898</v>
      </c>
      <c r="F1786" s="18" t="str">
        <f t="shared" si="27"/>
        <v>Córrego Novo</v>
      </c>
      <c r="G1786" s="19">
        <v>205.38499999999999</v>
      </c>
    </row>
    <row r="1787" spans="1:7" x14ac:dyDescent="0.25">
      <c r="A1787" s="18">
        <f>IF(ISNUMBER(SEARCH('1_Aspectos Geográficos'!$D$6,tab_estados[],1)),MAX($A$1:A1786)+1,0)</f>
        <v>1786</v>
      </c>
      <c r="B1787" s="18" t="s">
        <v>2387</v>
      </c>
      <c r="C1787" s="18" t="s">
        <v>2388</v>
      </c>
      <c r="D1787" s="18" t="s">
        <v>2609</v>
      </c>
      <c r="E1787" s="19" t="s">
        <v>7899</v>
      </c>
      <c r="F1787" s="18" t="str">
        <f t="shared" si="27"/>
        <v>Couto De Magalhães De Minas</v>
      </c>
      <c r="G1787" s="19">
        <v>485.654</v>
      </c>
    </row>
    <row r="1788" spans="1:7" x14ac:dyDescent="0.25">
      <c r="A1788" s="18">
        <f>IF(ISNUMBER(SEARCH('1_Aspectos Geográficos'!$D$6,tab_estados[],1)),MAX($A$1:A1787)+1,0)</f>
        <v>1787</v>
      </c>
      <c r="B1788" s="18" t="s">
        <v>2387</v>
      </c>
      <c r="C1788" s="18" t="s">
        <v>2388</v>
      </c>
      <c r="D1788" s="18" t="s">
        <v>2610</v>
      </c>
      <c r="E1788" s="19" t="s">
        <v>7900</v>
      </c>
      <c r="F1788" s="18" t="str">
        <f t="shared" si="27"/>
        <v>Crisólita</v>
      </c>
      <c r="G1788" s="19">
        <v>966.202</v>
      </c>
    </row>
    <row r="1789" spans="1:7" x14ac:dyDescent="0.25">
      <c r="A1789" s="18">
        <f>IF(ISNUMBER(SEARCH('1_Aspectos Geográficos'!$D$6,tab_estados[],1)),MAX($A$1:A1788)+1,0)</f>
        <v>1788</v>
      </c>
      <c r="B1789" s="18" t="s">
        <v>2387</v>
      </c>
      <c r="C1789" s="18" t="s">
        <v>2388</v>
      </c>
      <c r="D1789" s="18" t="s">
        <v>2611</v>
      </c>
      <c r="E1789" s="19" t="s">
        <v>7901</v>
      </c>
      <c r="F1789" s="18" t="str">
        <f t="shared" si="27"/>
        <v>Cristais</v>
      </c>
      <c r="G1789" s="19">
        <v>628.43399999999997</v>
      </c>
    </row>
    <row r="1790" spans="1:7" x14ac:dyDescent="0.25">
      <c r="A1790" s="18">
        <f>IF(ISNUMBER(SEARCH('1_Aspectos Geográficos'!$D$6,tab_estados[],1)),MAX($A$1:A1789)+1,0)</f>
        <v>1789</v>
      </c>
      <c r="B1790" s="18" t="s">
        <v>2387</v>
      </c>
      <c r="C1790" s="18" t="s">
        <v>2388</v>
      </c>
      <c r="D1790" s="18" t="s">
        <v>2612</v>
      </c>
      <c r="E1790" s="19" t="s">
        <v>7902</v>
      </c>
      <c r="F1790" s="18" t="str">
        <f t="shared" si="27"/>
        <v>Cristália</v>
      </c>
      <c r="G1790" s="19">
        <v>840.702</v>
      </c>
    </row>
    <row r="1791" spans="1:7" x14ac:dyDescent="0.25">
      <c r="A1791" s="18">
        <f>IF(ISNUMBER(SEARCH('1_Aspectos Geográficos'!$D$6,tab_estados[],1)),MAX($A$1:A1790)+1,0)</f>
        <v>1790</v>
      </c>
      <c r="B1791" s="18" t="s">
        <v>2387</v>
      </c>
      <c r="C1791" s="18" t="s">
        <v>2388</v>
      </c>
      <c r="D1791" s="18" t="s">
        <v>2613</v>
      </c>
      <c r="E1791" s="19" t="s">
        <v>7903</v>
      </c>
      <c r="F1791" s="18" t="str">
        <f t="shared" si="27"/>
        <v>Cristiano Otoni</v>
      </c>
      <c r="G1791" s="19">
        <v>132.87200000000001</v>
      </c>
    </row>
    <row r="1792" spans="1:7" x14ac:dyDescent="0.25">
      <c r="A1792" s="18">
        <f>IF(ISNUMBER(SEARCH('1_Aspectos Geográficos'!$D$6,tab_estados[],1)),MAX($A$1:A1791)+1,0)</f>
        <v>1791</v>
      </c>
      <c r="B1792" s="18" t="s">
        <v>2387</v>
      </c>
      <c r="C1792" s="18" t="s">
        <v>2388</v>
      </c>
      <c r="D1792" s="18" t="s">
        <v>2614</v>
      </c>
      <c r="E1792" s="19" t="s">
        <v>7904</v>
      </c>
      <c r="F1792" s="18" t="str">
        <f t="shared" si="27"/>
        <v>Cristina</v>
      </c>
      <c r="G1792" s="19">
        <v>311.33</v>
      </c>
    </row>
    <row r="1793" spans="1:7" x14ac:dyDescent="0.25">
      <c r="A1793" s="18">
        <f>IF(ISNUMBER(SEARCH('1_Aspectos Geográficos'!$D$6,tab_estados[],1)),MAX($A$1:A1792)+1,0)</f>
        <v>1792</v>
      </c>
      <c r="B1793" s="18" t="s">
        <v>2387</v>
      </c>
      <c r="C1793" s="18" t="s">
        <v>2388</v>
      </c>
      <c r="D1793" s="18" t="s">
        <v>2615</v>
      </c>
      <c r="E1793" s="19" t="s">
        <v>7905</v>
      </c>
      <c r="F1793" s="18" t="str">
        <f t="shared" si="27"/>
        <v>Crucilândia</v>
      </c>
      <c r="G1793" s="19">
        <v>167.16399999999999</v>
      </c>
    </row>
    <row r="1794" spans="1:7" x14ac:dyDescent="0.25">
      <c r="A1794" s="18">
        <f>IF(ISNUMBER(SEARCH('1_Aspectos Geográficos'!$D$6,tab_estados[],1)),MAX($A$1:A1793)+1,0)</f>
        <v>1793</v>
      </c>
      <c r="B1794" s="18" t="s">
        <v>2387</v>
      </c>
      <c r="C1794" s="18" t="s">
        <v>2388</v>
      </c>
      <c r="D1794" s="18" t="s">
        <v>2616</v>
      </c>
      <c r="E1794" s="19" t="s">
        <v>7906</v>
      </c>
      <c r="F1794" s="18" t="str">
        <f t="shared" ref="F1794:F1857" si="28">IFERROR(VLOOKUP(ROW(A1793),lista,5,0),"")</f>
        <v>Cruzeiro Da Fortaleza</v>
      </c>
      <c r="G1794" s="19">
        <v>187.715</v>
      </c>
    </row>
    <row r="1795" spans="1:7" x14ac:dyDescent="0.25">
      <c r="A1795" s="18">
        <f>IF(ISNUMBER(SEARCH('1_Aspectos Geográficos'!$D$6,tab_estados[],1)),MAX($A$1:A1794)+1,0)</f>
        <v>1794</v>
      </c>
      <c r="B1795" s="18" t="s">
        <v>2387</v>
      </c>
      <c r="C1795" s="18" t="s">
        <v>2388</v>
      </c>
      <c r="D1795" s="18" t="s">
        <v>2617</v>
      </c>
      <c r="E1795" s="19" t="s">
        <v>7907</v>
      </c>
      <c r="F1795" s="18" t="str">
        <f t="shared" si="28"/>
        <v>Cruzília</v>
      </c>
      <c r="G1795" s="19">
        <v>522.41899999999998</v>
      </c>
    </row>
    <row r="1796" spans="1:7" x14ac:dyDescent="0.25">
      <c r="A1796" s="18">
        <f>IF(ISNUMBER(SEARCH('1_Aspectos Geográficos'!$D$6,tab_estados[],1)),MAX($A$1:A1795)+1,0)</f>
        <v>1795</v>
      </c>
      <c r="B1796" s="18" t="s">
        <v>2387</v>
      </c>
      <c r="C1796" s="18" t="s">
        <v>2388</v>
      </c>
      <c r="D1796" s="18" t="s">
        <v>2618</v>
      </c>
      <c r="E1796" s="19" t="s">
        <v>7908</v>
      </c>
      <c r="F1796" s="18" t="str">
        <f t="shared" si="28"/>
        <v>Cuparaque</v>
      </c>
      <c r="G1796" s="19">
        <v>226.75</v>
      </c>
    </row>
    <row r="1797" spans="1:7" x14ac:dyDescent="0.25">
      <c r="A1797" s="18">
        <f>IF(ISNUMBER(SEARCH('1_Aspectos Geográficos'!$D$6,tab_estados[],1)),MAX($A$1:A1796)+1,0)</f>
        <v>1796</v>
      </c>
      <c r="B1797" s="18" t="s">
        <v>2387</v>
      </c>
      <c r="C1797" s="18" t="s">
        <v>2388</v>
      </c>
      <c r="D1797" s="18" t="s">
        <v>2619</v>
      </c>
      <c r="E1797" s="19" t="s">
        <v>7909</v>
      </c>
      <c r="F1797" s="18" t="str">
        <f t="shared" si="28"/>
        <v>Curral De Dentro</v>
      </c>
      <c r="G1797" s="19">
        <v>570.95000000000005</v>
      </c>
    </row>
    <row r="1798" spans="1:7" x14ac:dyDescent="0.25">
      <c r="A1798" s="18">
        <f>IF(ISNUMBER(SEARCH('1_Aspectos Geográficos'!$D$6,tab_estados[],1)),MAX($A$1:A1797)+1,0)</f>
        <v>1797</v>
      </c>
      <c r="B1798" s="18" t="s">
        <v>2387</v>
      </c>
      <c r="C1798" s="18" t="s">
        <v>2388</v>
      </c>
      <c r="D1798" s="18" t="s">
        <v>2620</v>
      </c>
      <c r="E1798" s="19" t="s">
        <v>7910</v>
      </c>
      <c r="F1798" s="18" t="str">
        <f t="shared" si="28"/>
        <v>Curvelo</v>
      </c>
      <c r="G1798" s="19">
        <v>3296.2</v>
      </c>
    </row>
    <row r="1799" spans="1:7" x14ac:dyDescent="0.25">
      <c r="A1799" s="18">
        <f>IF(ISNUMBER(SEARCH('1_Aspectos Geográficos'!$D$6,tab_estados[],1)),MAX($A$1:A1798)+1,0)</f>
        <v>1798</v>
      </c>
      <c r="B1799" s="18" t="s">
        <v>2387</v>
      </c>
      <c r="C1799" s="18" t="s">
        <v>2388</v>
      </c>
      <c r="D1799" s="18" t="s">
        <v>2621</v>
      </c>
      <c r="E1799" s="19" t="s">
        <v>7911</v>
      </c>
      <c r="F1799" s="18" t="str">
        <f t="shared" si="28"/>
        <v>Datas</v>
      </c>
      <c r="G1799" s="19">
        <v>310.09899999999999</v>
      </c>
    </row>
    <row r="1800" spans="1:7" x14ac:dyDescent="0.25">
      <c r="A1800" s="18">
        <f>IF(ISNUMBER(SEARCH('1_Aspectos Geográficos'!$D$6,tab_estados[],1)),MAX($A$1:A1799)+1,0)</f>
        <v>1799</v>
      </c>
      <c r="B1800" s="18" t="s">
        <v>2387</v>
      </c>
      <c r="C1800" s="18" t="s">
        <v>2388</v>
      </c>
      <c r="D1800" s="18" t="s">
        <v>2622</v>
      </c>
      <c r="E1800" s="19" t="s">
        <v>7912</v>
      </c>
      <c r="F1800" s="18" t="str">
        <f t="shared" si="28"/>
        <v>Delfim Moreira</v>
      </c>
      <c r="G1800" s="19">
        <v>408.47300000000001</v>
      </c>
    </row>
    <row r="1801" spans="1:7" x14ac:dyDescent="0.25">
      <c r="A1801" s="18">
        <f>IF(ISNUMBER(SEARCH('1_Aspectos Geográficos'!$D$6,tab_estados[],1)),MAX($A$1:A1800)+1,0)</f>
        <v>1800</v>
      </c>
      <c r="B1801" s="18" t="s">
        <v>2387</v>
      </c>
      <c r="C1801" s="18" t="s">
        <v>2388</v>
      </c>
      <c r="D1801" s="18" t="s">
        <v>2623</v>
      </c>
      <c r="E1801" s="19" t="s">
        <v>7913</v>
      </c>
      <c r="F1801" s="18" t="str">
        <f t="shared" si="28"/>
        <v>Delfinópolis</v>
      </c>
      <c r="G1801" s="19">
        <v>1378.423</v>
      </c>
    </row>
    <row r="1802" spans="1:7" x14ac:dyDescent="0.25">
      <c r="A1802" s="18">
        <f>IF(ISNUMBER(SEARCH('1_Aspectos Geográficos'!$D$6,tab_estados[],1)),MAX($A$1:A1801)+1,0)</f>
        <v>1801</v>
      </c>
      <c r="B1802" s="18" t="s">
        <v>2387</v>
      </c>
      <c r="C1802" s="18" t="s">
        <v>2388</v>
      </c>
      <c r="D1802" s="18" t="s">
        <v>2624</v>
      </c>
      <c r="E1802" s="19" t="s">
        <v>7914</v>
      </c>
      <c r="F1802" s="18" t="str">
        <f t="shared" si="28"/>
        <v>Delta</v>
      </c>
      <c r="G1802" s="19">
        <v>102.893</v>
      </c>
    </row>
    <row r="1803" spans="1:7" x14ac:dyDescent="0.25">
      <c r="A1803" s="18">
        <f>IF(ISNUMBER(SEARCH('1_Aspectos Geográficos'!$D$6,tab_estados[],1)),MAX($A$1:A1802)+1,0)</f>
        <v>1802</v>
      </c>
      <c r="B1803" s="18" t="s">
        <v>2387</v>
      </c>
      <c r="C1803" s="18" t="s">
        <v>2388</v>
      </c>
      <c r="D1803" s="18" t="s">
        <v>2625</v>
      </c>
      <c r="E1803" s="19" t="s">
        <v>7915</v>
      </c>
      <c r="F1803" s="18" t="str">
        <f t="shared" si="28"/>
        <v>Descoberto</v>
      </c>
      <c r="G1803" s="19">
        <v>213.16800000000001</v>
      </c>
    </row>
    <row r="1804" spans="1:7" x14ac:dyDescent="0.25">
      <c r="A1804" s="18">
        <f>IF(ISNUMBER(SEARCH('1_Aspectos Geográficos'!$D$6,tab_estados[],1)),MAX($A$1:A1803)+1,0)</f>
        <v>1803</v>
      </c>
      <c r="B1804" s="18" t="s">
        <v>2387</v>
      </c>
      <c r="C1804" s="18" t="s">
        <v>2388</v>
      </c>
      <c r="D1804" s="18" t="s">
        <v>2626</v>
      </c>
      <c r="E1804" s="19" t="s">
        <v>7916</v>
      </c>
      <c r="F1804" s="18" t="str">
        <f t="shared" si="28"/>
        <v>Desterro De Entre Rios</v>
      </c>
      <c r="G1804" s="19">
        <v>377.16500000000002</v>
      </c>
    </row>
    <row r="1805" spans="1:7" x14ac:dyDescent="0.25">
      <c r="A1805" s="18">
        <f>IF(ISNUMBER(SEARCH('1_Aspectos Geográficos'!$D$6,tab_estados[],1)),MAX($A$1:A1804)+1,0)</f>
        <v>1804</v>
      </c>
      <c r="B1805" s="18" t="s">
        <v>2387</v>
      </c>
      <c r="C1805" s="18" t="s">
        <v>2388</v>
      </c>
      <c r="D1805" s="18" t="s">
        <v>2627</v>
      </c>
      <c r="E1805" s="19" t="s">
        <v>7917</v>
      </c>
      <c r="F1805" s="18" t="str">
        <f t="shared" si="28"/>
        <v>Desterro Do Melo</v>
      </c>
      <c r="G1805" s="19">
        <v>142.279</v>
      </c>
    </row>
    <row r="1806" spans="1:7" x14ac:dyDescent="0.25">
      <c r="A1806" s="18">
        <f>IF(ISNUMBER(SEARCH('1_Aspectos Geográficos'!$D$6,tab_estados[],1)),MAX($A$1:A1805)+1,0)</f>
        <v>1805</v>
      </c>
      <c r="B1806" s="18" t="s">
        <v>2387</v>
      </c>
      <c r="C1806" s="18" t="s">
        <v>2388</v>
      </c>
      <c r="D1806" s="18" t="s">
        <v>2628</v>
      </c>
      <c r="E1806" s="19" t="s">
        <v>7918</v>
      </c>
      <c r="F1806" s="18" t="str">
        <f t="shared" si="28"/>
        <v>Diamantina</v>
      </c>
      <c r="G1806" s="19">
        <v>3891.6590000000001</v>
      </c>
    </row>
    <row r="1807" spans="1:7" x14ac:dyDescent="0.25">
      <c r="A1807" s="18">
        <f>IF(ISNUMBER(SEARCH('1_Aspectos Geográficos'!$D$6,tab_estados[],1)),MAX($A$1:A1806)+1,0)</f>
        <v>1806</v>
      </c>
      <c r="B1807" s="18" t="s">
        <v>2387</v>
      </c>
      <c r="C1807" s="18" t="s">
        <v>2388</v>
      </c>
      <c r="D1807" s="18" t="s">
        <v>2629</v>
      </c>
      <c r="E1807" s="19" t="s">
        <v>7919</v>
      </c>
      <c r="F1807" s="18" t="str">
        <f t="shared" si="28"/>
        <v>Diogo De Vasconcelos</v>
      </c>
      <c r="G1807" s="19">
        <v>165.09100000000001</v>
      </c>
    </row>
    <row r="1808" spans="1:7" x14ac:dyDescent="0.25">
      <c r="A1808" s="18">
        <f>IF(ISNUMBER(SEARCH('1_Aspectos Geográficos'!$D$6,tab_estados[],1)),MAX($A$1:A1807)+1,0)</f>
        <v>1807</v>
      </c>
      <c r="B1808" s="18" t="s">
        <v>2387</v>
      </c>
      <c r="C1808" s="18" t="s">
        <v>2388</v>
      </c>
      <c r="D1808" s="18" t="s">
        <v>2630</v>
      </c>
      <c r="E1808" s="19" t="s">
        <v>7920</v>
      </c>
      <c r="F1808" s="18" t="str">
        <f t="shared" si="28"/>
        <v>Dionísio</v>
      </c>
      <c r="G1808" s="19">
        <v>339.375</v>
      </c>
    </row>
    <row r="1809" spans="1:7" x14ac:dyDescent="0.25">
      <c r="A1809" s="18">
        <f>IF(ISNUMBER(SEARCH('1_Aspectos Geográficos'!$D$6,tab_estados[],1)),MAX($A$1:A1808)+1,0)</f>
        <v>1808</v>
      </c>
      <c r="B1809" s="18" t="s">
        <v>2387</v>
      </c>
      <c r="C1809" s="18" t="s">
        <v>2388</v>
      </c>
      <c r="D1809" s="18" t="s">
        <v>2631</v>
      </c>
      <c r="E1809" s="19" t="s">
        <v>7921</v>
      </c>
      <c r="F1809" s="18" t="str">
        <f t="shared" si="28"/>
        <v>Divinésia</v>
      </c>
      <c r="G1809" s="19">
        <v>116.97</v>
      </c>
    </row>
    <row r="1810" spans="1:7" x14ac:dyDescent="0.25">
      <c r="A1810" s="18">
        <f>IF(ISNUMBER(SEARCH('1_Aspectos Geográficos'!$D$6,tab_estados[],1)),MAX($A$1:A1809)+1,0)</f>
        <v>1809</v>
      </c>
      <c r="B1810" s="18" t="s">
        <v>2387</v>
      </c>
      <c r="C1810" s="18" t="s">
        <v>2388</v>
      </c>
      <c r="D1810" s="18" t="s">
        <v>2632</v>
      </c>
      <c r="E1810" s="19" t="s">
        <v>7922</v>
      </c>
      <c r="F1810" s="18" t="str">
        <f t="shared" si="28"/>
        <v>Divino</v>
      </c>
      <c r="G1810" s="19">
        <v>337.77600000000001</v>
      </c>
    </row>
    <row r="1811" spans="1:7" x14ac:dyDescent="0.25">
      <c r="A1811" s="18">
        <f>IF(ISNUMBER(SEARCH('1_Aspectos Geográficos'!$D$6,tab_estados[],1)),MAX($A$1:A1810)+1,0)</f>
        <v>1810</v>
      </c>
      <c r="B1811" s="18" t="s">
        <v>2387</v>
      </c>
      <c r="C1811" s="18" t="s">
        <v>2388</v>
      </c>
      <c r="D1811" s="18" t="s">
        <v>2633</v>
      </c>
      <c r="E1811" s="19" t="s">
        <v>7923</v>
      </c>
      <c r="F1811" s="18" t="str">
        <f t="shared" si="28"/>
        <v>Divino Das Laranjeiras</v>
      </c>
      <c r="G1811" s="19">
        <v>342.24900000000002</v>
      </c>
    </row>
    <row r="1812" spans="1:7" x14ac:dyDescent="0.25">
      <c r="A1812" s="18">
        <f>IF(ISNUMBER(SEARCH('1_Aspectos Geográficos'!$D$6,tab_estados[],1)),MAX($A$1:A1811)+1,0)</f>
        <v>1811</v>
      </c>
      <c r="B1812" s="18" t="s">
        <v>2387</v>
      </c>
      <c r="C1812" s="18" t="s">
        <v>2388</v>
      </c>
      <c r="D1812" s="18" t="s">
        <v>2634</v>
      </c>
      <c r="E1812" s="19" t="s">
        <v>7924</v>
      </c>
      <c r="F1812" s="18" t="str">
        <f t="shared" si="28"/>
        <v>Divinolândia De Minas</v>
      </c>
      <c r="G1812" s="19">
        <v>133.12</v>
      </c>
    </row>
    <row r="1813" spans="1:7" x14ac:dyDescent="0.25">
      <c r="A1813" s="18">
        <f>IF(ISNUMBER(SEARCH('1_Aspectos Geográficos'!$D$6,tab_estados[],1)),MAX($A$1:A1812)+1,0)</f>
        <v>1812</v>
      </c>
      <c r="B1813" s="18" t="s">
        <v>2387</v>
      </c>
      <c r="C1813" s="18" t="s">
        <v>2388</v>
      </c>
      <c r="D1813" s="18" t="s">
        <v>2635</v>
      </c>
      <c r="E1813" s="19" t="s">
        <v>7925</v>
      </c>
      <c r="F1813" s="18" t="str">
        <f t="shared" si="28"/>
        <v>Divinópolis</v>
      </c>
      <c r="G1813" s="19">
        <v>708.11500000000001</v>
      </c>
    </row>
    <row r="1814" spans="1:7" x14ac:dyDescent="0.25">
      <c r="A1814" s="18">
        <f>IF(ISNUMBER(SEARCH('1_Aspectos Geográficos'!$D$6,tab_estados[],1)),MAX($A$1:A1813)+1,0)</f>
        <v>1813</v>
      </c>
      <c r="B1814" s="18" t="s">
        <v>2387</v>
      </c>
      <c r="C1814" s="18" t="s">
        <v>2388</v>
      </c>
      <c r="D1814" s="18" t="s">
        <v>2636</v>
      </c>
      <c r="E1814" s="19" t="s">
        <v>7926</v>
      </c>
      <c r="F1814" s="18" t="str">
        <f t="shared" si="28"/>
        <v>Divisa Alegre</v>
      </c>
      <c r="G1814" s="19">
        <v>117.812</v>
      </c>
    </row>
    <row r="1815" spans="1:7" x14ac:dyDescent="0.25">
      <c r="A1815" s="18">
        <f>IF(ISNUMBER(SEARCH('1_Aspectos Geográficos'!$D$6,tab_estados[],1)),MAX($A$1:A1814)+1,0)</f>
        <v>1814</v>
      </c>
      <c r="B1815" s="18" t="s">
        <v>2387</v>
      </c>
      <c r="C1815" s="18" t="s">
        <v>2388</v>
      </c>
      <c r="D1815" s="18" t="s">
        <v>2637</v>
      </c>
      <c r="E1815" s="19" t="s">
        <v>7927</v>
      </c>
      <c r="F1815" s="18" t="str">
        <f t="shared" si="28"/>
        <v>Divisa Nova</v>
      </c>
      <c r="G1815" s="19">
        <v>216.95500000000001</v>
      </c>
    </row>
    <row r="1816" spans="1:7" x14ac:dyDescent="0.25">
      <c r="A1816" s="18">
        <f>IF(ISNUMBER(SEARCH('1_Aspectos Geográficos'!$D$6,tab_estados[],1)),MAX($A$1:A1815)+1,0)</f>
        <v>1815</v>
      </c>
      <c r="B1816" s="18" t="s">
        <v>2387</v>
      </c>
      <c r="C1816" s="18" t="s">
        <v>2388</v>
      </c>
      <c r="D1816" s="18" t="s">
        <v>2638</v>
      </c>
      <c r="E1816" s="19" t="s">
        <v>7928</v>
      </c>
      <c r="F1816" s="18" t="str">
        <f t="shared" si="28"/>
        <v>Divisópolis</v>
      </c>
      <c r="G1816" s="19">
        <v>572.92600000000004</v>
      </c>
    </row>
    <row r="1817" spans="1:7" x14ac:dyDescent="0.25">
      <c r="A1817" s="18">
        <f>IF(ISNUMBER(SEARCH('1_Aspectos Geográficos'!$D$6,tab_estados[],1)),MAX($A$1:A1816)+1,0)</f>
        <v>1816</v>
      </c>
      <c r="B1817" s="18" t="s">
        <v>2387</v>
      </c>
      <c r="C1817" s="18" t="s">
        <v>2388</v>
      </c>
      <c r="D1817" s="18" t="s">
        <v>2639</v>
      </c>
      <c r="E1817" s="19" t="s">
        <v>7929</v>
      </c>
      <c r="F1817" s="18" t="str">
        <f t="shared" si="28"/>
        <v>Dom Bosco</v>
      </c>
      <c r="G1817" s="19">
        <v>817.38300000000004</v>
      </c>
    </row>
    <row r="1818" spans="1:7" x14ac:dyDescent="0.25">
      <c r="A1818" s="18">
        <f>IF(ISNUMBER(SEARCH('1_Aspectos Geográficos'!$D$6,tab_estados[],1)),MAX($A$1:A1817)+1,0)</f>
        <v>1817</v>
      </c>
      <c r="B1818" s="18" t="s">
        <v>2387</v>
      </c>
      <c r="C1818" s="18" t="s">
        <v>2388</v>
      </c>
      <c r="D1818" s="18" t="s">
        <v>2640</v>
      </c>
      <c r="E1818" s="19" t="s">
        <v>7930</v>
      </c>
      <c r="F1818" s="18" t="str">
        <f t="shared" si="28"/>
        <v>Dom Cavati</v>
      </c>
      <c r="G1818" s="19">
        <v>59.52</v>
      </c>
    </row>
    <row r="1819" spans="1:7" x14ac:dyDescent="0.25">
      <c r="A1819" s="18">
        <f>IF(ISNUMBER(SEARCH('1_Aspectos Geográficos'!$D$6,tab_estados[],1)),MAX($A$1:A1818)+1,0)</f>
        <v>1818</v>
      </c>
      <c r="B1819" s="18" t="s">
        <v>2387</v>
      </c>
      <c r="C1819" s="18" t="s">
        <v>2388</v>
      </c>
      <c r="D1819" s="18" t="s">
        <v>2641</v>
      </c>
      <c r="E1819" s="19" t="s">
        <v>7931</v>
      </c>
      <c r="F1819" s="18" t="str">
        <f t="shared" si="28"/>
        <v>Dom Joaquim</v>
      </c>
      <c r="G1819" s="19">
        <v>398.822</v>
      </c>
    </row>
    <row r="1820" spans="1:7" x14ac:dyDescent="0.25">
      <c r="A1820" s="18">
        <f>IF(ISNUMBER(SEARCH('1_Aspectos Geográficos'!$D$6,tab_estados[],1)),MAX($A$1:A1819)+1,0)</f>
        <v>1819</v>
      </c>
      <c r="B1820" s="18" t="s">
        <v>2387</v>
      </c>
      <c r="C1820" s="18" t="s">
        <v>2388</v>
      </c>
      <c r="D1820" s="18" t="s">
        <v>2642</v>
      </c>
      <c r="E1820" s="19" t="s">
        <v>7932</v>
      </c>
      <c r="F1820" s="18" t="str">
        <f t="shared" si="28"/>
        <v>Dom Silvério</v>
      </c>
      <c r="G1820" s="19">
        <v>194.97200000000001</v>
      </c>
    </row>
    <row r="1821" spans="1:7" x14ac:dyDescent="0.25">
      <c r="A1821" s="18">
        <f>IF(ISNUMBER(SEARCH('1_Aspectos Geográficos'!$D$6,tab_estados[],1)),MAX($A$1:A1820)+1,0)</f>
        <v>1820</v>
      </c>
      <c r="B1821" s="18" t="s">
        <v>2387</v>
      </c>
      <c r="C1821" s="18" t="s">
        <v>2388</v>
      </c>
      <c r="D1821" s="18" t="s">
        <v>2643</v>
      </c>
      <c r="E1821" s="19" t="s">
        <v>7933</v>
      </c>
      <c r="F1821" s="18" t="str">
        <f t="shared" si="28"/>
        <v>Dom Viçoso</v>
      </c>
      <c r="G1821" s="19">
        <v>113.92100000000001</v>
      </c>
    </row>
    <row r="1822" spans="1:7" x14ac:dyDescent="0.25">
      <c r="A1822" s="18">
        <f>IF(ISNUMBER(SEARCH('1_Aspectos Geográficos'!$D$6,tab_estados[],1)),MAX($A$1:A1821)+1,0)</f>
        <v>1821</v>
      </c>
      <c r="B1822" s="18" t="s">
        <v>2387</v>
      </c>
      <c r="C1822" s="18" t="s">
        <v>2388</v>
      </c>
      <c r="D1822" s="18" t="s">
        <v>2644</v>
      </c>
      <c r="E1822" s="19" t="s">
        <v>7934</v>
      </c>
      <c r="F1822" s="18" t="str">
        <f t="shared" si="28"/>
        <v>Dona Eusébia</v>
      </c>
      <c r="G1822" s="19">
        <v>70.230999999999995</v>
      </c>
    </row>
    <row r="1823" spans="1:7" x14ac:dyDescent="0.25">
      <c r="A1823" s="18">
        <f>IF(ISNUMBER(SEARCH('1_Aspectos Geográficos'!$D$6,tab_estados[],1)),MAX($A$1:A1822)+1,0)</f>
        <v>1822</v>
      </c>
      <c r="B1823" s="18" t="s">
        <v>2387</v>
      </c>
      <c r="C1823" s="18" t="s">
        <v>2388</v>
      </c>
      <c r="D1823" s="18" t="s">
        <v>2645</v>
      </c>
      <c r="E1823" s="19" t="s">
        <v>7935</v>
      </c>
      <c r="F1823" s="18" t="str">
        <f t="shared" si="28"/>
        <v>Dores De Campos</v>
      </c>
      <c r="G1823" s="19">
        <v>124.842</v>
      </c>
    </row>
    <row r="1824" spans="1:7" x14ac:dyDescent="0.25">
      <c r="A1824" s="18">
        <f>IF(ISNUMBER(SEARCH('1_Aspectos Geográficos'!$D$6,tab_estados[],1)),MAX($A$1:A1823)+1,0)</f>
        <v>1823</v>
      </c>
      <c r="B1824" s="18" t="s">
        <v>2387</v>
      </c>
      <c r="C1824" s="18" t="s">
        <v>2388</v>
      </c>
      <c r="D1824" s="18" t="s">
        <v>2646</v>
      </c>
      <c r="E1824" s="19" t="s">
        <v>7936</v>
      </c>
      <c r="F1824" s="18" t="str">
        <f t="shared" si="28"/>
        <v>Dores De Guanhães</v>
      </c>
      <c r="G1824" s="19">
        <v>382.12400000000002</v>
      </c>
    </row>
    <row r="1825" spans="1:7" x14ac:dyDescent="0.25">
      <c r="A1825" s="18">
        <f>IF(ISNUMBER(SEARCH('1_Aspectos Geográficos'!$D$6,tab_estados[],1)),MAX($A$1:A1824)+1,0)</f>
        <v>1824</v>
      </c>
      <c r="B1825" s="18" t="s">
        <v>2387</v>
      </c>
      <c r="C1825" s="18" t="s">
        <v>2388</v>
      </c>
      <c r="D1825" s="18" t="s">
        <v>2647</v>
      </c>
      <c r="E1825" s="19" t="s">
        <v>7937</v>
      </c>
      <c r="F1825" s="18" t="str">
        <f t="shared" si="28"/>
        <v>Dores Do Indaiá</v>
      </c>
      <c r="G1825" s="19">
        <v>1111.202</v>
      </c>
    </row>
    <row r="1826" spans="1:7" x14ac:dyDescent="0.25">
      <c r="A1826" s="18">
        <f>IF(ISNUMBER(SEARCH('1_Aspectos Geográficos'!$D$6,tab_estados[],1)),MAX($A$1:A1825)+1,0)</f>
        <v>1825</v>
      </c>
      <c r="B1826" s="18" t="s">
        <v>2387</v>
      </c>
      <c r="C1826" s="18" t="s">
        <v>2388</v>
      </c>
      <c r="D1826" s="18" t="s">
        <v>2648</v>
      </c>
      <c r="E1826" s="19" t="s">
        <v>7938</v>
      </c>
      <c r="F1826" s="18" t="str">
        <f t="shared" si="28"/>
        <v>Dores Do Turvo</v>
      </c>
      <c r="G1826" s="19">
        <v>231.16900000000001</v>
      </c>
    </row>
    <row r="1827" spans="1:7" x14ac:dyDescent="0.25">
      <c r="A1827" s="18">
        <f>IF(ISNUMBER(SEARCH('1_Aspectos Geográficos'!$D$6,tab_estados[],1)),MAX($A$1:A1826)+1,0)</f>
        <v>1826</v>
      </c>
      <c r="B1827" s="18" t="s">
        <v>2387</v>
      </c>
      <c r="C1827" s="18" t="s">
        <v>2388</v>
      </c>
      <c r="D1827" s="18" t="s">
        <v>2649</v>
      </c>
      <c r="E1827" s="19" t="s">
        <v>7939</v>
      </c>
      <c r="F1827" s="18" t="str">
        <f t="shared" si="28"/>
        <v>Doresópolis</v>
      </c>
      <c r="G1827" s="19">
        <v>152.91200000000001</v>
      </c>
    </row>
    <row r="1828" spans="1:7" x14ac:dyDescent="0.25">
      <c r="A1828" s="18">
        <f>IF(ISNUMBER(SEARCH('1_Aspectos Geográficos'!$D$6,tab_estados[],1)),MAX($A$1:A1827)+1,0)</f>
        <v>1827</v>
      </c>
      <c r="B1828" s="18" t="s">
        <v>2387</v>
      </c>
      <c r="C1828" s="18" t="s">
        <v>2388</v>
      </c>
      <c r="D1828" s="18" t="s">
        <v>2650</v>
      </c>
      <c r="E1828" s="19" t="s">
        <v>7940</v>
      </c>
      <c r="F1828" s="18" t="str">
        <f t="shared" si="28"/>
        <v>Douradoquara</v>
      </c>
      <c r="G1828" s="19">
        <v>312.87799999999999</v>
      </c>
    </row>
    <row r="1829" spans="1:7" x14ac:dyDescent="0.25">
      <c r="A1829" s="18">
        <f>IF(ISNUMBER(SEARCH('1_Aspectos Geográficos'!$D$6,tab_estados[],1)),MAX($A$1:A1828)+1,0)</f>
        <v>1828</v>
      </c>
      <c r="B1829" s="18" t="s">
        <v>2387</v>
      </c>
      <c r="C1829" s="18" t="s">
        <v>2388</v>
      </c>
      <c r="D1829" s="18" t="s">
        <v>2651</v>
      </c>
      <c r="E1829" s="19" t="s">
        <v>7941</v>
      </c>
      <c r="F1829" s="18" t="str">
        <f t="shared" si="28"/>
        <v>Durandé</v>
      </c>
      <c r="G1829" s="19">
        <v>217.46100000000001</v>
      </c>
    </row>
    <row r="1830" spans="1:7" x14ac:dyDescent="0.25">
      <c r="A1830" s="18">
        <f>IF(ISNUMBER(SEARCH('1_Aspectos Geográficos'!$D$6,tab_estados[],1)),MAX($A$1:A1829)+1,0)</f>
        <v>1829</v>
      </c>
      <c r="B1830" s="18" t="s">
        <v>2387</v>
      </c>
      <c r="C1830" s="18" t="s">
        <v>2388</v>
      </c>
      <c r="D1830" s="18" t="s">
        <v>2652</v>
      </c>
      <c r="E1830" s="19" t="s">
        <v>7942</v>
      </c>
      <c r="F1830" s="18" t="str">
        <f t="shared" si="28"/>
        <v>Elói Mendes</v>
      </c>
      <c r="G1830" s="19">
        <v>499.53699999999998</v>
      </c>
    </row>
    <row r="1831" spans="1:7" x14ac:dyDescent="0.25">
      <c r="A1831" s="18">
        <f>IF(ISNUMBER(SEARCH('1_Aspectos Geográficos'!$D$6,tab_estados[],1)),MAX($A$1:A1830)+1,0)</f>
        <v>1830</v>
      </c>
      <c r="B1831" s="18" t="s">
        <v>2387</v>
      </c>
      <c r="C1831" s="18" t="s">
        <v>2388</v>
      </c>
      <c r="D1831" s="18" t="s">
        <v>2653</v>
      </c>
      <c r="E1831" s="19" t="s">
        <v>7943</v>
      </c>
      <c r="F1831" s="18" t="str">
        <f t="shared" si="28"/>
        <v>Engenheiro Caldas</v>
      </c>
      <c r="G1831" s="19">
        <v>187.05799999999999</v>
      </c>
    </row>
    <row r="1832" spans="1:7" x14ac:dyDescent="0.25">
      <c r="A1832" s="18">
        <f>IF(ISNUMBER(SEARCH('1_Aspectos Geográficos'!$D$6,tab_estados[],1)),MAX($A$1:A1831)+1,0)</f>
        <v>1831</v>
      </c>
      <c r="B1832" s="18" t="s">
        <v>2387</v>
      </c>
      <c r="C1832" s="18" t="s">
        <v>2388</v>
      </c>
      <c r="D1832" s="18" t="s">
        <v>2654</v>
      </c>
      <c r="E1832" s="19" t="s">
        <v>7944</v>
      </c>
      <c r="F1832" s="18" t="str">
        <f t="shared" si="28"/>
        <v>Engenheiro Navarro</v>
      </c>
      <c r="G1832" s="19">
        <v>608.30600000000004</v>
      </c>
    </row>
    <row r="1833" spans="1:7" x14ac:dyDescent="0.25">
      <c r="A1833" s="18">
        <f>IF(ISNUMBER(SEARCH('1_Aspectos Geográficos'!$D$6,tab_estados[],1)),MAX($A$1:A1832)+1,0)</f>
        <v>1832</v>
      </c>
      <c r="B1833" s="18" t="s">
        <v>2387</v>
      </c>
      <c r="C1833" s="18" t="s">
        <v>2388</v>
      </c>
      <c r="D1833" s="18" t="s">
        <v>2655</v>
      </c>
      <c r="E1833" s="19" t="s">
        <v>7945</v>
      </c>
      <c r="F1833" s="18" t="str">
        <f t="shared" si="28"/>
        <v>Entre Folhas</v>
      </c>
      <c r="G1833" s="19">
        <v>85.209000000000003</v>
      </c>
    </row>
    <row r="1834" spans="1:7" x14ac:dyDescent="0.25">
      <c r="A1834" s="18">
        <f>IF(ISNUMBER(SEARCH('1_Aspectos Geográficos'!$D$6,tab_estados[],1)),MAX($A$1:A1833)+1,0)</f>
        <v>1833</v>
      </c>
      <c r="B1834" s="18" t="s">
        <v>2387</v>
      </c>
      <c r="C1834" s="18" t="s">
        <v>2388</v>
      </c>
      <c r="D1834" s="18" t="s">
        <v>2656</v>
      </c>
      <c r="E1834" s="19" t="s">
        <v>7946</v>
      </c>
      <c r="F1834" s="18" t="str">
        <f t="shared" si="28"/>
        <v>Entre Rios De Minas</v>
      </c>
      <c r="G1834" s="19">
        <v>456.79599999999999</v>
      </c>
    </row>
    <row r="1835" spans="1:7" x14ac:dyDescent="0.25">
      <c r="A1835" s="18">
        <f>IF(ISNUMBER(SEARCH('1_Aspectos Geográficos'!$D$6,tab_estados[],1)),MAX($A$1:A1834)+1,0)</f>
        <v>1834</v>
      </c>
      <c r="B1835" s="18" t="s">
        <v>2387</v>
      </c>
      <c r="C1835" s="18" t="s">
        <v>2388</v>
      </c>
      <c r="D1835" s="18" t="s">
        <v>2657</v>
      </c>
      <c r="E1835" s="19" t="s">
        <v>7947</v>
      </c>
      <c r="F1835" s="18" t="str">
        <f t="shared" si="28"/>
        <v>Ervália</v>
      </c>
      <c r="G1835" s="19">
        <v>357.48899999999998</v>
      </c>
    </row>
    <row r="1836" spans="1:7" x14ac:dyDescent="0.25">
      <c r="A1836" s="18">
        <f>IF(ISNUMBER(SEARCH('1_Aspectos Geográficos'!$D$6,tab_estados[],1)),MAX($A$1:A1835)+1,0)</f>
        <v>1835</v>
      </c>
      <c r="B1836" s="18" t="s">
        <v>2387</v>
      </c>
      <c r="C1836" s="18" t="s">
        <v>2388</v>
      </c>
      <c r="D1836" s="18" t="s">
        <v>2658</v>
      </c>
      <c r="E1836" s="19" t="s">
        <v>7948</v>
      </c>
      <c r="F1836" s="18" t="str">
        <f t="shared" si="28"/>
        <v>Esmeraldas</v>
      </c>
      <c r="G1836" s="19">
        <v>909.67899999999997</v>
      </c>
    </row>
    <row r="1837" spans="1:7" x14ac:dyDescent="0.25">
      <c r="A1837" s="18">
        <f>IF(ISNUMBER(SEARCH('1_Aspectos Geográficos'!$D$6,tab_estados[],1)),MAX($A$1:A1836)+1,0)</f>
        <v>1836</v>
      </c>
      <c r="B1837" s="18" t="s">
        <v>2387</v>
      </c>
      <c r="C1837" s="18" t="s">
        <v>2388</v>
      </c>
      <c r="D1837" s="18" t="s">
        <v>2659</v>
      </c>
      <c r="E1837" s="19" t="s">
        <v>7949</v>
      </c>
      <c r="F1837" s="18" t="str">
        <f t="shared" si="28"/>
        <v>Espera Feliz</v>
      </c>
      <c r="G1837" s="19">
        <v>317.63799999999998</v>
      </c>
    </row>
    <row r="1838" spans="1:7" x14ac:dyDescent="0.25">
      <c r="A1838" s="18">
        <f>IF(ISNUMBER(SEARCH('1_Aspectos Geográficos'!$D$6,tab_estados[],1)),MAX($A$1:A1837)+1,0)</f>
        <v>1837</v>
      </c>
      <c r="B1838" s="18" t="s">
        <v>2387</v>
      </c>
      <c r="C1838" s="18" t="s">
        <v>2388</v>
      </c>
      <c r="D1838" s="18" t="s">
        <v>2660</v>
      </c>
      <c r="E1838" s="19" t="s">
        <v>7950</v>
      </c>
      <c r="F1838" s="18" t="str">
        <f t="shared" si="28"/>
        <v>Espinosa</v>
      </c>
      <c r="G1838" s="19">
        <v>1868.97</v>
      </c>
    </row>
    <row r="1839" spans="1:7" x14ac:dyDescent="0.25">
      <c r="A1839" s="18">
        <f>IF(ISNUMBER(SEARCH('1_Aspectos Geográficos'!$D$6,tab_estados[],1)),MAX($A$1:A1838)+1,0)</f>
        <v>1838</v>
      </c>
      <c r="B1839" s="18" t="s">
        <v>2387</v>
      </c>
      <c r="C1839" s="18" t="s">
        <v>2388</v>
      </c>
      <c r="D1839" s="18" t="s">
        <v>2661</v>
      </c>
      <c r="E1839" s="19" t="s">
        <v>7951</v>
      </c>
      <c r="F1839" s="18" t="str">
        <f t="shared" si="28"/>
        <v>Espírito Santo Do Dourado</v>
      </c>
      <c r="G1839" s="19">
        <v>263.87900000000002</v>
      </c>
    </row>
    <row r="1840" spans="1:7" x14ac:dyDescent="0.25">
      <c r="A1840" s="18">
        <f>IF(ISNUMBER(SEARCH('1_Aspectos Geográficos'!$D$6,tab_estados[],1)),MAX($A$1:A1839)+1,0)</f>
        <v>1839</v>
      </c>
      <c r="B1840" s="18" t="s">
        <v>2387</v>
      </c>
      <c r="C1840" s="18" t="s">
        <v>2388</v>
      </c>
      <c r="D1840" s="18" t="s">
        <v>2662</v>
      </c>
      <c r="E1840" s="19" t="s">
        <v>7952</v>
      </c>
      <c r="F1840" s="18" t="str">
        <f t="shared" si="28"/>
        <v>Estiva</v>
      </c>
      <c r="G1840" s="19">
        <v>243.87200000000001</v>
      </c>
    </row>
    <row r="1841" spans="1:7" x14ac:dyDescent="0.25">
      <c r="A1841" s="18">
        <f>IF(ISNUMBER(SEARCH('1_Aspectos Geográficos'!$D$6,tab_estados[],1)),MAX($A$1:A1840)+1,0)</f>
        <v>1840</v>
      </c>
      <c r="B1841" s="18" t="s">
        <v>2387</v>
      </c>
      <c r="C1841" s="18" t="s">
        <v>2388</v>
      </c>
      <c r="D1841" s="18" t="s">
        <v>2663</v>
      </c>
      <c r="E1841" s="19" t="s">
        <v>7953</v>
      </c>
      <c r="F1841" s="18" t="str">
        <f t="shared" si="28"/>
        <v>Estrela Dalva</v>
      </c>
      <c r="G1841" s="19">
        <v>131.36500000000001</v>
      </c>
    </row>
    <row r="1842" spans="1:7" x14ac:dyDescent="0.25">
      <c r="A1842" s="18">
        <f>IF(ISNUMBER(SEARCH('1_Aspectos Geográficos'!$D$6,tab_estados[],1)),MAX($A$1:A1841)+1,0)</f>
        <v>1841</v>
      </c>
      <c r="B1842" s="18" t="s">
        <v>2387</v>
      </c>
      <c r="C1842" s="18" t="s">
        <v>2388</v>
      </c>
      <c r="D1842" s="18" t="s">
        <v>2664</v>
      </c>
      <c r="E1842" s="19" t="s">
        <v>7954</v>
      </c>
      <c r="F1842" s="18" t="str">
        <f t="shared" si="28"/>
        <v>Estrela Do Indaiá</v>
      </c>
      <c r="G1842" s="19">
        <v>635.98099999999999</v>
      </c>
    </row>
    <row r="1843" spans="1:7" x14ac:dyDescent="0.25">
      <c r="A1843" s="18">
        <f>IF(ISNUMBER(SEARCH('1_Aspectos Geográficos'!$D$6,tab_estados[],1)),MAX($A$1:A1842)+1,0)</f>
        <v>1842</v>
      </c>
      <c r="B1843" s="18" t="s">
        <v>2387</v>
      </c>
      <c r="C1843" s="18" t="s">
        <v>2388</v>
      </c>
      <c r="D1843" s="18" t="s">
        <v>2665</v>
      </c>
      <c r="E1843" s="19" t="s">
        <v>7955</v>
      </c>
      <c r="F1843" s="18" t="str">
        <f t="shared" si="28"/>
        <v>Estrela Do Sul</v>
      </c>
      <c r="G1843" s="19">
        <v>822.45399999999995</v>
      </c>
    </row>
    <row r="1844" spans="1:7" x14ac:dyDescent="0.25">
      <c r="A1844" s="18">
        <f>IF(ISNUMBER(SEARCH('1_Aspectos Geográficos'!$D$6,tab_estados[],1)),MAX($A$1:A1843)+1,0)</f>
        <v>1843</v>
      </c>
      <c r="B1844" s="18" t="s">
        <v>2387</v>
      </c>
      <c r="C1844" s="18" t="s">
        <v>2388</v>
      </c>
      <c r="D1844" s="18" t="s">
        <v>2666</v>
      </c>
      <c r="E1844" s="19" t="s">
        <v>7956</v>
      </c>
      <c r="F1844" s="18" t="str">
        <f t="shared" si="28"/>
        <v>Eugenópolis</v>
      </c>
      <c r="G1844" s="19">
        <v>309.39499999999998</v>
      </c>
    </row>
    <row r="1845" spans="1:7" x14ac:dyDescent="0.25">
      <c r="A1845" s="18">
        <f>IF(ISNUMBER(SEARCH('1_Aspectos Geográficos'!$D$6,tab_estados[],1)),MAX($A$1:A1844)+1,0)</f>
        <v>1844</v>
      </c>
      <c r="B1845" s="18" t="s">
        <v>2387</v>
      </c>
      <c r="C1845" s="18" t="s">
        <v>2388</v>
      </c>
      <c r="D1845" s="18" t="s">
        <v>2667</v>
      </c>
      <c r="E1845" s="19" t="s">
        <v>7957</v>
      </c>
      <c r="F1845" s="18" t="str">
        <f t="shared" si="28"/>
        <v>Ewbank Da Câmara</v>
      </c>
      <c r="G1845" s="19">
        <v>103.834</v>
      </c>
    </row>
    <row r="1846" spans="1:7" x14ac:dyDescent="0.25">
      <c r="A1846" s="18">
        <f>IF(ISNUMBER(SEARCH('1_Aspectos Geográficos'!$D$6,tab_estados[],1)),MAX($A$1:A1845)+1,0)</f>
        <v>1845</v>
      </c>
      <c r="B1846" s="18" t="s">
        <v>2387</v>
      </c>
      <c r="C1846" s="18" t="s">
        <v>2388</v>
      </c>
      <c r="D1846" s="18" t="s">
        <v>2668</v>
      </c>
      <c r="E1846" s="19" t="s">
        <v>7958</v>
      </c>
      <c r="F1846" s="18" t="str">
        <f t="shared" si="28"/>
        <v>Extrema</v>
      </c>
      <c r="G1846" s="19">
        <v>244.57499999999999</v>
      </c>
    </row>
    <row r="1847" spans="1:7" x14ac:dyDescent="0.25">
      <c r="A1847" s="18">
        <f>IF(ISNUMBER(SEARCH('1_Aspectos Geográficos'!$D$6,tab_estados[],1)),MAX($A$1:A1846)+1,0)</f>
        <v>1846</v>
      </c>
      <c r="B1847" s="18" t="s">
        <v>2387</v>
      </c>
      <c r="C1847" s="18" t="s">
        <v>2388</v>
      </c>
      <c r="D1847" s="18" t="s">
        <v>2669</v>
      </c>
      <c r="E1847" s="19" t="s">
        <v>7959</v>
      </c>
      <c r="F1847" s="18" t="str">
        <f t="shared" si="28"/>
        <v>Fama</v>
      </c>
      <c r="G1847" s="19">
        <v>86.024000000000001</v>
      </c>
    </row>
    <row r="1848" spans="1:7" x14ac:dyDescent="0.25">
      <c r="A1848" s="18">
        <f>IF(ISNUMBER(SEARCH('1_Aspectos Geográficos'!$D$6,tab_estados[],1)),MAX($A$1:A1847)+1,0)</f>
        <v>1847</v>
      </c>
      <c r="B1848" s="18" t="s">
        <v>2387</v>
      </c>
      <c r="C1848" s="18" t="s">
        <v>2388</v>
      </c>
      <c r="D1848" s="18" t="s">
        <v>2670</v>
      </c>
      <c r="E1848" s="19" t="s">
        <v>7960</v>
      </c>
      <c r="F1848" s="18" t="str">
        <f t="shared" si="28"/>
        <v>Faria Lemos</v>
      </c>
      <c r="G1848" s="19">
        <v>165.22399999999999</v>
      </c>
    </row>
    <row r="1849" spans="1:7" x14ac:dyDescent="0.25">
      <c r="A1849" s="18">
        <f>IF(ISNUMBER(SEARCH('1_Aspectos Geográficos'!$D$6,tab_estados[],1)),MAX($A$1:A1848)+1,0)</f>
        <v>1848</v>
      </c>
      <c r="B1849" s="18" t="s">
        <v>2387</v>
      </c>
      <c r="C1849" s="18" t="s">
        <v>2388</v>
      </c>
      <c r="D1849" s="18" t="s">
        <v>2671</v>
      </c>
      <c r="E1849" s="19" t="s">
        <v>7961</v>
      </c>
      <c r="F1849" s="18" t="str">
        <f t="shared" si="28"/>
        <v>Felício Dos Santos</v>
      </c>
      <c r="G1849" s="19">
        <v>357.62200000000001</v>
      </c>
    </row>
    <row r="1850" spans="1:7" x14ac:dyDescent="0.25">
      <c r="A1850" s="18">
        <f>IF(ISNUMBER(SEARCH('1_Aspectos Geográficos'!$D$6,tab_estados[],1)),MAX($A$1:A1849)+1,0)</f>
        <v>1849</v>
      </c>
      <c r="B1850" s="18" t="s">
        <v>2387</v>
      </c>
      <c r="C1850" s="18" t="s">
        <v>2388</v>
      </c>
      <c r="D1850" s="18" t="s">
        <v>2672</v>
      </c>
      <c r="E1850" s="19" t="s">
        <v>7962</v>
      </c>
      <c r="F1850" s="18" t="str">
        <f t="shared" si="28"/>
        <v>São Gonçalo Do Rio Preto</v>
      </c>
      <c r="G1850" s="19">
        <v>314.45800000000003</v>
      </c>
    </row>
    <row r="1851" spans="1:7" x14ac:dyDescent="0.25">
      <c r="A1851" s="18">
        <f>IF(ISNUMBER(SEARCH('1_Aspectos Geográficos'!$D$6,tab_estados[],1)),MAX($A$1:A1850)+1,0)</f>
        <v>1850</v>
      </c>
      <c r="B1851" s="18" t="s">
        <v>2387</v>
      </c>
      <c r="C1851" s="18" t="s">
        <v>2388</v>
      </c>
      <c r="D1851" s="18" t="s">
        <v>2673</v>
      </c>
      <c r="E1851" s="19" t="s">
        <v>7963</v>
      </c>
      <c r="F1851" s="18" t="str">
        <f t="shared" si="28"/>
        <v>Felisburgo</v>
      </c>
      <c r="G1851" s="19">
        <v>596.21500000000003</v>
      </c>
    </row>
    <row r="1852" spans="1:7" x14ac:dyDescent="0.25">
      <c r="A1852" s="18">
        <f>IF(ISNUMBER(SEARCH('1_Aspectos Geográficos'!$D$6,tab_estados[],1)),MAX($A$1:A1851)+1,0)</f>
        <v>1851</v>
      </c>
      <c r="B1852" s="18" t="s">
        <v>2387</v>
      </c>
      <c r="C1852" s="18" t="s">
        <v>2388</v>
      </c>
      <c r="D1852" s="18" t="s">
        <v>2674</v>
      </c>
      <c r="E1852" s="19" t="s">
        <v>7964</v>
      </c>
      <c r="F1852" s="18" t="str">
        <f t="shared" si="28"/>
        <v>Felixlândia</v>
      </c>
      <c r="G1852" s="19">
        <v>1554.627</v>
      </c>
    </row>
    <row r="1853" spans="1:7" x14ac:dyDescent="0.25">
      <c r="A1853" s="18">
        <f>IF(ISNUMBER(SEARCH('1_Aspectos Geográficos'!$D$6,tab_estados[],1)),MAX($A$1:A1852)+1,0)</f>
        <v>1852</v>
      </c>
      <c r="B1853" s="18" t="s">
        <v>2387</v>
      </c>
      <c r="C1853" s="18" t="s">
        <v>2388</v>
      </c>
      <c r="D1853" s="18" t="s">
        <v>2675</v>
      </c>
      <c r="E1853" s="19" t="s">
        <v>7965</v>
      </c>
      <c r="F1853" s="18" t="str">
        <f t="shared" si="28"/>
        <v>Fernandes Tourinho</v>
      </c>
      <c r="G1853" s="19">
        <v>151.875</v>
      </c>
    </row>
    <row r="1854" spans="1:7" x14ac:dyDescent="0.25">
      <c r="A1854" s="18">
        <f>IF(ISNUMBER(SEARCH('1_Aspectos Geográficos'!$D$6,tab_estados[],1)),MAX($A$1:A1853)+1,0)</f>
        <v>1853</v>
      </c>
      <c r="B1854" s="18" t="s">
        <v>2387</v>
      </c>
      <c r="C1854" s="18" t="s">
        <v>2388</v>
      </c>
      <c r="D1854" s="18" t="s">
        <v>2676</v>
      </c>
      <c r="E1854" s="19" t="s">
        <v>7966</v>
      </c>
      <c r="F1854" s="18" t="str">
        <f t="shared" si="28"/>
        <v>Ferros</v>
      </c>
      <c r="G1854" s="19">
        <v>1088.7909999999999</v>
      </c>
    </row>
    <row r="1855" spans="1:7" x14ac:dyDescent="0.25">
      <c r="A1855" s="18">
        <f>IF(ISNUMBER(SEARCH('1_Aspectos Geográficos'!$D$6,tab_estados[],1)),MAX($A$1:A1854)+1,0)</f>
        <v>1854</v>
      </c>
      <c r="B1855" s="18" t="s">
        <v>2387</v>
      </c>
      <c r="C1855" s="18" t="s">
        <v>2388</v>
      </c>
      <c r="D1855" s="18" t="s">
        <v>2677</v>
      </c>
      <c r="E1855" s="19" t="s">
        <v>7967</v>
      </c>
      <c r="F1855" s="18" t="str">
        <f t="shared" si="28"/>
        <v>Fervedouro</v>
      </c>
      <c r="G1855" s="19">
        <v>357.68299999999999</v>
      </c>
    </row>
    <row r="1856" spans="1:7" x14ac:dyDescent="0.25">
      <c r="A1856" s="18">
        <f>IF(ISNUMBER(SEARCH('1_Aspectos Geográficos'!$D$6,tab_estados[],1)),MAX($A$1:A1855)+1,0)</f>
        <v>1855</v>
      </c>
      <c r="B1856" s="18" t="s">
        <v>2387</v>
      </c>
      <c r="C1856" s="18" t="s">
        <v>2388</v>
      </c>
      <c r="D1856" s="18" t="s">
        <v>2678</v>
      </c>
      <c r="E1856" s="19" t="s">
        <v>7968</v>
      </c>
      <c r="F1856" s="18" t="str">
        <f t="shared" si="28"/>
        <v>Florestal</v>
      </c>
      <c r="G1856" s="19">
        <v>194.24199999999999</v>
      </c>
    </row>
    <row r="1857" spans="1:7" x14ac:dyDescent="0.25">
      <c r="A1857" s="18">
        <f>IF(ISNUMBER(SEARCH('1_Aspectos Geográficos'!$D$6,tab_estados[],1)),MAX($A$1:A1856)+1,0)</f>
        <v>1856</v>
      </c>
      <c r="B1857" s="18" t="s">
        <v>2387</v>
      </c>
      <c r="C1857" s="18" t="s">
        <v>2388</v>
      </c>
      <c r="D1857" s="18" t="s">
        <v>2679</v>
      </c>
      <c r="E1857" s="19" t="s">
        <v>7969</v>
      </c>
      <c r="F1857" s="18" t="str">
        <f t="shared" si="28"/>
        <v>Formiga</v>
      </c>
      <c r="G1857" s="19">
        <v>1501.915</v>
      </c>
    </row>
    <row r="1858" spans="1:7" x14ac:dyDescent="0.25">
      <c r="A1858" s="18">
        <f>IF(ISNUMBER(SEARCH('1_Aspectos Geográficos'!$D$6,tab_estados[],1)),MAX($A$1:A1857)+1,0)</f>
        <v>1857</v>
      </c>
      <c r="B1858" s="18" t="s">
        <v>2387</v>
      </c>
      <c r="C1858" s="18" t="s">
        <v>2388</v>
      </c>
      <c r="D1858" s="18" t="s">
        <v>2680</v>
      </c>
      <c r="E1858" s="19" t="s">
        <v>7111</v>
      </c>
      <c r="F1858" s="18" t="str">
        <f t="shared" ref="F1858:F1921" si="29">IFERROR(VLOOKUP(ROW(A1857),lista,5,0),"")</f>
        <v>Formoso</v>
      </c>
      <c r="G1858" s="19">
        <v>3686.0039999999999</v>
      </c>
    </row>
    <row r="1859" spans="1:7" x14ac:dyDescent="0.25">
      <c r="A1859" s="18">
        <f>IF(ISNUMBER(SEARCH('1_Aspectos Geográficos'!$D$6,tab_estados[],1)),MAX($A$1:A1858)+1,0)</f>
        <v>1858</v>
      </c>
      <c r="B1859" s="18" t="s">
        <v>2387</v>
      </c>
      <c r="C1859" s="18" t="s">
        <v>2388</v>
      </c>
      <c r="D1859" s="18" t="s">
        <v>2681</v>
      </c>
      <c r="E1859" s="19" t="s">
        <v>7970</v>
      </c>
      <c r="F1859" s="18" t="str">
        <f t="shared" si="29"/>
        <v>Fortaleza De Minas</v>
      </c>
      <c r="G1859" s="19">
        <v>218.792</v>
      </c>
    </row>
    <row r="1860" spans="1:7" x14ac:dyDescent="0.25">
      <c r="A1860" s="18">
        <f>IF(ISNUMBER(SEARCH('1_Aspectos Geográficos'!$D$6,tab_estados[],1)),MAX($A$1:A1859)+1,0)</f>
        <v>1859</v>
      </c>
      <c r="B1860" s="18" t="s">
        <v>2387</v>
      </c>
      <c r="C1860" s="18" t="s">
        <v>2388</v>
      </c>
      <c r="D1860" s="18" t="s">
        <v>2682</v>
      </c>
      <c r="E1860" s="19" t="s">
        <v>7971</v>
      </c>
      <c r="F1860" s="18" t="str">
        <f t="shared" si="29"/>
        <v>Fortuna De Minas</v>
      </c>
      <c r="G1860" s="19">
        <v>198.709</v>
      </c>
    </row>
    <row r="1861" spans="1:7" x14ac:dyDescent="0.25">
      <c r="A1861" s="18">
        <f>IF(ISNUMBER(SEARCH('1_Aspectos Geográficos'!$D$6,tab_estados[],1)),MAX($A$1:A1860)+1,0)</f>
        <v>1860</v>
      </c>
      <c r="B1861" s="18" t="s">
        <v>2387</v>
      </c>
      <c r="C1861" s="18" t="s">
        <v>2388</v>
      </c>
      <c r="D1861" s="18" t="s">
        <v>2683</v>
      </c>
      <c r="E1861" s="19" t="s">
        <v>7972</v>
      </c>
      <c r="F1861" s="18" t="str">
        <f t="shared" si="29"/>
        <v>Francisco Badaró</v>
      </c>
      <c r="G1861" s="19">
        <v>461.48099999999999</v>
      </c>
    </row>
    <row r="1862" spans="1:7" x14ac:dyDescent="0.25">
      <c r="A1862" s="18">
        <f>IF(ISNUMBER(SEARCH('1_Aspectos Geográficos'!$D$6,tab_estados[],1)),MAX($A$1:A1861)+1,0)</f>
        <v>1861</v>
      </c>
      <c r="B1862" s="18" t="s">
        <v>2387</v>
      </c>
      <c r="C1862" s="18" t="s">
        <v>2388</v>
      </c>
      <c r="D1862" s="18" t="s">
        <v>2684</v>
      </c>
      <c r="E1862" s="19" t="s">
        <v>7973</v>
      </c>
      <c r="F1862" s="18" t="str">
        <f t="shared" si="29"/>
        <v>Francisco Dumont</v>
      </c>
      <c r="G1862" s="19">
        <v>1576.1279999999999</v>
      </c>
    </row>
    <row r="1863" spans="1:7" x14ac:dyDescent="0.25">
      <c r="A1863" s="18">
        <f>IF(ISNUMBER(SEARCH('1_Aspectos Geográficos'!$D$6,tab_estados[],1)),MAX($A$1:A1862)+1,0)</f>
        <v>1862</v>
      </c>
      <c r="B1863" s="18" t="s">
        <v>2387</v>
      </c>
      <c r="C1863" s="18" t="s">
        <v>2388</v>
      </c>
      <c r="D1863" s="18" t="s">
        <v>2685</v>
      </c>
      <c r="E1863" s="19" t="s">
        <v>7974</v>
      </c>
      <c r="F1863" s="18" t="str">
        <f t="shared" si="29"/>
        <v>Francisco Sá</v>
      </c>
      <c r="G1863" s="19">
        <v>2747.2950000000001</v>
      </c>
    </row>
    <row r="1864" spans="1:7" x14ac:dyDescent="0.25">
      <c r="A1864" s="18">
        <f>IF(ISNUMBER(SEARCH('1_Aspectos Geográficos'!$D$6,tab_estados[],1)),MAX($A$1:A1863)+1,0)</f>
        <v>1863</v>
      </c>
      <c r="B1864" s="18" t="s">
        <v>2387</v>
      </c>
      <c r="C1864" s="18" t="s">
        <v>2388</v>
      </c>
      <c r="D1864" s="18" t="s">
        <v>2686</v>
      </c>
      <c r="E1864" s="19" t="s">
        <v>7975</v>
      </c>
      <c r="F1864" s="18" t="str">
        <f t="shared" si="29"/>
        <v>Franciscópolis</v>
      </c>
      <c r="G1864" s="19">
        <v>717.08699999999999</v>
      </c>
    </row>
    <row r="1865" spans="1:7" x14ac:dyDescent="0.25">
      <c r="A1865" s="18">
        <f>IF(ISNUMBER(SEARCH('1_Aspectos Geográficos'!$D$6,tab_estados[],1)),MAX($A$1:A1864)+1,0)</f>
        <v>1864</v>
      </c>
      <c r="B1865" s="18" t="s">
        <v>2387</v>
      </c>
      <c r="C1865" s="18" t="s">
        <v>2388</v>
      </c>
      <c r="D1865" s="18" t="s">
        <v>2687</v>
      </c>
      <c r="E1865" s="19" t="s">
        <v>7976</v>
      </c>
      <c r="F1865" s="18" t="str">
        <f t="shared" si="29"/>
        <v>Frei Gaspar</v>
      </c>
      <c r="G1865" s="19">
        <v>626.67200000000003</v>
      </c>
    </row>
    <row r="1866" spans="1:7" x14ac:dyDescent="0.25">
      <c r="A1866" s="18">
        <f>IF(ISNUMBER(SEARCH('1_Aspectos Geográficos'!$D$6,tab_estados[],1)),MAX($A$1:A1865)+1,0)</f>
        <v>1865</v>
      </c>
      <c r="B1866" s="18" t="s">
        <v>2387</v>
      </c>
      <c r="C1866" s="18" t="s">
        <v>2388</v>
      </c>
      <c r="D1866" s="18" t="s">
        <v>2688</v>
      </c>
      <c r="E1866" s="19" t="s">
        <v>7977</v>
      </c>
      <c r="F1866" s="18" t="str">
        <f t="shared" si="29"/>
        <v>Frei Inocêncio</v>
      </c>
      <c r="G1866" s="19">
        <v>469.55700000000002</v>
      </c>
    </row>
    <row r="1867" spans="1:7" x14ac:dyDescent="0.25">
      <c r="A1867" s="18">
        <f>IF(ISNUMBER(SEARCH('1_Aspectos Geográficos'!$D$6,tab_estados[],1)),MAX($A$1:A1866)+1,0)</f>
        <v>1866</v>
      </c>
      <c r="B1867" s="18" t="s">
        <v>2387</v>
      </c>
      <c r="C1867" s="18" t="s">
        <v>2388</v>
      </c>
      <c r="D1867" s="18" t="s">
        <v>2689</v>
      </c>
      <c r="E1867" s="19" t="s">
        <v>7978</v>
      </c>
      <c r="F1867" s="18" t="str">
        <f t="shared" si="29"/>
        <v>Frei Lagonegro</v>
      </c>
      <c r="G1867" s="19">
        <v>167.47399999999999</v>
      </c>
    </row>
    <row r="1868" spans="1:7" x14ac:dyDescent="0.25">
      <c r="A1868" s="18">
        <f>IF(ISNUMBER(SEARCH('1_Aspectos Geográficos'!$D$6,tab_estados[],1)),MAX($A$1:A1867)+1,0)</f>
        <v>1867</v>
      </c>
      <c r="B1868" s="18" t="s">
        <v>2387</v>
      </c>
      <c r="C1868" s="18" t="s">
        <v>2388</v>
      </c>
      <c r="D1868" s="18" t="s">
        <v>2690</v>
      </c>
      <c r="E1868" s="19" t="s">
        <v>7979</v>
      </c>
      <c r="F1868" s="18" t="str">
        <f t="shared" si="29"/>
        <v>Fronteira</v>
      </c>
      <c r="G1868" s="19">
        <v>199.98699999999999</v>
      </c>
    </row>
    <row r="1869" spans="1:7" x14ac:dyDescent="0.25">
      <c r="A1869" s="18">
        <f>IF(ISNUMBER(SEARCH('1_Aspectos Geográficos'!$D$6,tab_estados[],1)),MAX($A$1:A1868)+1,0)</f>
        <v>1868</v>
      </c>
      <c r="B1869" s="18" t="s">
        <v>2387</v>
      </c>
      <c r="C1869" s="18" t="s">
        <v>2388</v>
      </c>
      <c r="D1869" s="18" t="s">
        <v>2691</v>
      </c>
      <c r="E1869" s="19" t="s">
        <v>7980</v>
      </c>
      <c r="F1869" s="18" t="str">
        <f t="shared" si="29"/>
        <v>Fronteira Dos Vales</v>
      </c>
      <c r="G1869" s="19">
        <v>320.75700000000001</v>
      </c>
    </row>
    <row r="1870" spans="1:7" x14ac:dyDescent="0.25">
      <c r="A1870" s="18">
        <f>IF(ISNUMBER(SEARCH('1_Aspectos Geográficos'!$D$6,tab_estados[],1)),MAX($A$1:A1869)+1,0)</f>
        <v>1869</v>
      </c>
      <c r="B1870" s="18" t="s">
        <v>2387</v>
      </c>
      <c r="C1870" s="18" t="s">
        <v>2388</v>
      </c>
      <c r="D1870" s="18" t="s">
        <v>2692</v>
      </c>
      <c r="E1870" s="19" t="s">
        <v>7981</v>
      </c>
      <c r="F1870" s="18" t="str">
        <f t="shared" si="29"/>
        <v>Fruta De Leite</v>
      </c>
      <c r="G1870" s="19">
        <v>762.83699999999999</v>
      </c>
    </row>
    <row r="1871" spans="1:7" x14ac:dyDescent="0.25">
      <c r="A1871" s="18">
        <f>IF(ISNUMBER(SEARCH('1_Aspectos Geográficos'!$D$6,tab_estados[],1)),MAX($A$1:A1870)+1,0)</f>
        <v>1870</v>
      </c>
      <c r="B1871" s="18" t="s">
        <v>2387</v>
      </c>
      <c r="C1871" s="18" t="s">
        <v>2388</v>
      </c>
      <c r="D1871" s="18" t="s">
        <v>2693</v>
      </c>
      <c r="E1871" s="19" t="s">
        <v>7982</v>
      </c>
      <c r="F1871" s="18" t="str">
        <f t="shared" si="29"/>
        <v>Frutal</v>
      </c>
      <c r="G1871" s="19">
        <v>2426.9650000000001</v>
      </c>
    </row>
    <row r="1872" spans="1:7" x14ac:dyDescent="0.25">
      <c r="A1872" s="18">
        <f>IF(ISNUMBER(SEARCH('1_Aspectos Geográficos'!$D$6,tab_estados[],1)),MAX($A$1:A1871)+1,0)</f>
        <v>1871</v>
      </c>
      <c r="B1872" s="18" t="s">
        <v>2387</v>
      </c>
      <c r="C1872" s="18" t="s">
        <v>2388</v>
      </c>
      <c r="D1872" s="18" t="s">
        <v>2694</v>
      </c>
      <c r="E1872" s="19" t="s">
        <v>7983</v>
      </c>
      <c r="F1872" s="18" t="str">
        <f t="shared" si="29"/>
        <v>Funilândia</v>
      </c>
      <c r="G1872" s="19">
        <v>199.797</v>
      </c>
    </row>
    <row r="1873" spans="1:7" x14ac:dyDescent="0.25">
      <c r="A1873" s="18">
        <f>IF(ISNUMBER(SEARCH('1_Aspectos Geográficos'!$D$6,tab_estados[],1)),MAX($A$1:A1872)+1,0)</f>
        <v>1872</v>
      </c>
      <c r="B1873" s="18" t="s">
        <v>2387</v>
      </c>
      <c r="C1873" s="18" t="s">
        <v>2388</v>
      </c>
      <c r="D1873" s="18" t="s">
        <v>2695</v>
      </c>
      <c r="E1873" s="19" t="s">
        <v>7984</v>
      </c>
      <c r="F1873" s="18" t="str">
        <f t="shared" si="29"/>
        <v>Galiléia</v>
      </c>
      <c r="G1873" s="19">
        <v>720.35500000000002</v>
      </c>
    </row>
    <row r="1874" spans="1:7" x14ac:dyDescent="0.25">
      <c r="A1874" s="18">
        <f>IF(ISNUMBER(SEARCH('1_Aspectos Geográficos'!$D$6,tab_estados[],1)),MAX($A$1:A1873)+1,0)</f>
        <v>1873</v>
      </c>
      <c r="B1874" s="18" t="s">
        <v>2387</v>
      </c>
      <c r="C1874" s="18" t="s">
        <v>2388</v>
      </c>
      <c r="D1874" s="18" t="s">
        <v>2696</v>
      </c>
      <c r="E1874" s="19" t="s">
        <v>7985</v>
      </c>
      <c r="F1874" s="18" t="str">
        <f t="shared" si="29"/>
        <v>Gameleiras</v>
      </c>
      <c r="G1874" s="19">
        <v>1733.203</v>
      </c>
    </row>
    <row r="1875" spans="1:7" x14ac:dyDescent="0.25">
      <c r="A1875" s="18">
        <f>IF(ISNUMBER(SEARCH('1_Aspectos Geográficos'!$D$6,tab_estados[],1)),MAX($A$1:A1874)+1,0)</f>
        <v>1874</v>
      </c>
      <c r="B1875" s="18" t="s">
        <v>2387</v>
      </c>
      <c r="C1875" s="18" t="s">
        <v>2388</v>
      </c>
      <c r="D1875" s="18" t="s">
        <v>2697</v>
      </c>
      <c r="E1875" s="19" t="s">
        <v>7986</v>
      </c>
      <c r="F1875" s="18" t="str">
        <f t="shared" si="29"/>
        <v>Glaucilândia</v>
      </c>
      <c r="G1875" s="19">
        <v>145.86099999999999</v>
      </c>
    </row>
    <row r="1876" spans="1:7" x14ac:dyDescent="0.25">
      <c r="A1876" s="18">
        <f>IF(ISNUMBER(SEARCH('1_Aspectos Geográficos'!$D$6,tab_estados[],1)),MAX($A$1:A1875)+1,0)</f>
        <v>1875</v>
      </c>
      <c r="B1876" s="18" t="s">
        <v>2387</v>
      </c>
      <c r="C1876" s="18" t="s">
        <v>2388</v>
      </c>
      <c r="D1876" s="18" t="s">
        <v>2698</v>
      </c>
      <c r="E1876" s="19" t="s">
        <v>7987</v>
      </c>
      <c r="F1876" s="18" t="str">
        <f t="shared" si="29"/>
        <v>Goiabeira</v>
      </c>
      <c r="G1876" s="19">
        <v>112.443</v>
      </c>
    </row>
    <row r="1877" spans="1:7" x14ac:dyDescent="0.25">
      <c r="A1877" s="18">
        <f>IF(ISNUMBER(SEARCH('1_Aspectos Geográficos'!$D$6,tab_estados[],1)),MAX($A$1:A1876)+1,0)</f>
        <v>1876</v>
      </c>
      <c r="B1877" s="18" t="s">
        <v>2387</v>
      </c>
      <c r="C1877" s="18" t="s">
        <v>2388</v>
      </c>
      <c r="D1877" s="18" t="s">
        <v>2699</v>
      </c>
      <c r="E1877" s="19" t="s">
        <v>7988</v>
      </c>
      <c r="F1877" s="18" t="str">
        <f t="shared" si="29"/>
        <v>Goianá</v>
      </c>
      <c r="G1877" s="19">
        <v>152.03899999999999</v>
      </c>
    </row>
    <row r="1878" spans="1:7" x14ac:dyDescent="0.25">
      <c r="A1878" s="18">
        <f>IF(ISNUMBER(SEARCH('1_Aspectos Geográficos'!$D$6,tab_estados[],1)),MAX($A$1:A1877)+1,0)</f>
        <v>1877</v>
      </c>
      <c r="B1878" s="18" t="s">
        <v>2387</v>
      </c>
      <c r="C1878" s="18" t="s">
        <v>2388</v>
      </c>
      <c r="D1878" s="18" t="s">
        <v>2700</v>
      </c>
      <c r="E1878" s="19" t="s">
        <v>7989</v>
      </c>
      <c r="F1878" s="18" t="str">
        <f t="shared" si="29"/>
        <v>Gonçalves</v>
      </c>
      <c r="G1878" s="19">
        <v>187.35300000000001</v>
      </c>
    </row>
    <row r="1879" spans="1:7" x14ac:dyDescent="0.25">
      <c r="A1879" s="18">
        <f>IF(ISNUMBER(SEARCH('1_Aspectos Geográficos'!$D$6,tab_estados[],1)),MAX($A$1:A1878)+1,0)</f>
        <v>1878</v>
      </c>
      <c r="B1879" s="18" t="s">
        <v>2387</v>
      </c>
      <c r="C1879" s="18" t="s">
        <v>2388</v>
      </c>
      <c r="D1879" s="18" t="s">
        <v>2701</v>
      </c>
      <c r="E1879" s="19" t="s">
        <v>7990</v>
      </c>
      <c r="F1879" s="18" t="str">
        <f t="shared" si="29"/>
        <v>Gonzaga</v>
      </c>
      <c r="G1879" s="19">
        <v>209.34800000000001</v>
      </c>
    </row>
    <row r="1880" spans="1:7" x14ac:dyDescent="0.25">
      <c r="A1880" s="18">
        <f>IF(ISNUMBER(SEARCH('1_Aspectos Geográficos'!$D$6,tab_estados[],1)),MAX($A$1:A1879)+1,0)</f>
        <v>1879</v>
      </c>
      <c r="B1880" s="18" t="s">
        <v>2387</v>
      </c>
      <c r="C1880" s="18" t="s">
        <v>2388</v>
      </c>
      <c r="D1880" s="18" t="s">
        <v>2702</v>
      </c>
      <c r="E1880" s="19" t="s">
        <v>7991</v>
      </c>
      <c r="F1880" s="18" t="str">
        <f t="shared" si="29"/>
        <v>Gouveia</v>
      </c>
      <c r="G1880" s="19">
        <v>866.601</v>
      </c>
    </row>
    <row r="1881" spans="1:7" x14ac:dyDescent="0.25">
      <c r="A1881" s="18">
        <f>IF(ISNUMBER(SEARCH('1_Aspectos Geográficos'!$D$6,tab_estados[],1)),MAX($A$1:A1880)+1,0)</f>
        <v>1880</v>
      </c>
      <c r="B1881" s="18" t="s">
        <v>2387</v>
      </c>
      <c r="C1881" s="18" t="s">
        <v>2388</v>
      </c>
      <c r="D1881" s="18" t="s">
        <v>2703</v>
      </c>
      <c r="E1881" s="19" t="s">
        <v>7992</v>
      </c>
      <c r="F1881" s="18" t="str">
        <f t="shared" si="29"/>
        <v>Governador Valadares</v>
      </c>
      <c r="G1881" s="19">
        <v>2342.3249999999998</v>
      </c>
    </row>
    <row r="1882" spans="1:7" x14ac:dyDescent="0.25">
      <c r="A1882" s="18">
        <f>IF(ISNUMBER(SEARCH('1_Aspectos Geográficos'!$D$6,tab_estados[],1)),MAX($A$1:A1881)+1,0)</f>
        <v>1881</v>
      </c>
      <c r="B1882" s="18" t="s">
        <v>2387</v>
      </c>
      <c r="C1882" s="18" t="s">
        <v>2388</v>
      </c>
      <c r="D1882" s="18" t="s">
        <v>2704</v>
      </c>
      <c r="E1882" s="19" t="s">
        <v>7993</v>
      </c>
      <c r="F1882" s="18" t="str">
        <f t="shared" si="29"/>
        <v>Grão Mogol</v>
      </c>
      <c r="G1882" s="19">
        <v>3885.2939999999999</v>
      </c>
    </row>
    <row r="1883" spans="1:7" x14ac:dyDescent="0.25">
      <c r="A1883" s="18">
        <f>IF(ISNUMBER(SEARCH('1_Aspectos Geográficos'!$D$6,tab_estados[],1)),MAX($A$1:A1882)+1,0)</f>
        <v>1882</v>
      </c>
      <c r="B1883" s="18" t="s">
        <v>2387</v>
      </c>
      <c r="C1883" s="18" t="s">
        <v>2388</v>
      </c>
      <c r="D1883" s="18" t="s">
        <v>2705</v>
      </c>
      <c r="E1883" s="19" t="s">
        <v>7994</v>
      </c>
      <c r="F1883" s="18" t="str">
        <f t="shared" si="29"/>
        <v>Grupiara</v>
      </c>
      <c r="G1883" s="19">
        <v>193.14099999999999</v>
      </c>
    </row>
    <row r="1884" spans="1:7" x14ac:dyDescent="0.25">
      <c r="A1884" s="18">
        <f>IF(ISNUMBER(SEARCH('1_Aspectos Geográficos'!$D$6,tab_estados[],1)),MAX($A$1:A1883)+1,0)</f>
        <v>1883</v>
      </c>
      <c r="B1884" s="18" t="s">
        <v>2387</v>
      </c>
      <c r="C1884" s="18" t="s">
        <v>2388</v>
      </c>
      <c r="D1884" s="18" t="s">
        <v>2706</v>
      </c>
      <c r="E1884" s="19" t="s">
        <v>7995</v>
      </c>
      <c r="F1884" s="18" t="str">
        <f t="shared" si="29"/>
        <v>Guanhães</v>
      </c>
      <c r="G1884" s="19">
        <v>1075.124</v>
      </c>
    </row>
    <row r="1885" spans="1:7" x14ac:dyDescent="0.25">
      <c r="A1885" s="18">
        <f>IF(ISNUMBER(SEARCH('1_Aspectos Geográficos'!$D$6,tab_estados[],1)),MAX($A$1:A1884)+1,0)</f>
        <v>1884</v>
      </c>
      <c r="B1885" s="18" t="s">
        <v>2387</v>
      </c>
      <c r="C1885" s="18" t="s">
        <v>2388</v>
      </c>
      <c r="D1885" s="18" t="s">
        <v>2707</v>
      </c>
      <c r="E1885" s="19" t="s">
        <v>7996</v>
      </c>
      <c r="F1885" s="18" t="str">
        <f t="shared" si="29"/>
        <v>Guapé</v>
      </c>
      <c r="G1885" s="19">
        <v>934.34500000000003</v>
      </c>
    </row>
    <row r="1886" spans="1:7" x14ac:dyDescent="0.25">
      <c r="A1886" s="18">
        <f>IF(ISNUMBER(SEARCH('1_Aspectos Geográficos'!$D$6,tab_estados[],1)),MAX($A$1:A1885)+1,0)</f>
        <v>1885</v>
      </c>
      <c r="B1886" s="18" t="s">
        <v>2387</v>
      </c>
      <c r="C1886" s="18" t="s">
        <v>2388</v>
      </c>
      <c r="D1886" s="18" t="s">
        <v>2708</v>
      </c>
      <c r="E1886" s="19" t="s">
        <v>7997</v>
      </c>
      <c r="F1886" s="18" t="str">
        <f t="shared" si="29"/>
        <v>Guaraciaba</v>
      </c>
      <c r="G1886" s="19">
        <v>348.596</v>
      </c>
    </row>
    <row r="1887" spans="1:7" x14ac:dyDescent="0.25">
      <c r="A1887" s="18">
        <f>IF(ISNUMBER(SEARCH('1_Aspectos Geográficos'!$D$6,tab_estados[],1)),MAX($A$1:A1886)+1,0)</f>
        <v>1886</v>
      </c>
      <c r="B1887" s="18" t="s">
        <v>2387</v>
      </c>
      <c r="C1887" s="18" t="s">
        <v>2388</v>
      </c>
      <c r="D1887" s="18" t="s">
        <v>2709</v>
      </c>
      <c r="E1887" s="19" t="s">
        <v>7998</v>
      </c>
      <c r="F1887" s="18" t="str">
        <f t="shared" si="29"/>
        <v>Guaraciama</v>
      </c>
      <c r="G1887" s="19">
        <v>390.26299999999998</v>
      </c>
    </row>
    <row r="1888" spans="1:7" x14ac:dyDescent="0.25">
      <c r="A1888" s="18">
        <f>IF(ISNUMBER(SEARCH('1_Aspectos Geográficos'!$D$6,tab_estados[],1)),MAX($A$1:A1887)+1,0)</f>
        <v>1887</v>
      </c>
      <c r="B1888" s="18" t="s">
        <v>2387</v>
      </c>
      <c r="C1888" s="18" t="s">
        <v>2388</v>
      </c>
      <c r="D1888" s="18" t="s">
        <v>2710</v>
      </c>
      <c r="E1888" s="19" t="s">
        <v>7999</v>
      </c>
      <c r="F1888" s="18" t="str">
        <f t="shared" si="29"/>
        <v>Guaranésia</v>
      </c>
      <c r="G1888" s="19">
        <v>294.82799999999997</v>
      </c>
    </row>
    <row r="1889" spans="1:7" x14ac:dyDescent="0.25">
      <c r="A1889" s="18">
        <f>IF(ISNUMBER(SEARCH('1_Aspectos Geográficos'!$D$6,tab_estados[],1)),MAX($A$1:A1888)+1,0)</f>
        <v>1888</v>
      </c>
      <c r="B1889" s="18" t="s">
        <v>2387</v>
      </c>
      <c r="C1889" s="18" t="s">
        <v>2388</v>
      </c>
      <c r="D1889" s="18" t="s">
        <v>2711</v>
      </c>
      <c r="E1889" s="19" t="s">
        <v>8000</v>
      </c>
      <c r="F1889" s="18" t="str">
        <f t="shared" si="29"/>
        <v>Guarani</v>
      </c>
      <c r="G1889" s="19">
        <v>264.19299999999998</v>
      </c>
    </row>
    <row r="1890" spans="1:7" x14ac:dyDescent="0.25">
      <c r="A1890" s="18">
        <f>IF(ISNUMBER(SEARCH('1_Aspectos Geográficos'!$D$6,tab_estados[],1)),MAX($A$1:A1889)+1,0)</f>
        <v>1889</v>
      </c>
      <c r="B1890" s="18" t="s">
        <v>2387</v>
      </c>
      <c r="C1890" s="18" t="s">
        <v>2388</v>
      </c>
      <c r="D1890" s="18" t="s">
        <v>2712</v>
      </c>
      <c r="E1890" s="19" t="s">
        <v>8001</v>
      </c>
      <c r="F1890" s="18" t="str">
        <f t="shared" si="29"/>
        <v>Guarará</v>
      </c>
      <c r="G1890" s="19">
        <v>88.655000000000001</v>
      </c>
    </row>
    <row r="1891" spans="1:7" x14ac:dyDescent="0.25">
      <c r="A1891" s="18">
        <f>IF(ISNUMBER(SEARCH('1_Aspectos Geográficos'!$D$6,tab_estados[],1)),MAX($A$1:A1890)+1,0)</f>
        <v>1890</v>
      </c>
      <c r="B1891" s="18" t="s">
        <v>2387</v>
      </c>
      <c r="C1891" s="18" t="s">
        <v>2388</v>
      </c>
      <c r="D1891" s="18" t="s">
        <v>2713</v>
      </c>
      <c r="E1891" s="19" t="s">
        <v>8002</v>
      </c>
      <c r="F1891" s="18" t="str">
        <f t="shared" si="29"/>
        <v>Guarda-Mor</v>
      </c>
      <c r="G1891" s="19">
        <v>2069.79</v>
      </c>
    </row>
    <row r="1892" spans="1:7" x14ac:dyDescent="0.25">
      <c r="A1892" s="18">
        <f>IF(ISNUMBER(SEARCH('1_Aspectos Geográficos'!$D$6,tab_estados[],1)),MAX($A$1:A1891)+1,0)</f>
        <v>1891</v>
      </c>
      <c r="B1892" s="18" t="s">
        <v>2387</v>
      </c>
      <c r="C1892" s="18" t="s">
        <v>2388</v>
      </c>
      <c r="D1892" s="18" t="s">
        <v>2714</v>
      </c>
      <c r="E1892" s="19" t="s">
        <v>8003</v>
      </c>
      <c r="F1892" s="18" t="str">
        <f t="shared" si="29"/>
        <v>Guaxupé</v>
      </c>
      <c r="G1892" s="19">
        <v>286.39800000000002</v>
      </c>
    </row>
    <row r="1893" spans="1:7" x14ac:dyDescent="0.25">
      <c r="A1893" s="18">
        <f>IF(ISNUMBER(SEARCH('1_Aspectos Geográficos'!$D$6,tab_estados[],1)),MAX($A$1:A1892)+1,0)</f>
        <v>1892</v>
      </c>
      <c r="B1893" s="18" t="s">
        <v>2387</v>
      </c>
      <c r="C1893" s="18" t="s">
        <v>2388</v>
      </c>
      <c r="D1893" s="18" t="s">
        <v>2715</v>
      </c>
      <c r="E1893" s="19" t="s">
        <v>8004</v>
      </c>
      <c r="F1893" s="18" t="str">
        <f t="shared" si="29"/>
        <v>Guidoval</v>
      </c>
      <c r="G1893" s="19">
        <v>158.375</v>
      </c>
    </row>
    <row r="1894" spans="1:7" x14ac:dyDescent="0.25">
      <c r="A1894" s="18">
        <f>IF(ISNUMBER(SEARCH('1_Aspectos Geográficos'!$D$6,tab_estados[],1)),MAX($A$1:A1893)+1,0)</f>
        <v>1893</v>
      </c>
      <c r="B1894" s="18" t="s">
        <v>2387</v>
      </c>
      <c r="C1894" s="18" t="s">
        <v>2388</v>
      </c>
      <c r="D1894" s="18" t="s">
        <v>2716</v>
      </c>
      <c r="E1894" s="19" t="s">
        <v>8005</v>
      </c>
      <c r="F1894" s="18" t="str">
        <f t="shared" si="29"/>
        <v>Guimarânia</v>
      </c>
      <c r="G1894" s="19">
        <v>366.83300000000003</v>
      </c>
    </row>
    <row r="1895" spans="1:7" x14ac:dyDescent="0.25">
      <c r="A1895" s="18">
        <f>IF(ISNUMBER(SEARCH('1_Aspectos Geográficos'!$D$6,tab_estados[],1)),MAX($A$1:A1894)+1,0)</f>
        <v>1894</v>
      </c>
      <c r="B1895" s="18" t="s">
        <v>2387</v>
      </c>
      <c r="C1895" s="18" t="s">
        <v>2388</v>
      </c>
      <c r="D1895" s="18" t="s">
        <v>2717</v>
      </c>
      <c r="E1895" s="19" t="s">
        <v>8006</v>
      </c>
      <c r="F1895" s="18" t="str">
        <f t="shared" si="29"/>
        <v>Guiricema</v>
      </c>
      <c r="G1895" s="19">
        <v>293.57799999999997</v>
      </c>
    </row>
    <row r="1896" spans="1:7" x14ac:dyDescent="0.25">
      <c r="A1896" s="18">
        <f>IF(ISNUMBER(SEARCH('1_Aspectos Geográficos'!$D$6,tab_estados[],1)),MAX($A$1:A1895)+1,0)</f>
        <v>1895</v>
      </c>
      <c r="B1896" s="18" t="s">
        <v>2387</v>
      </c>
      <c r="C1896" s="18" t="s">
        <v>2388</v>
      </c>
      <c r="D1896" s="18" t="s">
        <v>2718</v>
      </c>
      <c r="E1896" s="19" t="s">
        <v>8007</v>
      </c>
      <c r="F1896" s="18" t="str">
        <f t="shared" si="29"/>
        <v>Gurinhatã</v>
      </c>
      <c r="G1896" s="19">
        <v>1849.1369999999999</v>
      </c>
    </row>
    <row r="1897" spans="1:7" x14ac:dyDescent="0.25">
      <c r="A1897" s="18">
        <f>IF(ISNUMBER(SEARCH('1_Aspectos Geográficos'!$D$6,tab_estados[],1)),MAX($A$1:A1896)+1,0)</f>
        <v>1896</v>
      </c>
      <c r="B1897" s="18" t="s">
        <v>2387</v>
      </c>
      <c r="C1897" s="18" t="s">
        <v>2388</v>
      </c>
      <c r="D1897" s="18" t="s">
        <v>2719</v>
      </c>
      <c r="E1897" s="19" t="s">
        <v>8008</v>
      </c>
      <c r="F1897" s="18" t="str">
        <f t="shared" si="29"/>
        <v>Heliodora</v>
      </c>
      <c r="G1897" s="19">
        <v>153.94999999999999</v>
      </c>
    </row>
    <row r="1898" spans="1:7" x14ac:dyDescent="0.25">
      <c r="A1898" s="18">
        <f>IF(ISNUMBER(SEARCH('1_Aspectos Geográficos'!$D$6,tab_estados[],1)),MAX($A$1:A1897)+1,0)</f>
        <v>1897</v>
      </c>
      <c r="B1898" s="18" t="s">
        <v>2387</v>
      </c>
      <c r="C1898" s="18" t="s">
        <v>2388</v>
      </c>
      <c r="D1898" s="18" t="s">
        <v>2720</v>
      </c>
      <c r="E1898" s="19" t="s">
        <v>8009</v>
      </c>
      <c r="F1898" s="18" t="str">
        <f t="shared" si="29"/>
        <v>Iapu</v>
      </c>
      <c r="G1898" s="19">
        <v>340.57900000000001</v>
      </c>
    </row>
    <row r="1899" spans="1:7" x14ac:dyDescent="0.25">
      <c r="A1899" s="18">
        <f>IF(ISNUMBER(SEARCH('1_Aspectos Geográficos'!$D$6,tab_estados[],1)),MAX($A$1:A1898)+1,0)</f>
        <v>1898</v>
      </c>
      <c r="B1899" s="18" t="s">
        <v>2387</v>
      </c>
      <c r="C1899" s="18" t="s">
        <v>2388</v>
      </c>
      <c r="D1899" s="18" t="s">
        <v>2721</v>
      </c>
      <c r="E1899" s="19" t="s">
        <v>8010</v>
      </c>
      <c r="F1899" s="18" t="str">
        <f t="shared" si="29"/>
        <v>Ibertioga</v>
      </c>
      <c r="G1899" s="19">
        <v>346.24</v>
      </c>
    </row>
    <row r="1900" spans="1:7" x14ac:dyDescent="0.25">
      <c r="A1900" s="18">
        <f>IF(ISNUMBER(SEARCH('1_Aspectos Geográficos'!$D$6,tab_estados[],1)),MAX($A$1:A1899)+1,0)</f>
        <v>1899</v>
      </c>
      <c r="B1900" s="18" t="s">
        <v>2387</v>
      </c>
      <c r="C1900" s="18" t="s">
        <v>2388</v>
      </c>
      <c r="D1900" s="18" t="s">
        <v>2722</v>
      </c>
      <c r="E1900" s="19" t="s">
        <v>8011</v>
      </c>
      <c r="F1900" s="18" t="str">
        <f t="shared" si="29"/>
        <v>Ibiá</v>
      </c>
      <c r="G1900" s="19">
        <v>2704.1320000000001</v>
      </c>
    </row>
    <row r="1901" spans="1:7" x14ac:dyDescent="0.25">
      <c r="A1901" s="18">
        <f>IF(ISNUMBER(SEARCH('1_Aspectos Geográficos'!$D$6,tab_estados[],1)),MAX($A$1:A1900)+1,0)</f>
        <v>1900</v>
      </c>
      <c r="B1901" s="18" t="s">
        <v>2387</v>
      </c>
      <c r="C1901" s="18" t="s">
        <v>2388</v>
      </c>
      <c r="D1901" s="18" t="s">
        <v>2723</v>
      </c>
      <c r="E1901" s="19" t="s">
        <v>8012</v>
      </c>
      <c r="F1901" s="18" t="str">
        <f t="shared" si="29"/>
        <v>Ibiaí</v>
      </c>
      <c r="G1901" s="19">
        <v>874.76</v>
      </c>
    </row>
    <row r="1902" spans="1:7" x14ac:dyDescent="0.25">
      <c r="A1902" s="18">
        <f>IF(ISNUMBER(SEARCH('1_Aspectos Geográficos'!$D$6,tab_estados[],1)),MAX($A$1:A1901)+1,0)</f>
        <v>1901</v>
      </c>
      <c r="B1902" s="18" t="s">
        <v>2387</v>
      </c>
      <c r="C1902" s="18" t="s">
        <v>2388</v>
      </c>
      <c r="D1902" s="18" t="s">
        <v>2724</v>
      </c>
      <c r="E1902" s="19" t="s">
        <v>8013</v>
      </c>
      <c r="F1902" s="18" t="str">
        <f t="shared" si="29"/>
        <v>Ibiracatu</v>
      </c>
      <c r="G1902" s="19">
        <v>353.41300000000001</v>
      </c>
    </row>
    <row r="1903" spans="1:7" x14ac:dyDescent="0.25">
      <c r="A1903" s="18">
        <f>IF(ISNUMBER(SEARCH('1_Aspectos Geográficos'!$D$6,tab_estados[],1)),MAX($A$1:A1902)+1,0)</f>
        <v>1902</v>
      </c>
      <c r="B1903" s="18" t="s">
        <v>2387</v>
      </c>
      <c r="C1903" s="18" t="s">
        <v>2388</v>
      </c>
      <c r="D1903" s="18" t="s">
        <v>2725</v>
      </c>
      <c r="E1903" s="19" t="s">
        <v>8014</v>
      </c>
      <c r="F1903" s="18" t="str">
        <f t="shared" si="29"/>
        <v>Ibiraci</v>
      </c>
      <c r="G1903" s="19">
        <v>562.09500000000003</v>
      </c>
    </row>
    <row r="1904" spans="1:7" x14ac:dyDescent="0.25">
      <c r="A1904" s="18">
        <f>IF(ISNUMBER(SEARCH('1_Aspectos Geográficos'!$D$6,tab_estados[],1)),MAX($A$1:A1903)+1,0)</f>
        <v>1903</v>
      </c>
      <c r="B1904" s="18" t="s">
        <v>2387</v>
      </c>
      <c r="C1904" s="18" t="s">
        <v>2388</v>
      </c>
      <c r="D1904" s="18" t="s">
        <v>2726</v>
      </c>
      <c r="E1904" s="19" t="s">
        <v>8015</v>
      </c>
      <c r="F1904" s="18" t="str">
        <f t="shared" si="29"/>
        <v>Ibirité</v>
      </c>
      <c r="G1904" s="19">
        <v>72.572999999999993</v>
      </c>
    </row>
    <row r="1905" spans="1:7" x14ac:dyDescent="0.25">
      <c r="A1905" s="18">
        <f>IF(ISNUMBER(SEARCH('1_Aspectos Geográficos'!$D$6,tab_estados[],1)),MAX($A$1:A1904)+1,0)</f>
        <v>1904</v>
      </c>
      <c r="B1905" s="18" t="s">
        <v>2387</v>
      </c>
      <c r="C1905" s="18" t="s">
        <v>2388</v>
      </c>
      <c r="D1905" s="18" t="s">
        <v>2727</v>
      </c>
      <c r="E1905" s="19" t="s">
        <v>8016</v>
      </c>
      <c r="F1905" s="18" t="str">
        <f t="shared" si="29"/>
        <v>Ibitiúra De Minas</v>
      </c>
      <c r="G1905" s="19">
        <v>68.316000000000003</v>
      </c>
    </row>
    <row r="1906" spans="1:7" x14ac:dyDescent="0.25">
      <c r="A1906" s="18">
        <f>IF(ISNUMBER(SEARCH('1_Aspectos Geográficos'!$D$6,tab_estados[],1)),MAX($A$1:A1905)+1,0)</f>
        <v>1905</v>
      </c>
      <c r="B1906" s="18" t="s">
        <v>2387</v>
      </c>
      <c r="C1906" s="18" t="s">
        <v>2388</v>
      </c>
      <c r="D1906" s="18" t="s">
        <v>2728</v>
      </c>
      <c r="E1906" s="19" t="s">
        <v>8017</v>
      </c>
      <c r="F1906" s="18" t="str">
        <f t="shared" si="29"/>
        <v>Ibituruna</v>
      </c>
      <c r="G1906" s="19">
        <v>153.10599999999999</v>
      </c>
    </row>
    <row r="1907" spans="1:7" x14ac:dyDescent="0.25">
      <c r="A1907" s="18">
        <f>IF(ISNUMBER(SEARCH('1_Aspectos Geográficos'!$D$6,tab_estados[],1)),MAX($A$1:A1906)+1,0)</f>
        <v>1906</v>
      </c>
      <c r="B1907" s="18" t="s">
        <v>2387</v>
      </c>
      <c r="C1907" s="18" t="s">
        <v>2388</v>
      </c>
      <c r="D1907" s="18" t="s">
        <v>2729</v>
      </c>
      <c r="E1907" s="19" t="s">
        <v>8018</v>
      </c>
      <c r="F1907" s="18" t="str">
        <f t="shared" si="29"/>
        <v>Icaraí De Minas</v>
      </c>
      <c r="G1907" s="19">
        <v>625.66399999999999</v>
      </c>
    </row>
    <row r="1908" spans="1:7" x14ac:dyDescent="0.25">
      <c r="A1908" s="18">
        <f>IF(ISNUMBER(SEARCH('1_Aspectos Geográficos'!$D$6,tab_estados[],1)),MAX($A$1:A1907)+1,0)</f>
        <v>1907</v>
      </c>
      <c r="B1908" s="18" t="s">
        <v>2387</v>
      </c>
      <c r="C1908" s="18" t="s">
        <v>2388</v>
      </c>
      <c r="D1908" s="18" t="s">
        <v>2730</v>
      </c>
      <c r="E1908" s="19" t="s">
        <v>8019</v>
      </c>
      <c r="F1908" s="18" t="str">
        <f t="shared" si="29"/>
        <v>Igarapé</v>
      </c>
      <c r="G1908" s="19">
        <v>110.94199999999999</v>
      </c>
    </row>
    <row r="1909" spans="1:7" x14ac:dyDescent="0.25">
      <c r="A1909" s="18">
        <f>IF(ISNUMBER(SEARCH('1_Aspectos Geográficos'!$D$6,tab_estados[],1)),MAX($A$1:A1908)+1,0)</f>
        <v>1908</v>
      </c>
      <c r="B1909" s="18" t="s">
        <v>2387</v>
      </c>
      <c r="C1909" s="18" t="s">
        <v>2388</v>
      </c>
      <c r="D1909" s="18" t="s">
        <v>2731</v>
      </c>
      <c r="E1909" s="19" t="s">
        <v>8020</v>
      </c>
      <c r="F1909" s="18" t="str">
        <f t="shared" si="29"/>
        <v>Igaratinga</v>
      </c>
      <c r="G1909" s="19">
        <v>218.34299999999999</v>
      </c>
    </row>
    <row r="1910" spans="1:7" x14ac:dyDescent="0.25">
      <c r="A1910" s="18">
        <f>IF(ISNUMBER(SEARCH('1_Aspectos Geográficos'!$D$6,tab_estados[],1)),MAX($A$1:A1909)+1,0)</f>
        <v>1909</v>
      </c>
      <c r="B1910" s="18" t="s">
        <v>2387</v>
      </c>
      <c r="C1910" s="18" t="s">
        <v>2388</v>
      </c>
      <c r="D1910" s="18" t="s">
        <v>2732</v>
      </c>
      <c r="E1910" s="19" t="s">
        <v>8021</v>
      </c>
      <c r="F1910" s="18" t="str">
        <f t="shared" si="29"/>
        <v>Iguatama</v>
      </c>
      <c r="G1910" s="19">
        <v>628.20000000000005</v>
      </c>
    </row>
    <row r="1911" spans="1:7" x14ac:dyDescent="0.25">
      <c r="A1911" s="18">
        <f>IF(ISNUMBER(SEARCH('1_Aspectos Geográficos'!$D$6,tab_estados[],1)),MAX($A$1:A1910)+1,0)</f>
        <v>1910</v>
      </c>
      <c r="B1911" s="18" t="s">
        <v>2387</v>
      </c>
      <c r="C1911" s="18" t="s">
        <v>2388</v>
      </c>
      <c r="D1911" s="18" t="s">
        <v>2733</v>
      </c>
      <c r="E1911" s="19" t="s">
        <v>8022</v>
      </c>
      <c r="F1911" s="18" t="str">
        <f t="shared" si="29"/>
        <v>Ijaci</v>
      </c>
      <c r="G1911" s="19">
        <v>105.246</v>
      </c>
    </row>
    <row r="1912" spans="1:7" x14ac:dyDescent="0.25">
      <c r="A1912" s="18">
        <f>IF(ISNUMBER(SEARCH('1_Aspectos Geográficos'!$D$6,tab_estados[],1)),MAX($A$1:A1911)+1,0)</f>
        <v>1911</v>
      </c>
      <c r="B1912" s="18" t="s">
        <v>2387</v>
      </c>
      <c r="C1912" s="18" t="s">
        <v>2388</v>
      </c>
      <c r="D1912" s="18" t="s">
        <v>2734</v>
      </c>
      <c r="E1912" s="19" t="s">
        <v>8023</v>
      </c>
      <c r="F1912" s="18" t="str">
        <f t="shared" si="29"/>
        <v>Ilicínea</v>
      </c>
      <c r="G1912" s="19">
        <v>376.34100000000001</v>
      </c>
    </row>
    <row r="1913" spans="1:7" x14ac:dyDescent="0.25">
      <c r="A1913" s="18">
        <f>IF(ISNUMBER(SEARCH('1_Aspectos Geográficos'!$D$6,tab_estados[],1)),MAX($A$1:A1912)+1,0)</f>
        <v>1912</v>
      </c>
      <c r="B1913" s="18" t="s">
        <v>2387</v>
      </c>
      <c r="C1913" s="18" t="s">
        <v>2388</v>
      </c>
      <c r="D1913" s="18" t="s">
        <v>2735</v>
      </c>
      <c r="E1913" s="19" t="s">
        <v>8024</v>
      </c>
      <c r="F1913" s="18" t="str">
        <f t="shared" si="29"/>
        <v>Imbé De Minas</v>
      </c>
      <c r="G1913" s="19">
        <v>196.73500000000001</v>
      </c>
    </row>
    <row r="1914" spans="1:7" x14ac:dyDescent="0.25">
      <c r="A1914" s="18">
        <f>IF(ISNUMBER(SEARCH('1_Aspectos Geográficos'!$D$6,tab_estados[],1)),MAX($A$1:A1913)+1,0)</f>
        <v>1913</v>
      </c>
      <c r="B1914" s="18" t="s">
        <v>2387</v>
      </c>
      <c r="C1914" s="18" t="s">
        <v>2388</v>
      </c>
      <c r="D1914" s="18" t="s">
        <v>2736</v>
      </c>
      <c r="E1914" s="19" t="s">
        <v>8025</v>
      </c>
      <c r="F1914" s="18" t="str">
        <f t="shared" si="29"/>
        <v>Inconfidentes</v>
      </c>
      <c r="G1914" s="19">
        <v>149.61099999999999</v>
      </c>
    </row>
    <row r="1915" spans="1:7" x14ac:dyDescent="0.25">
      <c r="A1915" s="18">
        <f>IF(ISNUMBER(SEARCH('1_Aspectos Geográficos'!$D$6,tab_estados[],1)),MAX($A$1:A1914)+1,0)</f>
        <v>1914</v>
      </c>
      <c r="B1915" s="18" t="s">
        <v>2387</v>
      </c>
      <c r="C1915" s="18" t="s">
        <v>2388</v>
      </c>
      <c r="D1915" s="18" t="s">
        <v>2737</v>
      </c>
      <c r="E1915" s="19" t="s">
        <v>8026</v>
      </c>
      <c r="F1915" s="18" t="str">
        <f t="shared" si="29"/>
        <v>Indaiabira</v>
      </c>
      <c r="G1915" s="19">
        <v>1004.149</v>
      </c>
    </row>
    <row r="1916" spans="1:7" x14ac:dyDescent="0.25">
      <c r="A1916" s="18">
        <f>IF(ISNUMBER(SEARCH('1_Aspectos Geográficos'!$D$6,tab_estados[],1)),MAX($A$1:A1915)+1,0)</f>
        <v>1915</v>
      </c>
      <c r="B1916" s="18" t="s">
        <v>2387</v>
      </c>
      <c r="C1916" s="18" t="s">
        <v>2388</v>
      </c>
      <c r="D1916" s="18" t="s">
        <v>2738</v>
      </c>
      <c r="E1916" s="19" t="s">
        <v>8027</v>
      </c>
      <c r="F1916" s="18" t="str">
        <f t="shared" si="29"/>
        <v>Indianópolis</v>
      </c>
      <c r="G1916" s="19">
        <v>830.03</v>
      </c>
    </row>
    <row r="1917" spans="1:7" x14ac:dyDescent="0.25">
      <c r="A1917" s="18">
        <f>IF(ISNUMBER(SEARCH('1_Aspectos Geográficos'!$D$6,tab_estados[],1)),MAX($A$1:A1916)+1,0)</f>
        <v>1916</v>
      </c>
      <c r="B1917" s="18" t="s">
        <v>2387</v>
      </c>
      <c r="C1917" s="18" t="s">
        <v>2388</v>
      </c>
      <c r="D1917" s="18" t="s">
        <v>2739</v>
      </c>
      <c r="E1917" s="19" t="s">
        <v>8028</v>
      </c>
      <c r="F1917" s="18" t="str">
        <f t="shared" si="29"/>
        <v>Ingaí</v>
      </c>
      <c r="G1917" s="19">
        <v>305.59100000000001</v>
      </c>
    </row>
    <row r="1918" spans="1:7" x14ac:dyDescent="0.25">
      <c r="A1918" s="18">
        <f>IF(ISNUMBER(SEARCH('1_Aspectos Geográficos'!$D$6,tab_estados[],1)),MAX($A$1:A1917)+1,0)</f>
        <v>1917</v>
      </c>
      <c r="B1918" s="18" t="s">
        <v>2387</v>
      </c>
      <c r="C1918" s="18" t="s">
        <v>2388</v>
      </c>
      <c r="D1918" s="18" t="s">
        <v>2740</v>
      </c>
      <c r="E1918" s="19" t="s">
        <v>8029</v>
      </c>
      <c r="F1918" s="18" t="str">
        <f t="shared" si="29"/>
        <v>Inhapim</v>
      </c>
      <c r="G1918" s="19">
        <v>858.024</v>
      </c>
    </row>
    <row r="1919" spans="1:7" x14ac:dyDescent="0.25">
      <c r="A1919" s="18">
        <f>IF(ISNUMBER(SEARCH('1_Aspectos Geográficos'!$D$6,tab_estados[],1)),MAX($A$1:A1918)+1,0)</f>
        <v>1918</v>
      </c>
      <c r="B1919" s="18" t="s">
        <v>2387</v>
      </c>
      <c r="C1919" s="18" t="s">
        <v>2388</v>
      </c>
      <c r="D1919" s="18" t="s">
        <v>2741</v>
      </c>
      <c r="E1919" s="19" t="s">
        <v>8030</v>
      </c>
      <c r="F1919" s="18" t="str">
        <f t="shared" si="29"/>
        <v>Inhaúma</v>
      </c>
      <c r="G1919" s="19">
        <v>244.99600000000001</v>
      </c>
    </row>
    <row r="1920" spans="1:7" x14ac:dyDescent="0.25">
      <c r="A1920" s="18">
        <f>IF(ISNUMBER(SEARCH('1_Aspectos Geográficos'!$D$6,tab_estados[],1)),MAX($A$1:A1919)+1,0)</f>
        <v>1919</v>
      </c>
      <c r="B1920" s="18" t="s">
        <v>2387</v>
      </c>
      <c r="C1920" s="18" t="s">
        <v>2388</v>
      </c>
      <c r="D1920" s="18" t="s">
        <v>2742</v>
      </c>
      <c r="E1920" s="19" t="s">
        <v>8031</v>
      </c>
      <c r="F1920" s="18" t="str">
        <f t="shared" si="29"/>
        <v>Inimutaba</v>
      </c>
      <c r="G1920" s="19">
        <v>527.05999999999995</v>
      </c>
    </row>
    <row r="1921" spans="1:7" x14ac:dyDescent="0.25">
      <c r="A1921" s="18">
        <f>IF(ISNUMBER(SEARCH('1_Aspectos Geográficos'!$D$6,tab_estados[],1)),MAX($A$1:A1920)+1,0)</f>
        <v>1920</v>
      </c>
      <c r="B1921" s="18" t="s">
        <v>2387</v>
      </c>
      <c r="C1921" s="18" t="s">
        <v>2388</v>
      </c>
      <c r="D1921" s="18" t="s">
        <v>2743</v>
      </c>
      <c r="E1921" s="19" t="s">
        <v>8032</v>
      </c>
      <c r="F1921" s="18" t="str">
        <f t="shared" si="29"/>
        <v>Ipaba</v>
      </c>
      <c r="G1921" s="19">
        <v>113.246</v>
      </c>
    </row>
    <row r="1922" spans="1:7" x14ac:dyDescent="0.25">
      <c r="A1922" s="18">
        <f>IF(ISNUMBER(SEARCH('1_Aspectos Geográficos'!$D$6,tab_estados[],1)),MAX($A$1:A1921)+1,0)</f>
        <v>1921</v>
      </c>
      <c r="B1922" s="18" t="s">
        <v>2387</v>
      </c>
      <c r="C1922" s="18" t="s">
        <v>2388</v>
      </c>
      <c r="D1922" s="18" t="s">
        <v>2744</v>
      </c>
      <c r="E1922" s="19" t="s">
        <v>8033</v>
      </c>
      <c r="F1922" s="18" t="str">
        <f t="shared" ref="F1922:F1985" si="30">IFERROR(VLOOKUP(ROW(A1921),lista,5,0),"")</f>
        <v>Ipanema</v>
      </c>
      <c r="G1922" s="19">
        <v>456.64100000000002</v>
      </c>
    </row>
    <row r="1923" spans="1:7" x14ac:dyDescent="0.25">
      <c r="A1923" s="18">
        <f>IF(ISNUMBER(SEARCH('1_Aspectos Geográficos'!$D$6,tab_estados[],1)),MAX($A$1:A1922)+1,0)</f>
        <v>1922</v>
      </c>
      <c r="B1923" s="18" t="s">
        <v>2387</v>
      </c>
      <c r="C1923" s="18" t="s">
        <v>2388</v>
      </c>
      <c r="D1923" s="18" t="s">
        <v>2745</v>
      </c>
      <c r="E1923" s="19" t="s">
        <v>8034</v>
      </c>
      <c r="F1923" s="18" t="str">
        <f t="shared" si="30"/>
        <v>Ipatinga</v>
      </c>
      <c r="G1923" s="19">
        <v>164.88399999999999</v>
      </c>
    </row>
    <row r="1924" spans="1:7" x14ac:dyDescent="0.25">
      <c r="A1924" s="18">
        <f>IF(ISNUMBER(SEARCH('1_Aspectos Geográficos'!$D$6,tab_estados[],1)),MAX($A$1:A1923)+1,0)</f>
        <v>1923</v>
      </c>
      <c r="B1924" s="18" t="s">
        <v>2387</v>
      </c>
      <c r="C1924" s="18" t="s">
        <v>2388</v>
      </c>
      <c r="D1924" s="18" t="s">
        <v>2746</v>
      </c>
      <c r="E1924" s="19" t="s">
        <v>8035</v>
      </c>
      <c r="F1924" s="18" t="str">
        <f t="shared" si="30"/>
        <v>Ipiaçu</v>
      </c>
      <c r="G1924" s="19">
        <v>466.02</v>
      </c>
    </row>
    <row r="1925" spans="1:7" x14ac:dyDescent="0.25">
      <c r="A1925" s="18">
        <f>IF(ISNUMBER(SEARCH('1_Aspectos Geográficos'!$D$6,tab_estados[],1)),MAX($A$1:A1924)+1,0)</f>
        <v>1924</v>
      </c>
      <c r="B1925" s="18" t="s">
        <v>2387</v>
      </c>
      <c r="C1925" s="18" t="s">
        <v>2388</v>
      </c>
      <c r="D1925" s="18" t="s">
        <v>2747</v>
      </c>
      <c r="E1925" s="19" t="s">
        <v>8036</v>
      </c>
      <c r="F1925" s="18" t="str">
        <f t="shared" si="30"/>
        <v>Ipuiúna</v>
      </c>
      <c r="G1925" s="19">
        <v>298.19499999999999</v>
      </c>
    </row>
    <row r="1926" spans="1:7" x14ac:dyDescent="0.25">
      <c r="A1926" s="18">
        <f>IF(ISNUMBER(SEARCH('1_Aspectos Geográficos'!$D$6,tab_estados[],1)),MAX($A$1:A1925)+1,0)</f>
        <v>1925</v>
      </c>
      <c r="B1926" s="18" t="s">
        <v>2387</v>
      </c>
      <c r="C1926" s="18" t="s">
        <v>2388</v>
      </c>
      <c r="D1926" s="18" t="s">
        <v>2748</v>
      </c>
      <c r="E1926" s="19" t="s">
        <v>8037</v>
      </c>
      <c r="F1926" s="18" t="str">
        <f t="shared" si="30"/>
        <v>Iraí De Minas</v>
      </c>
      <c r="G1926" s="19">
        <v>356.26400000000001</v>
      </c>
    </row>
    <row r="1927" spans="1:7" x14ac:dyDescent="0.25">
      <c r="A1927" s="18">
        <f>IF(ISNUMBER(SEARCH('1_Aspectos Geográficos'!$D$6,tab_estados[],1)),MAX($A$1:A1926)+1,0)</f>
        <v>1926</v>
      </c>
      <c r="B1927" s="18" t="s">
        <v>2387</v>
      </c>
      <c r="C1927" s="18" t="s">
        <v>2388</v>
      </c>
      <c r="D1927" s="18" t="s">
        <v>2749</v>
      </c>
      <c r="E1927" s="19" t="s">
        <v>8038</v>
      </c>
      <c r="F1927" s="18" t="str">
        <f t="shared" si="30"/>
        <v>Itabira</v>
      </c>
      <c r="G1927" s="19">
        <v>1253.704</v>
      </c>
    </row>
    <row r="1928" spans="1:7" x14ac:dyDescent="0.25">
      <c r="A1928" s="18">
        <f>IF(ISNUMBER(SEARCH('1_Aspectos Geográficos'!$D$6,tab_estados[],1)),MAX($A$1:A1927)+1,0)</f>
        <v>1927</v>
      </c>
      <c r="B1928" s="18" t="s">
        <v>2387</v>
      </c>
      <c r="C1928" s="18" t="s">
        <v>2388</v>
      </c>
      <c r="D1928" s="18" t="s">
        <v>2750</v>
      </c>
      <c r="E1928" s="19" t="s">
        <v>8039</v>
      </c>
      <c r="F1928" s="18" t="str">
        <f t="shared" si="30"/>
        <v>Itabirinha</v>
      </c>
      <c r="G1928" s="19">
        <v>209.03399999999999</v>
      </c>
    </row>
    <row r="1929" spans="1:7" x14ac:dyDescent="0.25">
      <c r="A1929" s="18">
        <f>IF(ISNUMBER(SEARCH('1_Aspectos Geográficos'!$D$6,tab_estados[],1)),MAX($A$1:A1928)+1,0)</f>
        <v>1928</v>
      </c>
      <c r="B1929" s="18" t="s">
        <v>2387</v>
      </c>
      <c r="C1929" s="18" t="s">
        <v>2388</v>
      </c>
      <c r="D1929" s="18" t="s">
        <v>2751</v>
      </c>
      <c r="E1929" s="19" t="s">
        <v>8040</v>
      </c>
      <c r="F1929" s="18" t="str">
        <f t="shared" si="30"/>
        <v>Itabirito</v>
      </c>
      <c r="G1929" s="19">
        <v>542.60900000000004</v>
      </c>
    </row>
    <row r="1930" spans="1:7" x14ac:dyDescent="0.25">
      <c r="A1930" s="18">
        <f>IF(ISNUMBER(SEARCH('1_Aspectos Geográficos'!$D$6,tab_estados[],1)),MAX($A$1:A1929)+1,0)</f>
        <v>1929</v>
      </c>
      <c r="B1930" s="18" t="s">
        <v>2387</v>
      </c>
      <c r="C1930" s="18" t="s">
        <v>2388</v>
      </c>
      <c r="D1930" s="18" t="s">
        <v>2752</v>
      </c>
      <c r="E1930" s="19" t="s">
        <v>8041</v>
      </c>
      <c r="F1930" s="18" t="str">
        <f t="shared" si="30"/>
        <v>Itacambira</v>
      </c>
      <c r="G1930" s="19">
        <v>1788.4449999999999</v>
      </c>
    </row>
    <row r="1931" spans="1:7" x14ac:dyDescent="0.25">
      <c r="A1931" s="18">
        <f>IF(ISNUMBER(SEARCH('1_Aspectos Geográficos'!$D$6,tab_estados[],1)),MAX($A$1:A1930)+1,0)</f>
        <v>1930</v>
      </c>
      <c r="B1931" s="18" t="s">
        <v>2387</v>
      </c>
      <c r="C1931" s="18" t="s">
        <v>2388</v>
      </c>
      <c r="D1931" s="18" t="s">
        <v>2753</v>
      </c>
      <c r="E1931" s="19" t="s">
        <v>8042</v>
      </c>
      <c r="F1931" s="18" t="str">
        <f t="shared" si="30"/>
        <v>Itacarambi</v>
      </c>
      <c r="G1931" s="19">
        <v>1225.2729999999999</v>
      </c>
    </row>
    <row r="1932" spans="1:7" x14ac:dyDescent="0.25">
      <c r="A1932" s="18">
        <f>IF(ISNUMBER(SEARCH('1_Aspectos Geográficos'!$D$6,tab_estados[],1)),MAX($A$1:A1931)+1,0)</f>
        <v>1931</v>
      </c>
      <c r="B1932" s="18" t="s">
        <v>2387</v>
      </c>
      <c r="C1932" s="18" t="s">
        <v>2388</v>
      </c>
      <c r="D1932" s="18" t="s">
        <v>2754</v>
      </c>
      <c r="E1932" s="19" t="s">
        <v>8043</v>
      </c>
      <c r="F1932" s="18" t="str">
        <f t="shared" si="30"/>
        <v>Itaguara</v>
      </c>
      <c r="G1932" s="19">
        <v>410.46800000000002</v>
      </c>
    </row>
    <row r="1933" spans="1:7" x14ac:dyDescent="0.25">
      <c r="A1933" s="18">
        <f>IF(ISNUMBER(SEARCH('1_Aspectos Geográficos'!$D$6,tab_estados[],1)),MAX($A$1:A1932)+1,0)</f>
        <v>1932</v>
      </c>
      <c r="B1933" s="18" t="s">
        <v>2387</v>
      </c>
      <c r="C1933" s="18" t="s">
        <v>2388</v>
      </c>
      <c r="D1933" s="18" t="s">
        <v>2755</v>
      </c>
      <c r="E1933" s="19" t="s">
        <v>8044</v>
      </c>
      <c r="F1933" s="18" t="str">
        <f t="shared" si="30"/>
        <v>Itaipé</v>
      </c>
      <c r="G1933" s="19">
        <v>480.82900000000001</v>
      </c>
    </row>
    <row r="1934" spans="1:7" x14ac:dyDescent="0.25">
      <c r="A1934" s="18">
        <f>IF(ISNUMBER(SEARCH('1_Aspectos Geográficos'!$D$6,tab_estados[],1)),MAX($A$1:A1933)+1,0)</f>
        <v>1933</v>
      </c>
      <c r="B1934" s="18" t="s">
        <v>2387</v>
      </c>
      <c r="C1934" s="18" t="s">
        <v>2388</v>
      </c>
      <c r="D1934" s="18" t="s">
        <v>2756</v>
      </c>
      <c r="E1934" s="19" t="s">
        <v>8045</v>
      </c>
      <c r="F1934" s="18" t="str">
        <f t="shared" si="30"/>
        <v>Itajubá</v>
      </c>
      <c r="G1934" s="19">
        <v>294.83499999999998</v>
      </c>
    </row>
    <row r="1935" spans="1:7" x14ac:dyDescent="0.25">
      <c r="A1935" s="18">
        <f>IF(ISNUMBER(SEARCH('1_Aspectos Geográficos'!$D$6,tab_estados[],1)),MAX($A$1:A1934)+1,0)</f>
        <v>1934</v>
      </c>
      <c r="B1935" s="18" t="s">
        <v>2387</v>
      </c>
      <c r="C1935" s="18" t="s">
        <v>2388</v>
      </c>
      <c r="D1935" s="18" t="s">
        <v>2757</v>
      </c>
      <c r="E1935" s="19" t="s">
        <v>8046</v>
      </c>
      <c r="F1935" s="18" t="str">
        <f t="shared" si="30"/>
        <v>Itamarandiba</v>
      </c>
      <c r="G1935" s="19">
        <v>2735.5729999999999</v>
      </c>
    </row>
    <row r="1936" spans="1:7" x14ac:dyDescent="0.25">
      <c r="A1936" s="18">
        <f>IF(ISNUMBER(SEARCH('1_Aspectos Geográficos'!$D$6,tab_estados[],1)),MAX($A$1:A1935)+1,0)</f>
        <v>1935</v>
      </c>
      <c r="B1936" s="18" t="s">
        <v>2387</v>
      </c>
      <c r="C1936" s="18" t="s">
        <v>2388</v>
      </c>
      <c r="D1936" s="18" t="s">
        <v>2758</v>
      </c>
      <c r="E1936" s="19" t="s">
        <v>8047</v>
      </c>
      <c r="F1936" s="18" t="str">
        <f t="shared" si="30"/>
        <v>Itamarati De Minas</v>
      </c>
      <c r="G1936" s="19">
        <v>94.567999999999998</v>
      </c>
    </row>
    <row r="1937" spans="1:7" x14ac:dyDescent="0.25">
      <c r="A1937" s="18">
        <f>IF(ISNUMBER(SEARCH('1_Aspectos Geográficos'!$D$6,tab_estados[],1)),MAX($A$1:A1936)+1,0)</f>
        <v>1936</v>
      </c>
      <c r="B1937" s="18" t="s">
        <v>2387</v>
      </c>
      <c r="C1937" s="18" t="s">
        <v>2388</v>
      </c>
      <c r="D1937" s="18" t="s">
        <v>2759</v>
      </c>
      <c r="E1937" s="19" t="s">
        <v>8048</v>
      </c>
      <c r="F1937" s="18" t="str">
        <f t="shared" si="30"/>
        <v>Itambacuri</v>
      </c>
      <c r="G1937" s="19">
        <v>1419.2090000000001</v>
      </c>
    </row>
    <row r="1938" spans="1:7" x14ac:dyDescent="0.25">
      <c r="A1938" s="18">
        <f>IF(ISNUMBER(SEARCH('1_Aspectos Geográficos'!$D$6,tab_estados[],1)),MAX($A$1:A1937)+1,0)</f>
        <v>1937</v>
      </c>
      <c r="B1938" s="18" t="s">
        <v>2387</v>
      </c>
      <c r="C1938" s="18" t="s">
        <v>2388</v>
      </c>
      <c r="D1938" s="18" t="s">
        <v>2760</v>
      </c>
      <c r="E1938" s="19" t="s">
        <v>8049</v>
      </c>
      <c r="F1938" s="18" t="str">
        <f t="shared" si="30"/>
        <v>Itambé Do Mato Dentro</v>
      </c>
      <c r="G1938" s="19">
        <v>380.34</v>
      </c>
    </row>
    <row r="1939" spans="1:7" x14ac:dyDescent="0.25">
      <c r="A1939" s="18">
        <f>IF(ISNUMBER(SEARCH('1_Aspectos Geográficos'!$D$6,tab_estados[],1)),MAX($A$1:A1938)+1,0)</f>
        <v>1938</v>
      </c>
      <c r="B1939" s="18" t="s">
        <v>2387</v>
      </c>
      <c r="C1939" s="18" t="s">
        <v>2388</v>
      </c>
      <c r="D1939" s="18" t="s">
        <v>2761</v>
      </c>
      <c r="E1939" s="19" t="s">
        <v>8050</v>
      </c>
      <c r="F1939" s="18" t="str">
        <f t="shared" si="30"/>
        <v>Itamogi</v>
      </c>
      <c r="G1939" s="19">
        <v>243.68700000000001</v>
      </c>
    </row>
    <row r="1940" spans="1:7" x14ac:dyDescent="0.25">
      <c r="A1940" s="18">
        <f>IF(ISNUMBER(SEARCH('1_Aspectos Geográficos'!$D$6,tab_estados[],1)),MAX($A$1:A1939)+1,0)</f>
        <v>1939</v>
      </c>
      <c r="B1940" s="18" t="s">
        <v>2387</v>
      </c>
      <c r="C1940" s="18" t="s">
        <v>2388</v>
      </c>
      <c r="D1940" s="18" t="s">
        <v>2762</v>
      </c>
      <c r="E1940" s="19" t="s">
        <v>8051</v>
      </c>
      <c r="F1940" s="18" t="str">
        <f t="shared" si="30"/>
        <v>Itamonte</v>
      </c>
      <c r="G1940" s="19">
        <v>431.79199999999997</v>
      </c>
    </row>
    <row r="1941" spans="1:7" x14ac:dyDescent="0.25">
      <c r="A1941" s="18">
        <f>IF(ISNUMBER(SEARCH('1_Aspectos Geográficos'!$D$6,tab_estados[],1)),MAX($A$1:A1940)+1,0)</f>
        <v>1940</v>
      </c>
      <c r="B1941" s="18" t="s">
        <v>2387</v>
      </c>
      <c r="C1941" s="18" t="s">
        <v>2388</v>
      </c>
      <c r="D1941" s="18" t="s">
        <v>2763</v>
      </c>
      <c r="E1941" s="19" t="s">
        <v>8052</v>
      </c>
      <c r="F1941" s="18" t="str">
        <f t="shared" si="30"/>
        <v>Itanhandu</v>
      </c>
      <c r="G1941" s="19">
        <v>143.363</v>
      </c>
    </row>
    <row r="1942" spans="1:7" x14ac:dyDescent="0.25">
      <c r="A1942" s="18">
        <f>IF(ISNUMBER(SEARCH('1_Aspectos Geográficos'!$D$6,tab_estados[],1)),MAX($A$1:A1941)+1,0)</f>
        <v>1941</v>
      </c>
      <c r="B1942" s="18" t="s">
        <v>2387</v>
      </c>
      <c r="C1942" s="18" t="s">
        <v>2388</v>
      </c>
      <c r="D1942" s="18" t="s">
        <v>2764</v>
      </c>
      <c r="E1942" s="19" t="s">
        <v>8053</v>
      </c>
      <c r="F1942" s="18" t="str">
        <f t="shared" si="30"/>
        <v>Itanhomi</v>
      </c>
      <c r="G1942" s="19">
        <v>488.84300000000002</v>
      </c>
    </row>
    <row r="1943" spans="1:7" x14ac:dyDescent="0.25">
      <c r="A1943" s="18">
        <f>IF(ISNUMBER(SEARCH('1_Aspectos Geográficos'!$D$6,tab_estados[],1)),MAX($A$1:A1942)+1,0)</f>
        <v>1942</v>
      </c>
      <c r="B1943" s="18" t="s">
        <v>2387</v>
      </c>
      <c r="C1943" s="18" t="s">
        <v>2388</v>
      </c>
      <c r="D1943" s="18" t="s">
        <v>2765</v>
      </c>
      <c r="E1943" s="19" t="s">
        <v>8054</v>
      </c>
      <c r="F1943" s="18" t="str">
        <f t="shared" si="30"/>
        <v>Itaobim</v>
      </c>
      <c r="G1943" s="19">
        <v>679.024</v>
      </c>
    </row>
    <row r="1944" spans="1:7" x14ac:dyDescent="0.25">
      <c r="A1944" s="18">
        <f>IF(ISNUMBER(SEARCH('1_Aspectos Geográficos'!$D$6,tab_estados[],1)),MAX($A$1:A1943)+1,0)</f>
        <v>1943</v>
      </c>
      <c r="B1944" s="18" t="s">
        <v>2387</v>
      </c>
      <c r="C1944" s="18" t="s">
        <v>2388</v>
      </c>
      <c r="D1944" s="18" t="s">
        <v>2766</v>
      </c>
      <c r="E1944" s="19" t="s">
        <v>8055</v>
      </c>
      <c r="F1944" s="18" t="str">
        <f t="shared" si="30"/>
        <v>Itapagipe</v>
      </c>
      <c r="G1944" s="19">
        <v>1802.4380000000001</v>
      </c>
    </row>
    <row r="1945" spans="1:7" x14ac:dyDescent="0.25">
      <c r="A1945" s="18">
        <f>IF(ISNUMBER(SEARCH('1_Aspectos Geográficos'!$D$6,tab_estados[],1)),MAX($A$1:A1944)+1,0)</f>
        <v>1944</v>
      </c>
      <c r="B1945" s="18" t="s">
        <v>2387</v>
      </c>
      <c r="C1945" s="18" t="s">
        <v>2388</v>
      </c>
      <c r="D1945" s="18" t="s">
        <v>2767</v>
      </c>
      <c r="E1945" s="19" t="s">
        <v>8056</v>
      </c>
      <c r="F1945" s="18" t="str">
        <f t="shared" si="30"/>
        <v>Itapecerica</v>
      </c>
      <c r="G1945" s="19">
        <v>1040.519</v>
      </c>
    </row>
    <row r="1946" spans="1:7" x14ac:dyDescent="0.25">
      <c r="A1946" s="18">
        <f>IF(ISNUMBER(SEARCH('1_Aspectos Geográficos'!$D$6,tab_estados[],1)),MAX($A$1:A1945)+1,0)</f>
        <v>1945</v>
      </c>
      <c r="B1946" s="18" t="s">
        <v>2387</v>
      </c>
      <c r="C1946" s="18" t="s">
        <v>2388</v>
      </c>
      <c r="D1946" s="18" t="s">
        <v>2768</v>
      </c>
      <c r="E1946" s="19" t="s">
        <v>8057</v>
      </c>
      <c r="F1946" s="18" t="str">
        <f t="shared" si="30"/>
        <v>Itapeva</v>
      </c>
      <c r="G1946" s="19">
        <v>177.34700000000001</v>
      </c>
    </row>
    <row r="1947" spans="1:7" x14ac:dyDescent="0.25">
      <c r="A1947" s="18">
        <f>IF(ISNUMBER(SEARCH('1_Aspectos Geográficos'!$D$6,tab_estados[],1)),MAX($A$1:A1946)+1,0)</f>
        <v>1946</v>
      </c>
      <c r="B1947" s="18" t="s">
        <v>2387</v>
      </c>
      <c r="C1947" s="18" t="s">
        <v>2388</v>
      </c>
      <c r="D1947" s="18" t="s">
        <v>2769</v>
      </c>
      <c r="E1947" s="19" t="s">
        <v>8058</v>
      </c>
      <c r="F1947" s="18" t="str">
        <f t="shared" si="30"/>
        <v>Itatiaiuçu</v>
      </c>
      <c r="G1947" s="19">
        <v>295.14499999999998</v>
      </c>
    </row>
    <row r="1948" spans="1:7" x14ac:dyDescent="0.25">
      <c r="A1948" s="18">
        <f>IF(ISNUMBER(SEARCH('1_Aspectos Geográficos'!$D$6,tab_estados[],1)),MAX($A$1:A1947)+1,0)</f>
        <v>1947</v>
      </c>
      <c r="B1948" s="18" t="s">
        <v>2387</v>
      </c>
      <c r="C1948" s="18" t="s">
        <v>2388</v>
      </c>
      <c r="D1948" s="18" t="s">
        <v>2770</v>
      </c>
      <c r="E1948" s="19" t="s">
        <v>8059</v>
      </c>
      <c r="F1948" s="18" t="str">
        <f t="shared" si="30"/>
        <v>Itaú De Minas</v>
      </c>
      <c r="G1948" s="19">
        <v>153.42099999999999</v>
      </c>
    </row>
    <row r="1949" spans="1:7" x14ac:dyDescent="0.25">
      <c r="A1949" s="18">
        <f>IF(ISNUMBER(SEARCH('1_Aspectos Geográficos'!$D$6,tab_estados[],1)),MAX($A$1:A1948)+1,0)</f>
        <v>1948</v>
      </c>
      <c r="B1949" s="18" t="s">
        <v>2387</v>
      </c>
      <c r="C1949" s="18" t="s">
        <v>2388</v>
      </c>
      <c r="D1949" s="18" t="s">
        <v>2771</v>
      </c>
      <c r="E1949" s="19" t="s">
        <v>8060</v>
      </c>
      <c r="F1949" s="18" t="str">
        <f t="shared" si="30"/>
        <v>Itaúna</v>
      </c>
      <c r="G1949" s="19">
        <v>495.76900000000001</v>
      </c>
    </row>
    <row r="1950" spans="1:7" x14ac:dyDescent="0.25">
      <c r="A1950" s="18">
        <f>IF(ISNUMBER(SEARCH('1_Aspectos Geográficos'!$D$6,tab_estados[],1)),MAX($A$1:A1949)+1,0)</f>
        <v>1949</v>
      </c>
      <c r="B1950" s="18" t="s">
        <v>2387</v>
      </c>
      <c r="C1950" s="18" t="s">
        <v>2388</v>
      </c>
      <c r="D1950" s="18" t="s">
        <v>2772</v>
      </c>
      <c r="E1950" s="19" t="s">
        <v>8061</v>
      </c>
      <c r="F1950" s="18" t="str">
        <f t="shared" si="30"/>
        <v>Itaverava</v>
      </c>
      <c r="G1950" s="19">
        <v>284.22000000000003</v>
      </c>
    </row>
    <row r="1951" spans="1:7" x14ac:dyDescent="0.25">
      <c r="A1951" s="18">
        <f>IF(ISNUMBER(SEARCH('1_Aspectos Geográficos'!$D$6,tab_estados[],1)),MAX($A$1:A1950)+1,0)</f>
        <v>1950</v>
      </c>
      <c r="B1951" s="18" t="s">
        <v>2387</v>
      </c>
      <c r="C1951" s="18" t="s">
        <v>2388</v>
      </c>
      <c r="D1951" s="18" t="s">
        <v>2773</v>
      </c>
      <c r="E1951" s="19" t="s">
        <v>8062</v>
      </c>
      <c r="F1951" s="18" t="str">
        <f t="shared" si="30"/>
        <v>Itinga</v>
      </c>
      <c r="G1951" s="19">
        <v>1649.6220000000001</v>
      </c>
    </row>
    <row r="1952" spans="1:7" x14ac:dyDescent="0.25">
      <c r="A1952" s="18">
        <f>IF(ISNUMBER(SEARCH('1_Aspectos Geográficos'!$D$6,tab_estados[],1)),MAX($A$1:A1951)+1,0)</f>
        <v>1951</v>
      </c>
      <c r="B1952" s="18" t="s">
        <v>2387</v>
      </c>
      <c r="C1952" s="18" t="s">
        <v>2388</v>
      </c>
      <c r="D1952" s="18" t="s">
        <v>2774</v>
      </c>
      <c r="E1952" s="19" t="s">
        <v>8063</v>
      </c>
      <c r="F1952" s="18" t="str">
        <f t="shared" si="30"/>
        <v>Itueta</v>
      </c>
      <c r="G1952" s="19">
        <v>452.67599999999999</v>
      </c>
    </row>
    <row r="1953" spans="1:7" x14ac:dyDescent="0.25">
      <c r="A1953" s="18">
        <f>IF(ISNUMBER(SEARCH('1_Aspectos Geográficos'!$D$6,tab_estados[],1)),MAX($A$1:A1952)+1,0)</f>
        <v>1952</v>
      </c>
      <c r="B1953" s="18" t="s">
        <v>2387</v>
      </c>
      <c r="C1953" s="18" t="s">
        <v>2388</v>
      </c>
      <c r="D1953" s="18" t="s">
        <v>2775</v>
      </c>
      <c r="E1953" s="19" t="s">
        <v>8064</v>
      </c>
      <c r="F1953" s="18" t="str">
        <f t="shared" si="30"/>
        <v>Ituiutaba</v>
      </c>
      <c r="G1953" s="19">
        <v>2598.0459999999998</v>
      </c>
    </row>
    <row r="1954" spans="1:7" x14ac:dyDescent="0.25">
      <c r="A1954" s="18">
        <f>IF(ISNUMBER(SEARCH('1_Aspectos Geográficos'!$D$6,tab_estados[],1)),MAX($A$1:A1953)+1,0)</f>
        <v>1953</v>
      </c>
      <c r="B1954" s="18" t="s">
        <v>2387</v>
      </c>
      <c r="C1954" s="18" t="s">
        <v>2388</v>
      </c>
      <c r="D1954" s="18" t="s">
        <v>2776</v>
      </c>
      <c r="E1954" s="19" t="s">
        <v>8065</v>
      </c>
      <c r="F1954" s="18" t="str">
        <f t="shared" si="30"/>
        <v>Itumirim</v>
      </c>
      <c r="G1954" s="19">
        <v>234.80199999999999</v>
      </c>
    </row>
    <row r="1955" spans="1:7" x14ac:dyDescent="0.25">
      <c r="A1955" s="18">
        <f>IF(ISNUMBER(SEARCH('1_Aspectos Geográficos'!$D$6,tab_estados[],1)),MAX($A$1:A1954)+1,0)</f>
        <v>1954</v>
      </c>
      <c r="B1955" s="18" t="s">
        <v>2387</v>
      </c>
      <c r="C1955" s="18" t="s">
        <v>2388</v>
      </c>
      <c r="D1955" s="18" t="s">
        <v>2777</v>
      </c>
      <c r="E1955" s="19" t="s">
        <v>8066</v>
      </c>
      <c r="F1955" s="18" t="str">
        <f t="shared" si="30"/>
        <v>Iturama</v>
      </c>
      <c r="G1955" s="19">
        <v>1404.663</v>
      </c>
    </row>
    <row r="1956" spans="1:7" x14ac:dyDescent="0.25">
      <c r="A1956" s="18">
        <f>IF(ISNUMBER(SEARCH('1_Aspectos Geográficos'!$D$6,tab_estados[],1)),MAX($A$1:A1955)+1,0)</f>
        <v>1955</v>
      </c>
      <c r="B1956" s="18" t="s">
        <v>2387</v>
      </c>
      <c r="C1956" s="18" t="s">
        <v>2388</v>
      </c>
      <c r="D1956" s="18" t="s">
        <v>2778</v>
      </c>
      <c r="E1956" s="19" t="s">
        <v>8067</v>
      </c>
      <c r="F1956" s="18" t="str">
        <f t="shared" si="30"/>
        <v>Itutinga</v>
      </c>
      <c r="G1956" s="19">
        <v>372.01799999999997</v>
      </c>
    </row>
    <row r="1957" spans="1:7" x14ac:dyDescent="0.25">
      <c r="A1957" s="18">
        <f>IF(ISNUMBER(SEARCH('1_Aspectos Geográficos'!$D$6,tab_estados[],1)),MAX($A$1:A1956)+1,0)</f>
        <v>1956</v>
      </c>
      <c r="B1957" s="18" t="s">
        <v>2387</v>
      </c>
      <c r="C1957" s="18" t="s">
        <v>2388</v>
      </c>
      <c r="D1957" s="18" t="s">
        <v>2779</v>
      </c>
      <c r="E1957" s="19" t="s">
        <v>8068</v>
      </c>
      <c r="F1957" s="18" t="str">
        <f t="shared" si="30"/>
        <v>Jaboticatubas</v>
      </c>
      <c r="G1957" s="19">
        <v>1114.972</v>
      </c>
    </row>
    <row r="1958" spans="1:7" x14ac:dyDescent="0.25">
      <c r="A1958" s="18">
        <f>IF(ISNUMBER(SEARCH('1_Aspectos Geográficos'!$D$6,tab_estados[],1)),MAX($A$1:A1957)+1,0)</f>
        <v>1957</v>
      </c>
      <c r="B1958" s="18" t="s">
        <v>2387</v>
      </c>
      <c r="C1958" s="18" t="s">
        <v>2388</v>
      </c>
      <c r="D1958" s="18" t="s">
        <v>2780</v>
      </c>
      <c r="E1958" s="19" t="s">
        <v>8069</v>
      </c>
      <c r="F1958" s="18" t="str">
        <f t="shared" si="30"/>
        <v>Jacinto</v>
      </c>
      <c r="G1958" s="19">
        <v>1393.6089999999999</v>
      </c>
    </row>
    <row r="1959" spans="1:7" x14ac:dyDescent="0.25">
      <c r="A1959" s="18">
        <f>IF(ISNUMBER(SEARCH('1_Aspectos Geográficos'!$D$6,tab_estados[],1)),MAX($A$1:A1958)+1,0)</f>
        <v>1958</v>
      </c>
      <c r="B1959" s="18" t="s">
        <v>2387</v>
      </c>
      <c r="C1959" s="18" t="s">
        <v>2388</v>
      </c>
      <c r="D1959" s="18" t="s">
        <v>2781</v>
      </c>
      <c r="E1959" s="19" t="s">
        <v>8070</v>
      </c>
      <c r="F1959" s="18" t="str">
        <f t="shared" si="30"/>
        <v>Jacuí</v>
      </c>
      <c r="G1959" s="19">
        <v>409.22899999999998</v>
      </c>
    </row>
    <row r="1960" spans="1:7" x14ac:dyDescent="0.25">
      <c r="A1960" s="18">
        <f>IF(ISNUMBER(SEARCH('1_Aspectos Geográficos'!$D$6,tab_estados[],1)),MAX($A$1:A1959)+1,0)</f>
        <v>1959</v>
      </c>
      <c r="B1960" s="18" t="s">
        <v>2387</v>
      </c>
      <c r="C1960" s="18" t="s">
        <v>2388</v>
      </c>
      <c r="D1960" s="18" t="s">
        <v>2782</v>
      </c>
      <c r="E1960" s="19" t="s">
        <v>8071</v>
      </c>
      <c r="F1960" s="18" t="str">
        <f t="shared" si="30"/>
        <v>Jacutinga</v>
      </c>
      <c r="G1960" s="19">
        <v>347.66699999999997</v>
      </c>
    </row>
    <row r="1961" spans="1:7" x14ac:dyDescent="0.25">
      <c r="A1961" s="18">
        <f>IF(ISNUMBER(SEARCH('1_Aspectos Geográficos'!$D$6,tab_estados[],1)),MAX($A$1:A1960)+1,0)</f>
        <v>1960</v>
      </c>
      <c r="B1961" s="18" t="s">
        <v>2387</v>
      </c>
      <c r="C1961" s="18" t="s">
        <v>2388</v>
      </c>
      <c r="D1961" s="18" t="s">
        <v>2783</v>
      </c>
      <c r="E1961" s="19" t="s">
        <v>8072</v>
      </c>
      <c r="F1961" s="18" t="str">
        <f t="shared" si="30"/>
        <v>Jaguaraçu</v>
      </c>
      <c r="G1961" s="19">
        <v>163.76</v>
      </c>
    </row>
    <row r="1962" spans="1:7" x14ac:dyDescent="0.25">
      <c r="A1962" s="18">
        <f>IF(ISNUMBER(SEARCH('1_Aspectos Geográficos'!$D$6,tab_estados[],1)),MAX($A$1:A1961)+1,0)</f>
        <v>1961</v>
      </c>
      <c r="B1962" s="18" t="s">
        <v>2387</v>
      </c>
      <c r="C1962" s="18" t="s">
        <v>2388</v>
      </c>
      <c r="D1962" s="18" t="s">
        <v>2784</v>
      </c>
      <c r="E1962" s="19" t="s">
        <v>8073</v>
      </c>
      <c r="F1962" s="18" t="str">
        <f t="shared" si="30"/>
        <v>Jaíba</v>
      </c>
      <c r="G1962" s="19">
        <v>2635.4670000000001</v>
      </c>
    </row>
    <row r="1963" spans="1:7" x14ac:dyDescent="0.25">
      <c r="A1963" s="18">
        <f>IF(ISNUMBER(SEARCH('1_Aspectos Geográficos'!$D$6,tab_estados[],1)),MAX($A$1:A1962)+1,0)</f>
        <v>1962</v>
      </c>
      <c r="B1963" s="18" t="s">
        <v>2387</v>
      </c>
      <c r="C1963" s="18" t="s">
        <v>2388</v>
      </c>
      <c r="D1963" s="18" t="s">
        <v>2785</v>
      </c>
      <c r="E1963" s="19" t="s">
        <v>8074</v>
      </c>
      <c r="F1963" s="18" t="str">
        <f t="shared" si="30"/>
        <v>Jampruca</v>
      </c>
      <c r="G1963" s="19">
        <v>517.09500000000003</v>
      </c>
    </row>
    <row r="1964" spans="1:7" x14ac:dyDescent="0.25">
      <c r="A1964" s="18">
        <f>IF(ISNUMBER(SEARCH('1_Aspectos Geográficos'!$D$6,tab_estados[],1)),MAX($A$1:A1963)+1,0)</f>
        <v>1963</v>
      </c>
      <c r="B1964" s="18" t="s">
        <v>2387</v>
      </c>
      <c r="C1964" s="18" t="s">
        <v>2388</v>
      </c>
      <c r="D1964" s="18" t="s">
        <v>2786</v>
      </c>
      <c r="E1964" s="19" t="s">
        <v>8075</v>
      </c>
      <c r="F1964" s="18" t="str">
        <f t="shared" si="30"/>
        <v>Janaúba</v>
      </c>
      <c r="G1964" s="19">
        <v>2181.319</v>
      </c>
    </row>
    <row r="1965" spans="1:7" x14ac:dyDescent="0.25">
      <c r="A1965" s="18">
        <f>IF(ISNUMBER(SEARCH('1_Aspectos Geográficos'!$D$6,tab_estados[],1)),MAX($A$1:A1964)+1,0)</f>
        <v>1964</v>
      </c>
      <c r="B1965" s="18" t="s">
        <v>2387</v>
      </c>
      <c r="C1965" s="18" t="s">
        <v>2388</v>
      </c>
      <c r="D1965" s="18" t="s">
        <v>2787</v>
      </c>
      <c r="E1965" s="19" t="s">
        <v>8076</v>
      </c>
      <c r="F1965" s="18" t="str">
        <f t="shared" si="30"/>
        <v>Januária</v>
      </c>
      <c r="G1965" s="19">
        <v>6661.5910000000003</v>
      </c>
    </row>
    <row r="1966" spans="1:7" x14ac:dyDescent="0.25">
      <c r="A1966" s="18">
        <f>IF(ISNUMBER(SEARCH('1_Aspectos Geográficos'!$D$6,tab_estados[],1)),MAX($A$1:A1965)+1,0)</f>
        <v>1965</v>
      </c>
      <c r="B1966" s="18" t="s">
        <v>2387</v>
      </c>
      <c r="C1966" s="18" t="s">
        <v>2388</v>
      </c>
      <c r="D1966" s="18" t="s">
        <v>2788</v>
      </c>
      <c r="E1966" s="19" t="s">
        <v>8077</v>
      </c>
      <c r="F1966" s="18" t="str">
        <f t="shared" si="30"/>
        <v>Japaraíba</v>
      </c>
      <c r="G1966" s="19">
        <v>172.14099999999999</v>
      </c>
    </row>
    <row r="1967" spans="1:7" x14ac:dyDescent="0.25">
      <c r="A1967" s="18">
        <f>IF(ISNUMBER(SEARCH('1_Aspectos Geográficos'!$D$6,tab_estados[],1)),MAX($A$1:A1966)+1,0)</f>
        <v>1966</v>
      </c>
      <c r="B1967" s="18" t="s">
        <v>2387</v>
      </c>
      <c r="C1967" s="18" t="s">
        <v>2388</v>
      </c>
      <c r="D1967" s="18" t="s">
        <v>2789</v>
      </c>
      <c r="E1967" s="19" t="s">
        <v>8078</v>
      </c>
      <c r="F1967" s="18" t="str">
        <f t="shared" si="30"/>
        <v>Japonvar</v>
      </c>
      <c r="G1967" s="19">
        <v>375.23200000000003</v>
      </c>
    </row>
    <row r="1968" spans="1:7" x14ac:dyDescent="0.25">
      <c r="A1968" s="18">
        <f>IF(ISNUMBER(SEARCH('1_Aspectos Geográficos'!$D$6,tab_estados[],1)),MAX($A$1:A1967)+1,0)</f>
        <v>1967</v>
      </c>
      <c r="B1968" s="18" t="s">
        <v>2387</v>
      </c>
      <c r="C1968" s="18" t="s">
        <v>2388</v>
      </c>
      <c r="D1968" s="18" t="s">
        <v>2790</v>
      </c>
      <c r="E1968" s="19" t="s">
        <v>8079</v>
      </c>
      <c r="F1968" s="18" t="str">
        <f t="shared" si="30"/>
        <v>Jeceaba</v>
      </c>
      <c r="G1968" s="19">
        <v>236.25</v>
      </c>
    </row>
    <row r="1969" spans="1:7" x14ac:dyDescent="0.25">
      <c r="A1969" s="18">
        <f>IF(ISNUMBER(SEARCH('1_Aspectos Geográficos'!$D$6,tab_estados[],1)),MAX($A$1:A1968)+1,0)</f>
        <v>1968</v>
      </c>
      <c r="B1969" s="18" t="s">
        <v>2387</v>
      </c>
      <c r="C1969" s="18" t="s">
        <v>2388</v>
      </c>
      <c r="D1969" s="18" t="s">
        <v>2791</v>
      </c>
      <c r="E1969" s="19" t="s">
        <v>8080</v>
      </c>
      <c r="F1969" s="18" t="str">
        <f t="shared" si="30"/>
        <v>Jenipapo De Minas</v>
      </c>
      <c r="G1969" s="19">
        <v>284.45299999999997</v>
      </c>
    </row>
    <row r="1970" spans="1:7" x14ac:dyDescent="0.25">
      <c r="A1970" s="18">
        <f>IF(ISNUMBER(SEARCH('1_Aspectos Geográficos'!$D$6,tab_estados[],1)),MAX($A$1:A1969)+1,0)</f>
        <v>1969</v>
      </c>
      <c r="B1970" s="18" t="s">
        <v>2387</v>
      </c>
      <c r="C1970" s="18" t="s">
        <v>2388</v>
      </c>
      <c r="D1970" s="18" t="s">
        <v>2792</v>
      </c>
      <c r="E1970" s="19" t="s">
        <v>8081</v>
      </c>
      <c r="F1970" s="18" t="str">
        <f t="shared" si="30"/>
        <v>Jequeri</v>
      </c>
      <c r="G1970" s="19">
        <v>547.89700000000005</v>
      </c>
    </row>
    <row r="1971" spans="1:7" x14ac:dyDescent="0.25">
      <c r="A1971" s="18">
        <f>IF(ISNUMBER(SEARCH('1_Aspectos Geográficos'!$D$6,tab_estados[],1)),MAX($A$1:A1970)+1,0)</f>
        <v>1970</v>
      </c>
      <c r="B1971" s="18" t="s">
        <v>2387</v>
      </c>
      <c r="C1971" s="18" t="s">
        <v>2388</v>
      </c>
      <c r="D1971" s="18" t="s">
        <v>2793</v>
      </c>
      <c r="E1971" s="19" t="s">
        <v>8082</v>
      </c>
      <c r="F1971" s="18" t="str">
        <f t="shared" si="30"/>
        <v>Jequitaí</v>
      </c>
      <c r="G1971" s="19">
        <v>1268.443</v>
      </c>
    </row>
    <row r="1972" spans="1:7" x14ac:dyDescent="0.25">
      <c r="A1972" s="18">
        <f>IF(ISNUMBER(SEARCH('1_Aspectos Geográficos'!$D$6,tab_estados[],1)),MAX($A$1:A1971)+1,0)</f>
        <v>1971</v>
      </c>
      <c r="B1972" s="18" t="s">
        <v>2387</v>
      </c>
      <c r="C1972" s="18" t="s">
        <v>2388</v>
      </c>
      <c r="D1972" s="18" t="s">
        <v>2794</v>
      </c>
      <c r="E1972" s="19" t="s">
        <v>8083</v>
      </c>
      <c r="F1972" s="18" t="str">
        <f t="shared" si="30"/>
        <v>Jequitibá</v>
      </c>
      <c r="G1972" s="19">
        <v>445.03</v>
      </c>
    </row>
    <row r="1973" spans="1:7" x14ac:dyDescent="0.25">
      <c r="A1973" s="18">
        <f>IF(ISNUMBER(SEARCH('1_Aspectos Geográficos'!$D$6,tab_estados[],1)),MAX($A$1:A1972)+1,0)</f>
        <v>1972</v>
      </c>
      <c r="B1973" s="18" t="s">
        <v>2387</v>
      </c>
      <c r="C1973" s="18" t="s">
        <v>2388</v>
      </c>
      <c r="D1973" s="18" t="s">
        <v>2795</v>
      </c>
      <c r="E1973" s="19" t="s">
        <v>8084</v>
      </c>
      <c r="F1973" s="18" t="str">
        <f t="shared" si="30"/>
        <v>Jequitinhonha</v>
      </c>
      <c r="G1973" s="19">
        <v>3514.2159999999999</v>
      </c>
    </row>
    <row r="1974" spans="1:7" x14ac:dyDescent="0.25">
      <c r="A1974" s="18">
        <f>IF(ISNUMBER(SEARCH('1_Aspectos Geográficos'!$D$6,tab_estados[],1)),MAX($A$1:A1973)+1,0)</f>
        <v>1973</v>
      </c>
      <c r="B1974" s="18" t="s">
        <v>2387</v>
      </c>
      <c r="C1974" s="18" t="s">
        <v>2388</v>
      </c>
      <c r="D1974" s="18" t="s">
        <v>2796</v>
      </c>
      <c r="E1974" s="19" t="s">
        <v>8085</v>
      </c>
      <c r="F1974" s="18" t="str">
        <f t="shared" si="30"/>
        <v>Jesuânia</v>
      </c>
      <c r="G1974" s="19">
        <v>153.852</v>
      </c>
    </row>
    <row r="1975" spans="1:7" x14ac:dyDescent="0.25">
      <c r="A1975" s="18">
        <f>IF(ISNUMBER(SEARCH('1_Aspectos Geográficos'!$D$6,tab_estados[],1)),MAX($A$1:A1974)+1,0)</f>
        <v>1974</v>
      </c>
      <c r="B1975" s="18" t="s">
        <v>2387</v>
      </c>
      <c r="C1975" s="18" t="s">
        <v>2388</v>
      </c>
      <c r="D1975" s="18" t="s">
        <v>2797</v>
      </c>
      <c r="E1975" s="19" t="s">
        <v>8086</v>
      </c>
      <c r="F1975" s="18" t="str">
        <f t="shared" si="30"/>
        <v>Joaíma</v>
      </c>
      <c r="G1975" s="19">
        <v>1664.19</v>
      </c>
    </row>
    <row r="1976" spans="1:7" x14ac:dyDescent="0.25">
      <c r="A1976" s="18">
        <f>IF(ISNUMBER(SEARCH('1_Aspectos Geográficos'!$D$6,tab_estados[],1)),MAX($A$1:A1975)+1,0)</f>
        <v>1975</v>
      </c>
      <c r="B1976" s="18" t="s">
        <v>2387</v>
      </c>
      <c r="C1976" s="18" t="s">
        <v>2388</v>
      </c>
      <c r="D1976" s="18" t="s">
        <v>2798</v>
      </c>
      <c r="E1976" s="19" t="s">
        <v>8087</v>
      </c>
      <c r="F1976" s="18" t="str">
        <f t="shared" si="30"/>
        <v>Joanésia</v>
      </c>
      <c r="G1976" s="19">
        <v>233.292</v>
      </c>
    </row>
    <row r="1977" spans="1:7" x14ac:dyDescent="0.25">
      <c r="A1977" s="18">
        <f>IF(ISNUMBER(SEARCH('1_Aspectos Geográficos'!$D$6,tab_estados[],1)),MAX($A$1:A1976)+1,0)</f>
        <v>1976</v>
      </c>
      <c r="B1977" s="18" t="s">
        <v>2387</v>
      </c>
      <c r="C1977" s="18" t="s">
        <v>2388</v>
      </c>
      <c r="D1977" s="18" t="s">
        <v>2799</v>
      </c>
      <c r="E1977" s="19" t="s">
        <v>8088</v>
      </c>
      <c r="F1977" s="18" t="str">
        <f t="shared" si="30"/>
        <v>João Monlevade</v>
      </c>
      <c r="G1977" s="19">
        <v>99.158000000000001</v>
      </c>
    </row>
    <row r="1978" spans="1:7" x14ac:dyDescent="0.25">
      <c r="A1978" s="18">
        <f>IF(ISNUMBER(SEARCH('1_Aspectos Geográficos'!$D$6,tab_estados[],1)),MAX($A$1:A1977)+1,0)</f>
        <v>1977</v>
      </c>
      <c r="B1978" s="18" t="s">
        <v>2387</v>
      </c>
      <c r="C1978" s="18" t="s">
        <v>2388</v>
      </c>
      <c r="D1978" s="18" t="s">
        <v>2800</v>
      </c>
      <c r="E1978" s="19" t="s">
        <v>8089</v>
      </c>
      <c r="F1978" s="18" t="str">
        <f t="shared" si="30"/>
        <v>João Pinheiro</v>
      </c>
      <c r="G1978" s="19">
        <v>10727.471</v>
      </c>
    </row>
    <row r="1979" spans="1:7" x14ac:dyDescent="0.25">
      <c r="A1979" s="18">
        <f>IF(ISNUMBER(SEARCH('1_Aspectos Geográficos'!$D$6,tab_estados[],1)),MAX($A$1:A1978)+1,0)</f>
        <v>1978</v>
      </c>
      <c r="B1979" s="18" t="s">
        <v>2387</v>
      </c>
      <c r="C1979" s="18" t="s">
        <v>2388</v>
      </c>
      <c r="D1979" s="18" t="s">
        <v>2801</v>
      </c>
      <c r="E1979" s="19" t="s">
        <v>8090</v>
      </c>
      <c r="F1979" s="18" t="str">
        <f t="shared" si="30"/>
        <v>Joaquim Felício</v>
      </c>
      <c r="G1979" s="19">
        <v>790.93499999999995</v>
      </c>
    </row>
    <row r="1980" spans="1:7" x14ac:dyDescent="0.25">
      <c r="A1980" s="18">
        <f>IF(ISNUMBER(SEARCH('1_Aspectos Geográficos'!$D$6,tab_estados[],1)),MAX($A$1:A1979)+1,0)</f>
        <v>1979</v>
      </c>
      <c r="B1980" s="18" t="s">
        <v>2387</v>
      </c>
      <c r="C1980" s="18" t="s">
        <v>2388</v>
      </c>
      <c r="D1980" s="18" t="s">
        <v>2802</v>
      </c>
      <c r="E1980" s="19" t="s">
        <v>8091</v>
      </c>
      <c r="F1980" s="18" t="str">
        <f t="shared" si="30"/>
        <v>Jordânia</v>
      </c>
      <c r="G1980" s="19">
        <v>546.70500000000004</v>
      </c>
    </row>
    <row r="1981" spans="1:7" x14ac:dyDescent="0.25">
      <c r="A1981" s="18">
        <f>IF(ISNUMBER(SEARCH('1_Aspectos Geográficos'!$D$6,tab_estados[],1)),MAX($A$1:A1980)+1,0)</f>
        <v>1980</v>
      </c>
      <c r="B1981" s="18" t="s">
        <v>2387</v>
      </c>
      <c r="C1981" s="18" t="s">
        <v>2388</v>
      </c>
      <c r="D1981" s="18" t="s">
        <v>2803</v>
      </c>
      <c r="E1981" s="19" t="s">
        <v>8092</v>
      </c>
      <c r="F1981" s="18" t="str">
        <f t="shared" si="30"/>
        <v>José Gonçalves De Minas</v>
      </c>
      <c r="G1981" s="19">
        <v>381.33199999999999</v>
      </c>
    </row>
    <row r="1982" spans="1:7" x14ac:dyDescent="0.25">
      <c r="A1982" s="18">
        <f>IF(ISNUMBER(SEARCH('1_Aspectos Geográficos'!$D$6,tab_estados[],1)),MAX($A$1:A1981)+1,0)</f>
        <v>1981</v>
      </c>
      <c r="B1982" s="18" t="s">
        <v>2387</v>
      </c>
      <c r="C1982" s="18" t="s">
        <v>2388</v>
      </c>
      <c r="D1982" s="18" t="s">
        <v>2804</v>
      </c>
      <c r="E1982" s="19" t="s">
        <v>8093</v>
      </c>
      <c r="F1982" s="18" t="str">
        <f t="shared" si="30"/>
        <v>José Raydan</v>
      </c>
      <c r="G1982" s="19">
        <v>180.822</v>
      </c>
    </row>
    <row r="1983" spans="1:7" x14ac:dyDescent="0.25">
      <c r="A1983" s="18">
        <f>IF(ISNUMBER(SEARCH('1_Aspectos Geográficos'!$D$6,tab_estados[],1)),MAX($A$1:A1982)+1,0)</f>
        <v>1982</v>
      </c>
      <c r="B1983" s="18" t="s">
        <v>2387</v>
      </c>
      <c r="C1983" s="18" t="s">
        <v>2388</v>
      </c>
      <c r="D1983" s="18" t="s">
        <v>2805</v>
      </c>
      <c r="E1983" s="19" t="s">
        <v>8094</v>
      </c>
      <c r="F1983" s="18" t="str">
        <f t="shared" si="30"/>
        <v>Josenópolis</v>
      </c>
      <c r="G1983" s="19">
        <v>541.39300000000003</v>
      </c>
    </row>
    <row r="1984" spans="1:7" x14ac:dyDescent="0.25">
      <c r="A1984" s="18">
        <f>IF(ISNUMBER(SEARCH('1_Aspectos Geográficos'!$D$6,tab_estados[],1)),MAX($A$1:A1983)+1,0)</f>
        <v>1983</v>
      </c>
      <c r="B1984" s="18" t="s">
        <v>2387</v>
      </c>
      <c r="C1984" s="18" t="s">
        <v>2388</v>
      </c>
      <c r="D1984" s="18" t="s">
        <v>2806</v>
      </c>
      <c r="E1984" s="19" t="s">
        <v>8095</v>
      </c>
      <c r="F1984" s="18" t="str">
        <f t="shared" si="30"/>
        <v>Nova União</v>
      </c>
      <c r="G1984" s="19">
        <v>172.131</v>
      </c>
    </row>
    <row r="1985" spans="1:7" x14ac:dyDescent="0.25">
      <c r="A1985" s="18">
        <f>IF(ISNUMBER(SEARCH('1_Aspectos Geográficos'!$D$6,tab_estados[],1)),MAX($A$1:A1984)+1,0)</f>
        <v>1984</v>
      </c>
      <c r="B1985" s="18" t="s">
        <v>2387</v>
      </c>
      <c r="C1985" s="18" t="s">
        <v>2388</v>
      </c>
      <c r="D1985" s="18" t="s">
        <v>2807</v>
      </c>
      <c r="E1985" s="19" t="s">
        <v>8096</v>
      </c>
      <c r="F1985" s="18" t="str">
        <f t="shared" si="30"/>
        <v>Juatuba</v>
      </c>
      <c r="G1985" s="19">
        <v>97.171999999999997</v>
      </c>
    </row>
    <row r="1986" spans="1:7" x14ac:dyDescent="0.25">
      <c r="A1986" s="18">
        <f>IF(ISNUMBER(SEARCH('1_Aspectos Geográficos'!$D$6,tab_estados[],1)),MAX($A$1:A1985)+1,0)</f>
        <v>1985</v>
      </c>
      <c r="B1986" s="18" t="s">
        <v>2387</v>
      </c>
      <c r="C1986" s="18" t="s">
        <v>2388</v>
      </c>
      <c r="D1986" s="18" t="s">
        <v>2808</v>
      </c>
      <c r="E1986" s="19" t="s">
        <v>8097</v>
      </c>
      <c r="F1986" s="18" t="str">
        <f t="shared" ref="F1986:F2049" si="31">IFERROR(VLOOKUP(ROW(A1985),lista,5,0),"")</f>
        <v>Juiz De Fora</v>
      </c>
      <c r="G1986" s="19">
        <v>1435.749</v>
      </c>
    </row>
    <row r="1987" spans="1:7" x14ac:dyDescent="0.25">
      <c r="A1987" s="18">
        <f>IF(ISNUMBER(SEARCH('1_Aspectos Geográficos'!$D$6,tab_estados[],1)),MAX($A$1:A1986)+1,0)</f>
        <v>1986</v>
      </c>
      <c r="B1987" s="18" t="s">
        <v>2387</v>
      </c>
      <c r="C1987" s="18" t="s">
        <v>2388</v>
      </c>
      <c r="D1987" s="18" t="s">
        <v>2809</v>
      </c>
      <c r="E1987" s="19" t="s">
        <v>8098</v>
      </c>
      <c r="F1987" s="18" t="str">
        <f t="shared" si="31"/>
        <v>Juramento</v>
      </c>
      <c r="G1987" s="19">
        <v>431.63</v>
      </c>
    </row>
    <row r="1988" spans="1:7" x14ac:dyDescent="0.25">
      <c r="A1988" s="18">
        <f>IF(ISNUMBER(SEARCH('1_Aspectos Geográficos'!$D$6,tab_estados[],1)),MAX($A$1:A1987)+1,0)</f>
        <v>1987</v>
      </c>
      <c r="B1988" s="18" t="s">
        <v>2387</v>
      </c>
      <c r="C1988" s="18" t="s">
        <v>2388</v>
      </c>
      <c r="D1988" s="18" t="s">
        <v>2810</v>
      </c>
      <c r="E1988" s="19" t="s">
        <v>8099</v>
      </c>
      <c r="F1988" s="18" t="str">
        <f t="shared" si="31"/>
        <v>Juruaia</v>
      </c>
      <c r="G1988" s="19">
        <v>220.35300000000001</v>
      </c>
    </row>
    <row r="1989" spans="1:7" x14ac:dyDescent="0.25">
      <c r="A1989" s="18">
        <f>IF(ISNUMBER(SEARCH('1_Aspectos Geográficos'!$D$6,tab_estados[],1)),MAX($A$1:A1988)+1,0)</f>
        <v>1988</v>
      </c>
      <c r="B1989" s="18" t="s">
        <v>2387</v>
      </c>
      <c r="C1989" s="18" t="s">
        <v>2388</v>
      </c>
      <c r="D1989" s="18" t="s">
        <v>2811</v>
      </c>
      <c r="E1989" s="19" t="s">
        <v>8100</v>
      </c>
      <c r="F1989" s="18" t="str">
        <f t="shared" si="31"/>
        <v>Juvenília</v>
      </c>
      <c r="G1989" s="19">
        <v>1064.692</v>
      </c>
    </row>
    <row r="1990" spans="1:7" x14ac:dyDescent="0.25">
      <c r="A1990" s="18">
        <f>IF(ISNUMBER(SEARCH('1_Aspectos Geográficos'!$D$6,tab_estados[],1)),MAX($A$1:A1989)+1,0)</f>
        <v>1989</v>
      </c>
      <c r="B1990" s="18" t="s">
        <v>2387</v>
      </c>
      <c r="C1990" s="18" t="s">
        <v>2388</v>
      </c>
      <c r="D1990" s="18" t="s">
        <v>2812</v>
      </c>
      <c r="E1990" s="19" t="s">
        <v>8101</v>
      </c>
      <c r="F1990" s="18" t="str">
        <f t="shared" si="31"/>
        <v>Ladainha</v>
      </c>
      <c r="G1990" s="19">
        <v>866.29</v>
      </c>
    </row>
    <row r="1991" spans="1:7" x14ac:dyDescent="0.25">
      <c r="A1991" s="18">
        <f>IF(ISNUMBER(SEARCH('1_Aspectos Geográficos'!$D$6,tab_estados[],1)),MAX($A$1:A1990)+1,0)</f>
        <v>1990</v>
      </c>
      <c r="B1991" s="18" t="s">
        <v>2387</v>
      </c>
      <c r="C1991" s="18" t="s">
        <v>2388</v>
      </c>
      <c r="D1991" s="18" t="s">
        <v>2813</v>
      </c>
      <c r="E1991" s="19" t="s">
        <v>8102</v>
      </c>
      <c r="F1991" s="18" t="str">
        <f t="shared" si="31"/>
        <v>Lagamar</v>
      </c>
      <c r="G1991" s="19">
        <v>1474.5619999999999</v>
      </c>
    </row>
    <row r="1992" spans="1:7" x14ac:dyDescent="0.25">
      <c r="A1992" s="18">
        <f>IF(ISNUMBER(SEARCH('1_Aspectos Geográficos'!$D$6,tab_estados[],1)),MAX($A$1:A1991)+1,0)</f>
        <v>1991</v>
      </c>
      <c r="B1992" s="18" t="s">
        <v>2387</v>
      </c>
      <c r="C1992" s="18" t="s">
        <v>2388</v>
      </c>
      <c r="D1992" s="18" t="s">
        <v>2814</v>
      </c>
      <c r="E1992" s="19" t="s">
        <v>8103</v>
      </c>
      <c r="F1992" s="18" t="str">
        <f t="shared" si="31"/>
        <v>Lagoa Da Prata</v>
      </c>
      <c r="G1992" s="19">
        <v>439.98399999999998</v>
      </c>
    </row>
    <row r="1993" spans="1:7" x14ac:dyDescent="0.25">
      <c r="A1993" s="18">
        <f>IF(ISNUMBER(SEARCH('1_Aspectos Geográficos'!$D$6,tab_estados[],1)),MAX($A$1:A1992)+1,0)</f>
        <v>1992</v>
      </c>
      <c r="B1993" s="18" t="s">
        <v>2387</v>
      </c>
      <c r="C1993" s="18" t="s">
        <v>2388</v>
      </c>
      <c r="D1993" s="18" t="s">
        <v>2815</v>
      </c>
      <c r="E1993" s="19" t="s">
        <v>8104</v>
      </c>
      <c r="F1993" s="18" t="str">
        <f t="shared" si="31"/>
        <v>Lagoa Dos Patos</v>
      </c>
      <c r="G1993" s="19">
        <v>600.54700000000003</v>
      </c>
    </row>
    <row r="1994" spans="1:7" x14ac:dyDescent="0.25">
      <c r="A1994" s="18">
        <f>IF(ISNUMBER(SEARCH('1_Aspectos Geográficos'!$D$6,tab_estados[],1)),MAX($A$1:A1993)+1,0)</f>
        <v>1993</v>
      </c>
      <c r="B1994" s="18" t="s">
        <v>2387</v>
      </c>
      <c r="C1994" s="18" t="s">
        <v>2388</v>
      </c>
      <c r="D1994" s="18" t="s">
        <v>2816</v>
      </c>
      <c r="E1994" s="19" t="s">
        <v>8105</v>
      </c>
      <c r="F1994" s="18" t="str">
        <f t="shared" si="31"/>
        <v>Lagoa Dourada</v>
      </c>
      <c r="G1994" s="19">
        <v>476.69299999999998</v>
      </c>
    </row>
    <row r="1995" spans="1:7" x14ac:dyDescent="0.25">
      <c r="A1995" s="18">
        <f>IF(ISNUMBER(SEARCH('1_Aspectos Geográficos'!$D$6,tab_estados[],1)),MAX($A$1:A1994)+1,0)</f>
        <v>1994</v>
      </c>
      <c r="B1995" s="18" t="s">
        <v>2387</v>
      </c>
      <c r="C1995" s="18" t="s">
        <v>2388</v>
      </c>
      <c r="D1995" s="18" t="s">
        <v>2817</v>
      </c>
      <c r="E1995" s="19" t="s">
        <v>8106</v>
      </c>
      <c r="F1995" s="18" t="str">
        <f t="shared" si="31"/>
        <v>Lagoa Formosa</v>
      </c>
      <c r="G1995" s="19">
        <v>840.92</v>
      </c>
    </row>
    <row r="1996" spans="1:7" x14ac:dyDescent="0.25">
      <c r="A1996" s="18">
        <f>IF(ISNUMBER(SEARCH('1_Aspectos Geográficos'!$D$6,tab_estados[],1)),MAX($A$1:A1995)+1,0)</f>
        <v>1995</v>
      </c>
      <c r="B1996" s="18" t="s">
        <v>2387</v>
      </c>
      <c r="C1996" s="18" t="s">
        <v>2388</v>
      </c>
      <c r="D1996" s="18" t="s">
        <v>2818</v>
      </c>
      <c r="E1996" s="19" t="s">
        <v>8107</v>
      </c>
      <c r="F1996" s="18" t="str">
        <f t="shared" si="31"/>
        <v>Lagoa Grande</v>
      </c>
      <c r="G1996" s="19">
        <v>1236.3009999999999</v>
      </c>
    </row>
    <row r="1997" spans="1:7" x14ac:dyDescent="0.25">
      <c r="A1997" s="18">
        <f>IF(ISNUMBER(SEARCH('1_Aspectos Geográficos'!$D$6,tab_estados[],1)),MAX($A$1:A1996)+1,0)</f>
        <v>1996</v>
      </c>
      <c r="B1997" s="18" t="s">
        <v>2387</v>
      </c>
      <c r="C1997" s="18" t="s">
        <v>2388</v>
      </c>
      <c r="D1997" s="18" t="s">
        <v>2819</v>
      </c>
      <c r="E1997" s="19" t="s">
        <v>7152</v>
      </c>
      <c r="F1997" s="18" t="str">
        <f t="shared" si="31"/>
        <v>Lagoa Santa</v>
      </c>
      <c r="G1997" s="19">
        <v>229.40899999999999</v>
      </c>
    </row>
    <row r="1998" spans="1:7" x14ac:dyDescent="0.25">
      <c r="A1998" s="18">
        <f>IF(ISNUMBER(SEARCH('1_Aspectos Geográficos'!$D$6,tab_estados[],1)),MAX($A$1:A1997)+1,0)</f>
        <v>1997</v>
      </c>
      <c r="B1998" s="18" t="s">
        <v>2387</v>
      </c>
      <c r="C1998" s="18" t="s">
        <v>2388</v>
      </c>
      <c r="D1998" s="18" t="s">
        <v>2820</v>
      </c>
      <c r="E1998" s="19" t="s">
        <v>8108</v>
      </c>
      <c r="F1998" s="18" t="str">
        <f t="shared" si="31"/>
        <v>Lajinha</v>
      </c>
      <c r="G1998" s="19">
        <v>431.92</v>
      </c>
    </row>
    <row r="1999" spans="1:7" x14ac:dyDescent="0.25">
      <c r="A1999" s="18">
        <f>IF(ISNUMBER(SEARCH('1_Aspectos Geográficos'!$D$6,tab_estados[],1)),MAX($A$1:A1998)+1,0)</f>
        <v>1998</v>
      </c>
      <c r="B1999" s="18" t="s">
        <v>2387</v>
      </c>
      <c r="C1999" s="18" t="s">
        <v>2388</v>
      </c>
      <c r="D1999" s="18" t="s">
        <v>2821</v>
      </c>
      <c r="E1999" s="19" t="s">
        <v>8109</v>
      </c>
      <c r="F1999" s="18" t="str">
        <f t="shared" si="31"/>
        <v>Lambari</v>
      </c>
      <c r="G1999" s="19">
        <v>213.11</v>
      </c>
    </row>
    <row r="2000" spans="1:7" x14ac:dyDescent="0.25">
      <c r="A2000" s="18">
        <f>IF(ISNUMBER(SEARCH('1_Aspectos Geográficos'!$D$6,tab_estados[],1)),MAX($A$1:A1999)+1,0)</f>
        <v>1999</v>
      </c>
      <c r="B2000" s="18" t="s">
        <v>2387</v>
      </c>
      <c r="C2000" s="18" t="s">
        <v>2388</v>
      </c>
      <c r="D2000" s="18" t="s">
        <v>2822</v>
      </c>
      <c r="E2000" s="19" t="s">
        <v>8110</v>
      </c>
      <c r="F2000" s="18" t="str">
        <f t="shared" si="31"/>
        <v>Lamim</v>
      </c>
      <c r="G2000" s="19">
        <v>118.602</v>
      </c>
    </row>
    <row r="2001" spans="1:7" x14ac:dyDescent="0.25">
      <c r="A2001" s="18">
        <f>IF(ISNUMBER(SEARCH('1_Aspectos Geográficos'!$D$6,tab_estados[],1)),MAX($A$1:A2000)+1,0)</f>
        <v>2000</v>
      </c>
      <c r="B2001" s="18" t="s">
        <v>2387</v>
      </c>
      <c r="C2001" s="18" t="s">
        <v>2388</v>
      </c>
      <c r="D2001" s="18" t="s">
        <v>2823</v>
      </c>
      <c r="E2001" s="19" t="s">
        <v>8111</v>
      </c>
      <c r="F2001" s="18" t="str">
        <f t="shared" si="31"/>
        <v>Laranjal</v>
      </c>
      <c r="G2001" s="19">
        <v>204.88200000000001</v>
      </c>
    </row>
    <row r="2002" spans="1:7" x14ac:dyDescent="0.25">
      <c r="A2002" s="18">
        <f>IF(ISNUMBER(SEARCH('1_Aspectos Geográficos'!$D$6,tab_estados[],1)),MAX($A$1:A2001)+1,0)</f>
        <v>2001</v>
      </c>
      <c r="B2002" s="18" t="s">
        <v>2387</v>
      </c>
      <c r="C2002" s="18" t="s">
        <v>2388</v>
      </c>
      <c r="D2002" s="18" t="s">
        <v>2824</v>
      </c>
      <c r="E2002" s="19" t="s">
        <v>8112</v>
      </c>
      <c r="F2002" s="18" t="str">
        <f t="shared" si="31"/>
        <v>Lassance</v>
      </c>
      <c r="G2002" s="19">
        <v>3204.2170000000001</v>
      </c>
    </row>
    <row r="2003" spans="1:7" x14ac:dyDescent="0.25">
      <c r="A2003" s="18">
        <f>IF(ISNUMBER(SEARCH('1_Aspectos Geográficos'!$D$6,tab_estados[],1)),MAX($A$1:A2002)+1,0)</f>
        <v>2002</v>
      </c>
      <c r="B2003" s="18" t="s">
        <v>2387</v>
      </c>
      <c r="C2003" s="18" t="s">
        <v>2388</v>
      </c>
      <c r="D2003" s="18" t="s">
        <v>2825</v>
      </c>
      <c r="E2003" s="19" t="s">
        <v>8113</v>
      </c>
      <c r="F2003" s="18" t="str">
        <f t="shared" si="31"/>
        <v>Lavras</v>
      </c>
      <c r="G2003" s="19">
        <v>564.74400000000003</v>
      </c>
    </row>
    <row r="2004" spans="1:7" x14ac:dyDescent="0.25">
      <c r="A2004" s="18">
        <f>IF(ISNUMBER(SEARCH('1_Aspectos Geográficos'!$D$6,tab_estados[],1)),MAX($A$1:A2003)+1,0)</f>
        <v>2003</v>
      </c>
      <c r="B2004" s="18" t="s">
        <v>2387</v>
      </c>
      <c r="C2004" s="18" t="s">
        <v>2388</v>
      </c>
      <c r="D2004" s="18" t="s">
        <v>2826</v>
      </c>
      <c r="E2004" s="19" t="s">
        <v>8114</v>
      </c>
      <c r="F2004" s="18" t="str">
        <f t="shared" si="31"/>
        <v>Leandro Ferreira</v>
      </c>
      <c r="G2004" s="19">
        <v>352.005</v>
      </c>
    </row>
    <row r="2005" spans="1:7" x14ac:dyDescent="0.25">
      <c r="A2005" s="18">
        <f>IF(ISNUMBER(SEARCH('1_Aspectos Geográficos'!$D$6,tab_estados[],1)),MAX($A$1:A2004)+1,0)</f>
        <v>2004</v>
      </c>
      <c r="B2005" s="18" t="s">
        <v>2387</v>
      </c>
      <c r="C2005" s="18" t="s">
        <v>2388</v>
      </c>
      <c r="D2005" s="18" t="s">
        <v>2827</v>
      </c>
      <c r="E2005" s="19" t="s">
        <v>8115</v>
      </c>
      <c r="F2005" s="18" t="str">
        <f t="shared" si="31"/>
        <v>Leme Do Prado</v>
      </c>
      <c r="G2005" s="19">
        <v>280.036</v>
      </c>
    </row>
    <row r="2006" spans="1:7" x14ac:dyDescent="0.25">
      <c r="A2006" s="18">
        <f>IF(ISNUMBER(SEARCH('1_Aspectos Geográficos'!$D$6,tab_estados[],1)),MAX($A$1:A2005)+1,0)</f>
        <v>2005</v>
      </c>
      <c r="B2006" s="18" t="s">
        <v>2387</v>
      </c>
      <c r="C2006" s="18" t="s">
        <v>2388</v>
      </c>
      <c r="D2006" s="18" t="s">
        <v>2828</v>
      </c>
      <c r="E2006" s="19" t="s">
        <v>8116</v>
      </c>
      <c r="F2006" s="18" t="str">
        <f t="shared" si="31"/>
        <v>Leopoldina</v>
      </c>
      <c r="G2006" s="19">
        <v>943.07600000000002</v>
      </c>
    </row>
    <row r="2007" spans="1:7" x14ac:dyDescent="0.25">
      <c r="A2007" s="18">
        <f>IF(ISNUMBER(SEARCH('1_Aspectos Geográficos'!$D$6,tab_estados[],1)),MAX($A$1:A2006)+1,0)</f>
        <v>2006</v>
      </c>
      <c r="B2007" s="18" t="s">
        <v>2387</v>
      </c>
      <c r="C2007" s="18" t="s">
        <v>2388</v>
      </c>
      <c r="D2007" s="18" t="s">
        <v>2829</v>
      </c>
      <c r="E2007" s="19" t="s">
        <v>8117</v>
      </c>
      <c r="F2007" s="18" t="str">
        <f t="shared" si="31"/>
        <v>Liberdade</v>
      </c>
      <c r="G2007" s="19">
        <v>401.33699999999999</v>
      </c>
    </row>
    <row r="2008" spans="1:7" x14ac:dyDescent="0.25">
      <c r="A2008" s="18">
        <f>IF(ISNUMBER(SEARCH('1_Aspectos Geográficos'!$D$6,tab_estados[],1)),MAX($A$1:A2007)+1,0)</f>
        <v>2007</v>
      </c>
      <c r="B2008" s="18" t="s">
        <v>2387</v>
      </c>
      <c r="C2008" s="18" t="s">
        <v>2388</v>
      </c>
      <c r="D2008" s="18" t="s">
        <v>2830</v>
      </c>
      <c r="E2008" s="19" t="s">
        <v>8118</v>
      </c>
      <c r="F2008" s="18" t="str">
        <f t="shared" si="31"/>
        <v>Lima Duarte</v>
      </c>
      <c r="G2008" s="19">
        <v>848.56399999999996</v>
      </c>
    </row>
    <row r="2009" spans="1:7" x14ac:dyDescent="0.25">
      <c r="A2009" s="18">
        <f>IF(ISNUMBER(SEARCH('1_Aspectos Geográficos'!$D$6,tab_estados[],1)),MAX($A$1:A2008)+1,0)</f>
        <v>2008</v>
      </c>
      <c r="B2009" s="18" t="s">
        <v>2387</v>
      </c>
      <c r="C2009" s="18" t="s">
        <v>2388</v>
      </c>
      <c r="D2009" s="18" t="s">
        <v>2831</v>
      </c>
      <c r="E2009" s="19" t="s">
        <v>8119</v>
      </c>
      <c r="F2009" s="18" t="str">
        <f t="shared" si="31"/>
        <v>Limeira Do Oeste</v>
      </c>
      <c r="G2009" s="19">
        <v>1319.0360000000001</v>
      </c>
    </row>
    <row r="2010" spans="1:7" x14ac:dyDescent="0.25">
      <c r="A2010" s="18">
        <f>IF(ISNUMBER(SEARCH('1_Aspectos Geográficos'!$D$6,tab_estados[],1)),MAX($A$1:A2009)+1,0)</f>
        <v>2009</v>
      </c>
      <c r="B2010" s="18" t="s">
        <v>2387</v>
      </c>
      <c r="C2010" s="18" t="s">
        <v>2388</v>
      </c>
      <c r="D2010" s="18" t="s">
        <v>2832</v>
      </c>
      <c r="E2010" s="19" t="s">
        <v>8120</v>
      </c>
      <c r="F2010" s="18" t="str">
        <f t="shared" si="31"/>
        <v>Lontra</v>
      </c>
      <c r="G2010" s="19">
        <v>258.87400000000002</v>
      </c>
    </row>
    <row r="2011" spans="1:7" x14ac:dyDescent="0.25">
      <c r="A2011" s="18">
        <f>IF(ISNUMBER(SEARCH('1_Aspectos Geográficos'!$D$6,tab_estados[],1)),MAX($A$1:A2010)+1,0)</f>
        <v>2010</v>
      </c>
      <c r="B2011" s="18" t="s">
        <v>2387</v>
      </c>
      <c r="C2011" s="18" t="s">
        <v>2388</v>
      </c>
      <c r="D2011" s="18" t="s">
        <v>2833</v>
      </c>
      <c r="E2011" s="19" t="s">
        <v>8121</v>
      </c>
      <c r="F2011" s="18" t="str">
        <f t="shared" si="31"/>
        <v>Luisburgo</v>
      </c>
      <c r="G2011" s="19">
        <v>145.41800000000001</v>
      </c>
    </row>
    <row r="2012" spans="1:7" x14ac:dyDescent="0.25">
      <c r="A2012" s="18">
        <f>IF(ISNUMBER(SEARCH('1_Aspectos Geográficos'!$D$6,tab_estados[],1)),MAX($A$1:A2011)+1,0)</f>
        <v>2011</v>
      </c>
      <c r="B2012" s="18" t="s">
        <v>2387</v>
      </c>
      <c r="C2012" s="18" t="s">
        <v>2388</v>
      </c>
      <c r="D2012" s="18" t="s">
        <v>2834</v>
      </c>
      <c r="E2012" s="19" t="s">
        <v>8122</v>
      </c>
      <c r="F2012" s="18" t="str">
        <f t="shared" si="31"/>
        <v>Luislândia</v>
      </c>
      <c r="G2012" s="19">
        <v>411.714</v>
      </c>
    </row>
    <row r="2013" spans="1:7" x14ac:dyDescent="0.25">
      <c r="A2013" s="18">
        <f>IF(ISNUMBER(SEARCH('1_Aspectos Geográficos'!$D$6,tab_estados[],1)),MAX($A$1:A2012)+1,0)</f>
        <v>2012</v>
      </c>
      <c r="B2013" s="18" t="s">
        <v>2387</v>
      </c>
      <c r="C2013" s="18" t="s">
        <v>2388</v>
      </c>
      <c r="D2013" s="18" t="s">
        <v>2835</v>
      </c>
      <c r="E2013" s="19" t="s">
        <v>8123</v>
      </c>
      <c r="F2013" s="18" t="str">
        <f t="shared" si="31"/>
        <v>Luminárias</v>
      </c>
      <c r="G2013" s="19">
        <v>500.14299999999997</v>
      </c>
    </row>
    <row r="2014" spans="1:7" x14ac:dyDescent="0.25">
      <c r="A2014" s="18">
        <f>IF(ISNUMBER(SEARCH('1_Aspectos Geográficos'!$D$6,tab_estados[],1)),MAX($A$1:A2013)+1,0)</f>
        <v>2013</v>
      </c>
      <c r="B2014" s="18" t="s">
        <v>2387</v>
      </c>
      <c r="C2014" s="18" t="s">
        <v>2388</v>
      </c>
      <c r="D2014" s="18" t="s">
        <v>2836</v>
      </c>
      <c r="E2014" s="19" t="s">
        <v>8124</v>
      </c>
      <c r="F2014" s="18" t="str">
        <f t="shared" si="31"/>
        <v>Luz</v>
      </c>
      <c r="G2014" s="19">
        <v>1171.6590000000001</v>
      </c>
    </row>
    <row r="2015" spans="1:7" x14ac:dyDescent="0.25">
      <c r="A2015" s="18">
        <f>IF(ISNUMBER(SEARCH('1_Aspectos Geográficos'!$D$6,tab_estados[],1)),MAX($A$1:A2014)+1,0)</f>
        <v>2014</v>
      </c>
      <c r="B2015" s="18" t="s">
        <v>2387</v>
      </c>
      <c r="C2015" s="18" t="s">
        <v>2388</v>
      </c>
      <c r="D2015" s="18" t="s">
        <v>2837</v>
      </c>
      <c r="E2015" s="19" t="s">
        <v>8125</v>
      </c>
      <c r="F2015" s="18" t="str">
        <f t="shared" si="31"/>
        <v>Machacalis</v>
      </c>
      <c r="G2015" s="19">
        <v>332.37799999999999</v>
      </c>
    </row>
    <row r="2016" spans="1:7" x14ac:dyDescent="0.25">
      <c r="A2016" s="18">
        <f>IF(ISNUMBER(SEARCH('1_Aspectos Geográficos'!$D$6,tab_estados[],1)),MAX($A$1:A2015)+1,0)</f>
        <v>2015</v>
      </c>
      <c r="B2016" s="18" t="s">
        <v>2387</v>
      </c>
      <c r="C2016" s="18" t="s">
        <v>2388</v>
      </c>
      <c r="D2016" s="18" t="s">
        <v>2838</v>
      </c>
      <c r="E2016" s="19" t="s">
        <v>8126</v>
      </c>
      <c r="F2016" s="18" t="str">
        <f t="shared" si="31"/>
        <v>Machado</v>
      </c>
      <c r="G2016" s="19">
        <v>585.95799999999997</v>
      </c>
    </row>
    <row r="2017" spans="1:7" x14ac:dyDescent="0.25">
      <c r="A2017" s="18">
        <f>IF(ISNUMBER(SEARCH('1_Aspectos Geográficos'!$D$6,tab_estados[],1)),MAX($A$1:A2016)+1,0)</f>
        <v>2016</v>
      </c>
      <c r="B2017" s="18" t="s">
        <v>2387</v>
      </c>
      <c r="C2017" s="18" t="s">
        <v>2388</v>
      </c>
      <c r="D2017" s="18" t="s">
        <v>2839</v>
      </c>
      <c r="E2017" s="19" t="s">
        <v>8127</v>
      </c>
      <c r="F2017" s="18" t="str">
        <f t="shared" si="31"/>
        <v>Madre De Deus De Minas</v>
      </c>
      <c r="G2017" s="19">
        <v>492.90899999999999</v>
      </c>
    </row>
    <row r="2018" spans="1:7" x14ac:dyDescent="0.25">
      <c r="A2018" s="18">
        <f>IF(ISNUMBER(SEARCH('1_Aspectos Geográficos'!$D$6,tab_estados[],1)),MAX($A$1:A2017)+1,0)</f>
        <v>2017</v>
      </c>
      <c r="B2018" s="18" t="s">
        <v>2387</v>
      </c>
      <c r="C2018" s="18" t="s">
        <v>2388</v>
      </c>
      <c r="D2018" s="18" t="s">
        <v>2840</v>
      </c>
      <c r="E2018" s="19" t="s">
        <v>8128</v>
      </c>
      <c r="F2018" s="18" t="str">
        <f t="shared" si="31"/>
        <v>Malacacheta</v>
      </c>
      <c r="G2018" s="19">
        <v>727.88599999999997</v>
      </c>
    </row>
    <row r="2019" spans="1:7" x14ac:dyDescent="0.25">
      <c r="A2019" s="18">
        <f>IF(ISNUMBER(SEARCH('1_Aspectos Geográficos'!$D$6,tab_estados[],1)),MAX($A$1:A2018)+1,0)</f>
        <v>2018</v>
      </c>
      <c r="B2019" s="18" t="s">
        <v>2387</v>
      </c>
      <c r="C2019" s="18" t="s">
        <v>2388</v>
      </c>
      <c r="D2019" s="18" t="s">
        <v>2841</v>
      </c>
      <c r="E2019" s="19" t="s">
        <v>8129</v>
      </c>
      <c r="F2019" s="18" t="str">
        <f t="shared" si="31"/>
        <v>Mamonas</v>
      </c>
      <c r="G2019" s="19">
        <v>284.36500000000001</v>
      </c>
    </row>
    <row r="2020" spans="1:7" x14ac:dyDescent="0.25">
      <c r="A2020" s="18">
        <f>IF(ISNUMBER(SEARCH('1_Aspectos Geográficos'!$D$6,tab_estados[],1)),MAX($A$1:A2019)+1,0)</f>
        <v>2019</v>
      </c>
      <c r="B2020" s="18" t="s">
        <v>2387</v>
      </c>
      <c r="C2020" s="18" t="s">
        <v>2388</v>
      </c>
      <c r="D2020" s="18" t="s">
        <v>2842</v>
      </c>
      <c r="E2020" s="19" t="s">
        <v>8130</v>
      </c>
      <c r="F2020" s="18" t="str">
        <f t="shared" si="31"/>
        <v>Manga</v>
      </c>
      <c r="G2020" s="19">
        <v>1950.184</v>
      </c>
    </row>
    <row r="2021" spans="1:7" x14ac:dyDescent="0.25">
      <c r="A2021" s="18">
        <f>IF(ISNUMBER(SEARCH('1_Aspectos Geográficos'!$D$6,tab_estados[],1)),MAX($A$1:A2020)+1,0)</f>
        <v>2020</v>
      </c>
      <c r="B2021" s="18" t="s">
        <v>2387</v>
      </c>
      <c r="C2021" s="18" t="s">
        <v>2388</v>
      </c>
      <c r="D2021" s="18" t="s">
        <v>2843</v>
      </c>
      <c r="E2021" s="19" t="s">
        <v>8131</v>
      </c>
      <c r="F2021" s="18" t="str">
        <f t="shared" si="31"/>
        <v>Manhuaçu</v>
      </c>
      <c r="G2021" s="19">
        <v>628.31799999999998</v>
      </c>
    </row>
    <row r="2022" spans="1:7" x14ac:dyDescent="0.25">
      <c r="A2022" s="18">
        <f>IF(ISNUMBER(SEARCH('1_Aspectos Geográficos'!$D$6,tab_estados[],1)),MAX($A$1:A2021)+1,0)</f>
        <v>2021</v>
      </c>
      <c r="B2022" s="18" t="s">
        <v>2387</v>
      </c>
      <c r="C2022" s="18" t="s">
        <v>2388</v>
      </c>
      <c r="D2022" s="18" t="s">
        <v>2844</v>
      </c>
      <c r="E2022" s="19" t="s">
        <v>8132</v>
      </c>
      <c r="F2022" s="18" t="str">
        <f t="shared" si="31"/>
        <v>Manhumirim</v>
      </c>
      <c r="G2022" s="19">
        <v>182.9</v>
      </c>
    </row>
    <row r="2023" spans="1:7" x14ac:dyDescent="0.25">
      <c r="A2023" s="18">
        <f>IF(ISNUMBER(SEARCH('1_Aspectos Geográficos'!$D$6,tab_estados[],1)),MAX($A$1:A2022)+1,0)</f>
        <v>2022</v>
      </c>
      <c r="B2023" s="18" t="s">
        <v>2387</v>
      </c>
      <c r="C2023" s="18" t="s">
        <v>2388</v>
      </c>
      <c r="D2023" s="18" t="s">
        <v>2845</v>
      </c>
      <c r="E2023" s="19" t="s">
        <v>8133</v>
      </c>
      <c r="F2023" s="18" t="str">
        <f t="shared" si="31"/>
        <v>Mantena</v>
      </c>
      <c r="G2023" s="19">
        <v>685.20799999999997</v>
      </c>
    </row>
    <row r="2024" spans="1:7" x14ac:dyDescent="0.25">
      <c r="A2024" s="18">
        <f>IF(ISNUMBER(SEARCH('1_Aspectos Geográficos'!$D$6,tab_estados[],1)),MAX($A$1:A2023)+1,0)</f>
        <v>2023</v>
      </c>
      <c r="B2024" s="18" t="s">
        <v>2387</v>
      </c>
      <c r="C2024" s="18" t="s">
        <v>2388</v>
      </c>
      <c r="D2024" s="18" t="s">
        <v>2846</v>
      </c>
      <c r="E2024" s="19" t="s">
        <v>8134</v>
      </c>
      <c r="F2024" s="18" t="str">
        <f t="shared" si="31"/>
        <v>Maravilhas</v>
      </c>
      <c r="G2024" s="19">
        <v>261.60399999999998</v>
      </c>
    </row>
    <row r="2025" spans="1:7" x14ac:dyDescent="0.25">
      <c r="A2025" s="18">
        <f>IF(ISNUMBER(SEARCH('1_Aspectos Geográficos'!$D$6,tab_estados[],1)),MAX($A$1:A2024)+1,0)</f>
        <v>2024</v>
      </c>
      <c r="B2025" s="18" t="s">
        <v>2387</v>
      </c>
      <c r="C2025" s="18" t="s">
        <v>2388</v>
      </c>
      <c r="D2025" s="18" t="s">
        <v>2847</v>
      </c>
      <c r="E2025" s="19" t="s">
        <v>8135</v>
      </c>
      <c r="F2025" s="18" t="str">
        <f t="shared" si="31"/>
        <v>Mar De Espanha</v>
      </c>
      <c r="G2025" s="19">
        <v>371.6</v>
      </c>
    </row>
    <row r="2026" spans="1:7" x14ac:dyDescent="0.25">
      <c r="A2026" s="18">
        <f>IF(ISNUMBER(SEARCH('1_Aspectos Geográficos'!$D$6,tab_estados[],1)),MAX($A$1:A2025)+1,0)</f>
        <v>2025</v>
      </c>
      <c r="B2026" s="18" t="s">
        <v>2387</v>
      </c>
      <c r="C2026" s="18" t="s">
        <v>2388</v>
      </c>
      <c r="D2026" s="18" t="s">
        <v>2848</v>
      </c>
      <c r="E2026" s="19" t="s">
        <v>8136</v>
      </c>
      <c r="F2026" s="18" t="str">
        <f t="shared" si="31"/>
        <v>Maria Da Fé</v>
      </c>
      <c r="G2026" s="19">
        <v>202.898</v>
      </c>
    </row>
    <row r="2027" spans="1:7" x14ac:dyDescent="0.25">
      <c r="A2027" s="18">
        <f>IF(ISNUMBER(SEARCH('1_Aspectos Geográficos'!$D$6,tab_estados[],1)),MAX($A$1:A2026)+1,0)</f>
        <v>2026</v>
      </c>
      <c r="B2027" s="18" t="s">
        <v>2387</v>
      </c>
      <c r="C2027" s="18" t="s">
        <v>2388</v>
      </c>
      <c r="D2027" s="18" t="s">
        <v>2849</v>
      </c>
      <c r="E2027" s="19" t="s">
        <v>8137</v>
      </c>
      <c r="F2027" s="18" t="str">
        <f t="shared" si="31"/>
        <v>Mariana</v>
      </c>
      <c r="G2027" s="19">
        <v>1194.2080000000001</v>
      </c>
    </row>
    <row r="2028" spans="1:7" x14ac:dyDescent="0.25">
      <c r="A2028" s="18">
        <f>IF(ISNUMBER(SEARCH('1_Aspectos Geográficos'!$D$6,tab_estados[],1)),MAX($A$1:A2027)+1,0)</f>
        <v>2027</v>
      </c>
      <c r="B2028" s="18" t="s">
        <v>2387</v>
      </c>
      <c r="C2028" s="18" t="s">
        <v>2388</v>
      </c>
      <c r="D2028" s="18" t="s">
        <v>2850</v>
      </c>
      <c r="E2028" s="19" t="s">
        <v>8138</v>
      </c>
      <c r="F2028" s="18" t="str">
        <f t="shared" si="31"/>
        <v>Marilac</v>
      </c>
      <c r="G2028" s="19">
        <v>158.809</v>
      </c>
    </row>
    <row r="2029" spans="1:7" x14ac:dyDescent="0.25">
      <c r="A2029" s="18">
        <f>IF(ISNUMBER(SEARCH('1_Aspectos Geográficos'!$D$6,tab_estados[],1)),MAX($A$1:A2028)+1,0)</f>
        <v>2028</v>
      </c>
      <c r="B2029" s="18" t="s">
        <v>2387</v>
      </c>
      <c r="C2029" s="18" t="s">
        <v>2388</v>
      </c>
      <c r="D2029" s="18" t="s">
        <v>2851</v>
      </c>
      <c r="E2029" s="19" t="s">
        <v>8139</v>
      </c>
      <c r="F2029" s="18" t="str">
        <f t="shared" si="31"/>
        <v>Mário Campos</v>
      </c>
      <c r="G2029" s="19">
        <v>35.195999999999998</v>
      </c>
    </row>
    <row r="2030" spans="1:7" x14ac:dyDescent="0.25">
      <c r="A2030" s="18">
        <f>IF(ISNUMBER(SEARCH('1_Aspectos Geográficos'!$D$6,tab_estados[],1)),MAX($A$1:A2029)+1,0)</f>
        <v>2029</v>
      </c>
      <c r="B2030" s="18" t="s">
        <v>2387</v>
      </c>
      <c r="C2030" s="18" t="s">
        <v>2388</v>
      </c>
      <c r="D2030" s="18" t="s">
        <v>2852</v>
      </c>
      <c r="E2030" s="19" t="s">
        <v>8140</v>
      </c>
      <c r="F2030" s="18" t="str">
        <f t="shared" si="31"/>
        <v>Maripá De Minas</v>
      </c>
      <c r="G2030" s="19">
        <v>77.337999999999994</v>
      </c>
    </row>
    <row r="2031" spans="1:7" x14ac:dyDescent="0.25">
      <c r="A2031" s="18">
        <f>IF(ISNUMBER(SEARCH('1_Aspectos Geográficos'!$D$6,tab_estados[],1)),MAX($A$1:A2030)+1,0)</f>
        <v>2030</v>
      </c>
      <c r="B2031" s="18" t="s">
        <v>2387</v>
      </c>
      <c r="C2031" s="18" t="s">
        <v>2388</v>
      </c>
      <c r="D2031" s="18" t="s">
        <v>2853</v>
      </c>
      <c r="E2031" s="19" t="s">
        <v>8141</v>
      </c>
      <c r="F2031" s="18" t="str">
        <f t="shared" si="31"/>
        <v>Marliéria</v>
      </c>
      <c r="G2031" s="19">
        <v>545.81299999999999</v>
      </c>
    </row>
    <row r="2032" spans="1:7" x14ac:dyDescent="0.25">
      <c r="A2032" s="18">
        <f>IF(ISNUMBER(SEARCH('1_Aspectos Geográficos'!$D$6,tab_estados[],1)),MAX($A$1:A2031)+1,0)</f>
        <v>2031</v>
      </c>
      <c r="B2032" s="18" t="s">
        <v>2387</v>
      </c>
      <c r="C2032" s="18" t="s">
        <v>2388</v>
      </c>
      <c r="D2032" s="18" t="s">
        <v>2854</v>
      </c>
      <c r="E2032" s="19" t="s">
        <v>8142</v>
      </c>
      <c r="F2032" s="18" t="str">
        <f t="shared" si="31"/>
        <v>Marmelópolis</v>
      </c>
      <c r="G2032" s="19">
        <v>107.902</v>
      </c>
    </row>
    <row r="2033" spans="1:7" x14ac:dyDescent="0.25">
      <c r="A2033" s="18">
        <f>IF(ISNUMBER(SEARCH('1_Aspectos Geográficos'!$D$6,tab_estados[],1)),MAX($A$1:A2032)+1,0)</f>
        <v>2032</v>
      </c>
      <c r="B2033" s="18" t="s">
        <v>2387</v>
      </c>
      <c r="C2033" s="18" t="s">
        <v>2388</v>
      </c>
      <c r="D2033" s="18" t="s">
        <v>2855</v>
      </c>
      <c r="E2033" s="19" t="s">
        <v>8143</v>
      </c>
      <c r="F2033" s="18" t="str">
        <f t="shared" si="31"/>
        <v>Martinho Campos</v>
      </c>
      <c r="G2033" s="19">
        <v>1058.4179999999999</v>
      </c>
    </row>
    <row r="2034" spans="1:7" x14ac:dyDescent="0.25">
      <c r="A2034" s="18">
        <f>IF(ISNUMBER(SEARCH('1_Aspectos Geográficos'!$D$6,tab_estados[],1)),MAX($A$1:A2033)+1,0)</f>
        <v>2033</v>
      </c>
      <c r="B2034" s="18" t="s">
        <v>2387</v>
      </c>
      <c r="C2034" s="18" t="s">
        <v>2388</v>
      </c>
      <c r="D2034" s="18" t="s">
        <v>2856</v>
      </c>
      <c r="E2034" s="19" t="s">
        <v>8144</v>
      </c>
      <c r="F2034" s="18" t="str">
        <f t="shared" si="31"/>
        <v>Martins Soares</v>
      </c>
      <c r="G2034" s="19">
        <v>113.268</v>
      </c>
    </row>
    <row r="2035" spans="1:7" x14ac:dyDescent="0.25">
      <c r="A2035" s="18">
        <f>IF(ISNUMBER(SEARCH('1_Aspectos Geográficos'!$D$6,tab_estados[],1)),MAX($A$1:A2034)+1,0)</f>
        <v>2034</v>
      </c>
      <c r="B2035" s="18" t="s">
        <v>2387</v>
      </c>
      <c r="C2035" s="18" t="s">
        <v>2388</v>
      </c>
      <c r="D2035" s="18" t="s">
        <v>2857</v>
      </c>
      <c r="E2035" s="19" t="s">
        <v>8145</v>
      </c>
      <c r="F2035" s="18" t="str">
        <f t="shared" si="31"/>
        <v>Mata Verde</v>
      </c>
      <c r="G2035" s="19">
        <v>227.53899999999999</v>
      </c>
    </row>
    <row r="2036" spans="1:7" x14ac:dyDescent="0.25">
      <c r="A2036" s="18">
        <f>IF(ISNUMBER(SEARCH('1_Aspectos Geográficos'!$D$6,tab_estados[],1)),MAX($A$1:A2035)+1,0)</f>
        <v>2035</v>
      </c>
      <c r="B2036" s="18" t="s">
        <v>2387</v>
      </c>
      <c r="C2036" s="18" t="s">
        <v>2388</v>
      </c>
      <c r="D2036" s="18" t="s">
        <v>2858</v>
      </c>
      <c r="E2036" s="19" t="s">
        <v>8146</v>
      </c>
      <c r="F2036" s="18" t="str">
        <f t="shared" si="31"/>
        <v>Materlândia</v>
      </c>
      <c r="G2036" s="19">
        <v>280.52999999999997</v>
      </c>
    </row>
    <row r="2037" spans="1:7" x14ac:dyDescent="0.25">
      <c r="A2037" s="18">
        <f>IF(ISNUMBER(SEARCH('1_Aspectos Geográficos'!$D$6,tab_estados[],1)),MAX($A$1:A2036)+1,0)</f>
        <v>2036</v>
      </c>
      <c r="B2037" s="18" t="s">
        <v>2387</v>
      </c>
      <c r="C2037" s="18" t="s">
        <v>2388</v>
      </c>
      <c r="D2037" s="18" t="s">
        <v>2859</v>
      </c>
      <c r="E2037" s="19" t="s">
        <v>8147</v>
      </c>
      <c r="F2037" s="18" t="str">
        <f t="shared" si="31"/>
        <v>Mateus Leme</v>
      </c>
      <c r="G2037" s="19">
        <v>301.38299999999998</v>
      </c>
    </row>
    <row r="2038" spans="1:7" x14ac:dyDescent="0.25">
      <c r="A2038" s="18">
        <f>IF(ISNUMBER(SEARCH('1_Aspectos Geográficos'!$D$6,tab_estados[],1)),MAX($A$1:A2037)+1,0)</f>
        <v>2037</v>
      </c>
      <c r="B2038" s="18" t="s">
        <v>2387</v>
      </c>
      <c r="C2038" s="18" t="s">
        <v>2388</v>
      </c>
      <c r="D2038" s="18" t="s">
        <v>2860</v>
      </c>
      <c r="E2038" s="19" t="s">
        <v>8148</v>
      </c>
      <c r="F2038" s="18" t="str">
        <f t="shared" si="31"/>
        <v>Matias Barbosa</v>
      </c>
      <c r="G2038" s="19">
        <v>157.066</v>
      </c>
    </row>
    <row r="2039" spans="1:7" x14ac:dyDescent="0.25">
      <c r="A2039" s="18">
        <f>IF(ISNUMBER(SEARCH('1_Aspectos Geográficos'!$D$6,tab_estados[],1)),MAX($A$1:A2038)+1,0)</f>
        <v>2038</v>
      </c>
      <c r="B2039" s="18" t="s">
        <v>2387</v>
      </c>
      <c r="C2039" s="18" t="s">
        <v>2388</v>
      </c>
      <c r="D2039" s="18" t="s">
        <v>2861</v>
      </c>
      <c r="E2039" s="19" t="s">
        <v>8149</v>
      </c>
      <c r="F2039" s="18" t="str">
        <f t="shared" si="31"/>
        <v>Matias Cardoso</v>
      </c>
      <c r="G2039" s="19">
        <v>1940.598</v>
      </c>
    </row>
    <row r="2040" spans="1:7" x14ac:dyDescent="0.25">
      <c r="A2040" s="18">
        <f>IF(ISNUMBER(SEARCH('1_Aspectos Geográficos'!$D$6,tab_estados[],1)),MAX($A$1:A2039)+1,0)</f>
        <v>2039</v>
      </c>
      <c r="B2040" s="18" t="s">
        <v>2387</v>
      </c>
      <c r="C2040" s="18" t="s">
        <v>2388</v>
      </c>
      <c r="D2040" s="18" t="s">
        <v>2862</v>
      </c>
      <c r="E2040" s="19" t="s">
        <v>8150</v>
      </c>
      <c r="F2040" s="18" t="str">
        <f t="shared" si="31"/>
        <v>Matipó</v>
      </c>
      <c r="G2040" s="19">
        <v>266.99</v>
      </c>
    </row>
    <row r="2041" spans="1:7" x14ac:dyDescent="0.25">
      <c r="A2041" s="18">
        <f>IF(ISNUMBER(SEARCH('1_Aspectos Geográficos'!$D$6,tab_estados[],1)),MAX($A$1:A2040)+1,0)</f>
        <v>2040</v>
      </c>
      <c r="B2041" s="18" t="s">
        <v>2387</v>
      </c>
      <c r="C2041" s="18" t="s">
        <v>2388</v>
      </c>
      <c r="D2041" s="18" t="s">
        <v>2863</v>
      </c>
      <c r="E2041" s="19" t="s">
        <v>8151</v>
      </c>
      <c r="F2041" s="18" t="str">
        <f t="shared" si="31"/>
        <v>Mato Verde</v>
      </c>
      <c r="G2041" s="19">
        <v>472.245</v>
      </c>
    </row>
    <row r="2042" spans="1:7" x14ac:dyDescent="0.25">
      <c r="A2042" s="18">
        <f>IF(ISNUMBER(SEARCH('1_Aspectos Geográficos'!$D$6,tab_estados[],1)),MAX($A$1:A2041)+1,0)</f>
        <v>2041</v>
      </c>
      <c r="B2042" s="18" t="s">
        <v>2387</v>
      </c>
      <c r="C2042" s="18" t="s">
        <v>2388</v>
      </c>
      <c r="D2042" s="18" t="s">
        <v>2864</v>
      </c>
      <c r="E2042" s="19" t="s">
        <v>8152</v>
      </c>
      <c r="F2042" s="18" t="str">
        <f t="shared" si="31"/>
        <v>Matozinhos</v>
      </c>
      <c r="G2042" s="19">
        <v>252.28</v>
      </c>
    </row>
    <row r="2043" spans="1:7" x14ac:dyDescent="0.25">
      <c r="A2043" s="18">
        <f>IF(ISNUMBER(SEARCH('1_Aspectos Geográficos'!$D$6,tab_estados[],1)),MAX($A$1:A2042)+1,0)</f>
        <v>2042</v>
      </c>
      <c r="B2043" s="18" t="s">
        <v>2387</v>
      </c>
      <c r="C2043" s="18" t="s">
        <v>2388</v>
      </c>
      <c r="D2043" s="18" t="s">
        <v>2865</v>
      </c>
      <c r="E2043" s="19" t="s">
        <v>8153</v>
      </c>
      <c r="F2043" s="18" t="str">
        <f t="shared" si="31"/>
        <v>Matutina</v>
      </c>
      <c r="G2043" s="19">
        <v>260.95699999999999</v>
      </c>
    </row>
    <row r="2044" spans="1:7" x14ac:dyDescent="0.25">
      <c r="A2044" s="18">
        <f>IF(ISNUMBER(SEARCH('1_Aspectos Geográficos'!$D$6,tab_estados[],1)),MAX($A$1:A2043)+1,0)</f>
        <v>2043</v>
      </c>
      <c r="B2044" s="18" t="s">
        <v>2387</v>
      </c>
      <c r="C2044" s="18" t="s">
        <v>2388</v>
      </c>
      <c r="D2044" s="18" t="s">
        <v>2866</v>
      </c>
      <c r="E2044" s="19" t="s">
        <v>8154</v>
      </c>
      <c r="F2044" s="18" t="str">
        <f t="shared" si="31"/>
        <v>Medeiros</v>
      </c>
      <c r="G2044" s="19">
        <v>946.43700000000001</v>
      </c>
    </row>
    <row r="2045" spans="1:7" x14ac:dyDescent="0.25">
      <c r="A2045" s="18">
        <f>IF(ISNUMBER(SEARCH('1_Aspectos Geográficos'!$D$6,tab_estados[],1)),MAX($A$1:A2044)+1,0)</f>
        <v>2044</v>
      </c>
      <c r="B2045" s="18" t="s">
        <v>2387</v>
      </c>
      <c r="C2045" s="18" t="s">
        <v>2388</v>
      </c>
      <c r="D2045" s="18" t="s">
        <v>2867</v>
      </c>
      <c r="E2045" s="19" t="s">
        <v>8155</v>
      </c>
      <c r="F2045" s="18" t="str">
        <f t="shared" si="31"/>
        <v>Medina</v>
      </c>
      <c r="G2045" s="19">
        <v>1435.903</v>
      </c>
    </row>
    <row r="2046" spans="1:7" x14ac:dyDescent="0.25">
      <c r="A2046" s="18">
        <f>IF(ISNUMBER(SEARCH('1_Aspectos Geográficos'!$D$6,tab_estados[],1)),MAX($A$1:A2045)+1,0)</f>
        <v>2045</v>
      </c>
      <c r="B2046" s="18" t="s">
        <v>2387</v>
      </c>
      <c r="C2046" s="18" t="s">
        <v>2388</v>
      </c>
      <c r="D2046" s="18" t="s">
        <v>2868</v>
      </c>
      <c r="E2046" s="19" t="s">
        <v>8156</v>
      </c>
      <c r="F2046" s="18" t="str">
        <f t="shared" si="31"/>
        <v>Mendes Pimentel</v>
      </c>
      <c r="G2046" s="19">
        <v>305.50700000000001</v>
      </c>
    </row>
    <row r="2047" spans="1:7" x14ac:dyDescent="0.25">
      <c r="A2047" s="18">
        <f>IF(ISNUMBER(SEARCH('1_Aspectos Geográficos'!$D$6,tab_estados[],1)),MAX($A$1:A2046)+1,0)</f>
        <v>2046</v>
      </c>
      <c r="B2047" s="18" t="s">
        <v>2387</v>
      </c>
      <c r="C2047" s="18" t="s">
        <v>2388</v>
      </c>
      <c r="D2047" s="18" t="s">
        <v>2869</v>
      </c>
      <c r="E2047" s="19" t="s">
        <v>8157</v>
      </c>
      <c r="F2047" s="18" t="str">
        <f t="shared" si="31"/>
        <v>Mercês</v>
      </c>
      <c r="G2047" s="19">
        <v>348.27100000000002</v>
      </c>
    </row>
    <row r="2048" spans="1:7" x14ac:dyDescent="0.25">
      <c r="A2048" s="18">
        <f>IF(ISNUMBER(SEARCH('1_Aspectos Geográficos'!$D$6,tab_estados[],1)),MAX($A$1:A2047)+1,0)</f>
        <v>2047</v>
      </c>
      <c r="B2048" s="18" t="s">
        <v>2387</v>
      </c>
      <c r="C2048" s="18" t="s">
        <v>2388</v>
      </c>
      <c r="D2048" s="18" t="s">
        <v>2870</v>
      </c>
      <c r="E2048" s="19" t="s">
        <v>8158</v>
      </c>
      <c r="F2048" s="18" t="str">
        <f t="shared" si="31"/>
        <v>Mesquita</v>
      </c>
      <c r="G2048" s="19">
        <v>274.93799999999999</v>
      </c>
    </row>
    <row r="2049" spans="1:7" x14ac:dyDescent="0.25">
      <c r="A2049" s="18">
        <f>IF(ISNUMBER(SEARCH('1_Aspectos Geográficos'!$D$6,tab_estados[],1)),MAX($A$1:A2048)+1,0)</f>
        <v>2048</v>
      </c>
      <c r="B2049" s="18" t="s">
        <v>2387</v>
      </c>
      <c r="C2049" s="18" t="s">
        <v>2388</v>
      </c>
      <c r="D2049" s="18" t="s">
        <v>2871</v>
      </c>
      <c r="E2049" s="19" t="s">
        <v>8159</v>
      </c>
      <c r="F2049" s="18" t="str">
        <f t="shared" si="31"/>
        <v>Minas Novas</v>
      </c>
      <c r="G2049" s="19">
        <v>1812.3979999999999</v>
      </c>
    </row>
    <row r="2050" spans="1:7" x14ac:dyDescent="0.25">
      <c r="A2050" s="18">
        <f>IF(ISNUMBER(SEARCH('1_Aspectos Geográficos'!$D$6,tab_estados[],1)),MAX($A$1:A2049)+1,0)</f>
        <v>2049</v>
      </c>
      <c r="B2050" s="18" t="s">
        <v>2387</v>
      </c>
      <c r="C2050" s="18" t="s">
        <v>2388</v>
      </c>
      <c r="D2050" s="18" t="s">
        <v>2872</v>
      </c>
      <c r="E2050" s="19" t="s">
        <v>8160</v>
      </c>
      <c r="F2050" s="18" t="str">
        <f t="shared" ref="F2050:F2113" si="32">IFERROR(VLOOKUP(ROW(A2049),lista,5,0),"")</f>
        <v>Minduri</v>
      </c>
      <c r="G2050" s="19">
        <v>219.774</v>
      </c>
    </row>
    <row r="2051" spans="1:7" x14ac:dyDescent="0.25">
      <c r="A2051" s="18">
        <f>IF(ISNUMBER(SEARCH('1_Aspectos Geográficos'!$D$6,tab_estados[],1)),MAX($A$1:A2050)+1,0)</f>
        <v>2050</v>
      </c>
      <c r="B2051" s="18" t="s">
        <v>2387</v>
      </c>
      <c r="C2051" s="18" t="s">
        <v>2388</v>
      </c>
      <c r="D2051" s="18" t="s">
        <v>2873</v>
      </c>
      <c r="E2051" s="19" t="s">
        <v>8161</v>
      </c>
      <c r="F2051" s="18" t="str">
        <f t="shared" si="32"/>
        <v>Mirabela</v>
      </c>
      <c r="G2051" s="19">
        <v>723.27800000000002</v>
      </c>
    </row>
    <row r="2052" spans="1:7" x14ac:dyDescent="0.25">
      <c r="A2052" s="18">
        <f>IF(ISNUMBER(SEARCH('1_Aspectos Geográficos'!$D$6,tab_estados[],1)),MAX($A$1:A2051)+1,0)</f>
        <v>2051</v>
      </c>
      <c r="B2052" s="18" t="s">
        <v>2387</v>
      </c>
      <c r="C2052" s="18" t="s">
        <v>2388</v>
      </c>
      <c r="D2052" s="18" t="s">
        <v>2874</v>
      </c>
      <c r="E2052" s="19" t="s">
        <v>8162</v>
      </c>
      <c r="F2052" s="18" t="str">
        <f t="shared" si="32"/>
        <v>Miradouro</v>
      </c>
      <c r="G2052" s="19">
        <v>301.67200000000003</v>
      </c>
    </row>
    <row r="2053" spans="1:7" x14ac:dyDescent="0.25">
      <c r="A2053" s="18">
        <f>IF(ISNUMBER(SEARCH('1_Aspectos Geográficos'!$D$6,tab_estados[],1)),MAX($A$1:A2052)+1,0)</f>
        <v>2052</v>
      </c>
      <c r="B2053" s="18" t="s">
        <v>2387</v>
      </c>
      <c r="C2053" s="18" t="s">
        <v>2388</v>
      </c>
      <c r="D2053" s="18" t="s">
        <v>2875</v>
      </c>
      <c r="E2053" s="19" t="s">
        <v>8163</v>
      </c>
      <c r="F2053" s="18" t="str">
        <f t="shared" si="32"/>
        <v>Miraí</v>
      </c>
      <c r="G2053" s="19">
        <v>320.69499999999999</v>
      </c>
    </row>
    <row r="2054" spans="1:7" x14ac:dyDescent="0.25">
      <c r="A2054" s="18">
        <f>IF(ISNUMBER(SEARCH('1_Aspectos Geográficos'!$D$6,tab_estados[],1)),MAX($A$1:A2053)+1,0)</f>
        <v>2053</v>
      </c>
      <c r="B2054" s="18" t="s">
        <v>2387</v>
      </c>
      <c r="C2054" s="18" t="s">
        <v>2388</v>
      </c>
      <c r="D2054" s="18" t="s">
        <v>2876</v>
      </c>
      <c r="E2054" s="19" t="s">
        <v>8164</v>
      </c>
      <c r="F2054" s="18" t="str">
        <f t="shared" si="32"/>
        <v>Miravânia</v>
      </c>
      <c r="G2054" s="19">
        <v>602.12800000000004</v>
      </c>
    </row>
    <row r="2055" spans="1:7" x14ac:dyDescent="0.25">
      <c r="A2055" s="18">
        <f>IF(ISNUMBER(SEARCH('1_Aspectos Geográficos'!$D$6,tab_estados[],1)),MAX($A$1:A2054)+1,0)</f>
        <v>2054</v>
      </c>
      <c r="B2055" s="18" t="s">
        <v>2387</v>
      </c>
      <c r="C2055" s="18" t="s">
        <v>2388</v>
      </c>
      <c r="D2055" s="18" t="s">
        <v>2877</v>
      </c>
      <c r="E2055" s="19" t="s">
        <v>8165</v>
      </c>
      <c r="F2055" s="18" t="str">
        <f t="shared" si="32"/>
        <v>Moeda</v>
      </c>
      <c r="G2055" s="19">
        <v>155.11199999999999</v>
      </c>
    </row>
    <row r="2056" spans="1:7" x14ac:dyDescent="0.25">
      <c r="A2056" s="18">
        <f>IF(ISNUMBER(SEARCH('1_Aspectos Geográficos'!$D$6,tab_estados[],1)),MAX($A$1:A2055)+1,0)</f>
        <v>2055</v>
      </c>
      <c r="B2056" s="18" t="s">
        <v>2387</v>
      </c>
      <c r="C2056" s="18" t="s">
        <v>2388</v>
      </c>
      <c r="D2056" s="18" t="s">
        <v>2878</v>
      </c>
      <c r="E2056" s="19" t="s">
        <v>8166</v>
      </c>
      <c r="F2056" s="18" t="str">
        <f t="shared" si="32"/>
        <v>Moema</v>
      </c>
      <c r="G2056" s="19">
        <v>202.70500000000001</v>
      </c>
    </row>
    <row r="2057" spans="1:7" x14ac:dyDescent="0.25">
      <c r="A2057" s="18">
        <f>IF(ISNUMBER(SEARCH('1_Aspectos Geográficos'!$D$6,tab_estados[],1)),MAX($A$1:A2056)+1,0)</f>
        <v>2056</v>
      </c>
      <c r="B2057" s="18" t="s">
        <v>2387</v>
      </c>
      <c r="C2057" s="18" t="s">
        <v>2388</v>
      </c>
      <c r="D2057" s="18" t="s">
        <v>2879</v>
      </c>
      <c r="E2057" s="19" t="s">
        <v>8167</v>
      </c>
      <c r="F2057" s="18" t="str">
        <f t="shared" si="32"/>
        <v>Monjolos</v>
      </c>
      <c r="G2057" s="19">
        <v>650.91099999999994</v>
      </c>
    </row>
    <row r="2058" spans="1:7" x14ac:dyDescent="0.25">
      <c r="A2058" s="18">
        <f>IF(ISNUMBER(SEARCH('1_Aspectos Geográficos'!$D$6,tab_estados[],1)),MAX($A$1:A2057)+1,0)</f>
        <v>2057</v>
      </c>
      <c r="B2058" s="18" t="s">
        <v>2387</v>
      </c>
      <c r="C2058" s="18" t="s">
        <v>2388</v>
      </c>
      <c r="D2058" s="18" t="s">
        <v>2880</v>
      </c>
      <c r="E2058" s="19" t="s">
        <v>8168</v>
      </c>
      <c r="F2058" s="18" t="str">
        <f t="shared" si="32"/>
        <v>Monsenhor Paulo</v>
      </c>
      <c r="G2058" s="19">
        <v>216.54</v>
      </c>
    </row>
    <row r="2059" spans="1:7" x14ac:dyDescent="0.25">
      <c r="A2059" s="18">
        <f>IF(ISNUMBER(SEARCH('1_Aspectos Geográficos'!$D$6,tab_estados[],1)),MAX($A$1:A2058)+1,0)</f>
        <v>2058</v>
      </c>
      <c r="B2059" s="18" t="s">
        <v>2387</v>
      </c>
      <c r="C2059" s="18" t="s">
        <v>2388</v>
      </c>
      <c r="D2059" s="18" t="s">
        <v>2881</v>
      </c>
      <c r="E2059" s="19" t="s">
        <v>8169</v>
      </c>
      <c r="F2059" s="18" t="str">
        <f t="shared" si="32"/>
        <v>Montalvânia</v>
      </c>
      <c r="G2059" s="19">
        <v>1503.7550000000001</v>
      </c>
    </row>
    <row r="2060" spans="1:7" x14ac:dyDescent="0.25">
      <c r="A2060" s="18">
        <f>IF(ISNUMBER(SEARCH('1_Aspectos Geográficos'!$D$6,tab_estados[],1)),MAX($A$1:A2059)+1,0)</f>
        <v>2059</v>
      </c>
      <c r="B2060" s="18" t="s">
        <v>2387</v>
      </c>
      <c r="C2060" s="18" t="s">
        <v>2388</v>
      </c>
      <c r="D2060" s="18" t="s">
        <v>2882</v>
      </c>
      <c r="E2060" s="19" t="s">
        <v>8170</v>
      </c>
      <c r="F2060" s="18" t="str">
        <f t="shared" si="32"/>
        <v>Monte Alegre De Minas</v>
      </c>
      <c r="G2060" s="19">
        <v>2595.9569999999999</v>
      </c>
    </row>
    <row r="2061" spans="1:7" x14ac:dyDescent="0.25">
      <c r="A2061" s="18">
        <f>IF(ISNUMBER(SEARCH('1_Aspectos Geográficos'!$D$6,tab_estados[],1)),MAX($A$1:A2060)+1,0)</f>
        <v>2060</v>
      </c>
      <c r="B2061" s="18" t="s">
        <v>2387</v>
      </c>
      <c r="C2061" s="18" t="s">
        <v>2388</v>
      </c>
      <c r="D2061" s="18" t="s">
        <v>2883</v>
      </c>
      <c r="E2061" s="19" t="s">
        <v>8171</v>
      </c>
      <c r="F2061" s="18" t="str">
        <f t="shared" si="32"/>
        <v>Monte Azul</v>
      </c>
      <c r="G2061" s="19">
        <v>1001.296</v>
      </c>
    </row>
    <row r="2062" spans="1:7" x14ac:dyDescent="0.25">
      <c r="A2062" s="18">
        <f>IF(ISNUMBER(SEARCH('1_Aspectos Geográficos'!$D$6,tab_estados[],1)),MAX($A$1:A2061)+1,0)</f>
        <v>2061</v>
      </c>
      <c r="B2062" s="18" t="s">
        <v>2387</v>
      </c>
      <c r="C2062" s="18" t="s">
        <v>2388</v>
      </c>
      <c r="D2062" s="18" t="s">
        <v>2884</v>
      </c>
      <c r="E2062" s="19" t="s">
        <v>8172</v>
      </c>
      <c r="F2062" s="18" t="str">
        <f t="shared" si="32"/>
        <v>Monte Belo</v>
      </c>
      <c r="G2062" s="19">
        <v>421.28300000000002</v>
      </c>
    </row>
    <row r="2063" spans="1:7" x14ac:dyDescent="0.25">
      <c r="A2063" s="18">
        <f>IF(ISNUMBER(SEARCH('1_Aspectos Geográficos'!$D$6,tab_estados[],1)),MAX($A$1:A2062)+1,0)</f>
        <v>2062</v>
      </c>
      <c r="B2063" s="18" t="s">
        <v>2387</v>
      </c>
      <c r="C2063" s="18" t="s">
        <v>2388</v>
      </c>
      <c r="D2063" s="18" t="s">
        <v>2885</v>
      </c>
      <c r="E2063" s="19" t="s">
        <v>8173</v>
      </c>
      <c r="F2063" s="18" t="str">
        <f t="shared" si="32"/>
        <v>Monte Carmelo</v>
      </c>
      <c r="G2063" s="19">
        <v>1343.0350000000001</v>
      </c>
    </row>
    <row r="2064" spans="1:7" x14ac:dyDescent="0.25">
      <c r="A2064" s="18">
        <f>IF(ISNUMBER(SEARCH('1_Aspectos Geográficos'!$D$6,tab_estados[],1)),MAX($A$1:A2063)+1,0)</f>
        <v>2063</v>
      </c>
      <c r="B2064" s="18" t="s">
        <v>2387</v>
      </c>
      <c r="C2064" s="18" t="s">
        <v>2388</v>
      </c>
      <c r="D2064" s="18" t="s">
        <v>2886</v>
      </c>
      <c r="E2064" s="19" t="s">
        <v>8174</v>
      </c>
      <c r="F2064" s="18" t="str">
        <f t="shared" si="32"/>
        <v>Monte Formoso</v>
      </c>
      <c r="G2064" s="19">
        <v>385.553</v>
      </c>
    </row>
    <row r="2065" spans="1:7" x14ac:dyDescent="0.25">
      <c r="A2065" s="18">
        <f>IF(ISNUMBER(SEARCH('1_Aspectos Geográficos'!$D$6,tab_estados[],1)),MAX($A$1:A2064)+1,0)</f>
        <v>2064</v>
      </c>
      <c r="B2065" s="18" t="s">
        <v>2387</v>
      </c>
      <c r="C2065" s="18" t="s">
        <v>2388</v>
      </c>
      <c r="D2065" s="18" t="s">
        <v>2887</v>
      </c>
      <c r="E2065" s="19" t="s">
        <v>8175</v>
      </c>
      <c r="F2065" s="18" t="str">
        <f t="shared" si="32"/>
        <v>Monte Santo De Minas</v>
      </c>
      <c r="G2065" s="19">
        <v>594.63199999999995</v>
      </c>
    </row>
    <row r="2066" spans="1:7" x14ac:dyDescent="0.25">
      <c r="A2066" s="18">
        <f>IF(ISNUMBER(SEARCH('1_Aspectos Geográficos'!$D$6,tab_estados[],1)),MAX($A$1:A2065)+1,0)</f>
        <v>2065</v>
      </c>
      <c r="B2066" s="18" t="s">
        <v>2387</v>
      </c>
      <c r="C2066" s="18" t="s">
        <v>2388</v>
      </c>
      <c r="D2066" s="18" t="s">
        <v>2888</v>
      </c>
      <c r="E2066" s="19" t="s">
        <v>8176</v>
      </c>
      <c r="F2066" s="18" t="str">
        <f t="shared" si="32"/>
        <v>Montes Claros</v>
      </c>
      <c r="G2066" s="19">
        <v>3568.9409999999998</v>
      </c>
    </row>
    <row r="2067" spans="1:7" x14ac:dyDescent="0.25">
      <c r="A2067" s="18">
        <f>IF(ISNUMBER(SEARCH('1_Aspectos Geográficos'!$D$6,tab_estados[],1)),MAX($A$1:A2066)+1,0)</f>
        <v>2066</v>
      </c>
      <c r="B2067" s="18" t="s">
        <v>2387</v>
      </c>
      <c r="C2067" s="18" t="s">
        <v>2388</v>
      </c>
      <c r="D2067" s="18" t="s">
        <v>2889</v>
      </c>
      <c r="E2067" s="19" t="s">
        <v>8177</v>
      </c>
      <c r="F2067" s="18" t="str">
        <f t="shared" si="32"/>
        <v>Monte Sião</v>
      </c>
      <c r="G2067" s="19">
        <v>291.59399999999999</v>
      </c>
    </row>
    <row r="2068" spans="1:7" x14ac:dyDescent="0.25">
      <c r="A2068" s="18">
        <f>IF(ISNUMBER(SEARCH('1_Aspectos Geográficos'!$D$6,tab_estados[],1)),MAX($A$1:A2067)+1,0)</f>
        <v>2067</v>
      </c>
      <c r="B2068" s="18" t="s">
        <v>2387</v>
      </c>
      <c r="C2068" s="18" t="s">
        <v>2388</v>
      </c>
      <c r="D2068" s="18" t="s">
        <v>2890</v>
      </c>
      <c r="E2068" s="19" t="s">
        <v>8178</v>
      </c>
      <c r="F2068" s="18" t="str">
        <f t="shared" si="32"/>
        <v>Montezuma</v>
      </c>
      <c r="G2068" s="19">
        <v>1130.4190000000001</v>
      </c>
    </row>
    <row r="2069" spans="1:7" x14ac:dyDescent="0.25">
      <c r="A2069" s="18">
        <f>IF(ISNUMBER(SEARCH('1_Aspectos Geográficos'!$D$6,tab_estados[],1)),MAX($A$1:A2068)+1,0)</f>
        <v>2068</v>
      </c>
      <c r="B2069" s="18" t="s">
        <v>2387</v>
      </c>
      <c r="C2069" s="18" t="s">
        <v>2388</v>
      </c>
      <c r="D2069" s="18" t="s">
        <v>2891</v>
      </c>
      <c r="E2069" s="19" t="s">
        <v>8179</v>
      </c>
      <c r="F2069" s="18" t="str">
        <f t="shared" si="32"/>
        <v>Morada Nova De Minas</v>
      </c>
      <c r="G2069" s="19">
        <v>2084.2750000000001</v>
      </c>
    </row>
    <row r="2070" spans="1:7" x14ac:dyDescent="0.25">
      <c r="A2070" s="18">
        <f>IF(ISNUMBER(SEARCH('1_Aspectos Geográficos'!$D$6,tab_estados[],1)),MAX($A$1:A2069)+1,0)</f>
        <v>2069</v>
      </c>
      <c r="B2070" s="18" t="s">
        <v>2387</v>
      </c>
      <c r="C2070" s="18" t="s">
        <v>2388</v>
      </c>
      <c r="D2070" s="18" t="s">
        <v>2892</v>
      </c>
      <c r="E2070" s="19" t="s">
        <v>8180</v>
      </c>
      <c r="F2070" s="18" t="str">
        <f t="shared" si="32"/>
        <v>Morro Da Garça</v>
      </c>
      <c r="G2070" s="19">
        <v>414.77199999999999</v>
      </c>
    </row>
    <row r="2071" spans="1:7" x14ac:dyDescent="0.25">
      <c r="A2071" s="18">
        <f>IF(ISNUMBER(SEARCH('1_Aspectos Geográficos'!$D$6,tab_estados[],1)),MAX($A$1:A2070)+1,0)</f>
        <v>2070</v>
      </c>
      <c r="B2071" s="18" t="s">
        <v>2387</v>
      </c>
      <c r="C2071" s="18" t="s">
        <v>2388</v>
      </c>
      <c r="D2071" s="18" t="s">
        <v>2893</v>
      </c>
      <c r="E2071" s="19" t="s">
        <v>8181</v>
      </c>
      <c r="F2071" s="18" t="str">
        <f t="shared" si="32"/>
        <v>Morro Do Pilar</v>
      </c>
      <c r="G2071" s="19">
        <v>477.548</v>
      </c>
    </row>
    <row r="2072" spans="1:7" x14ac:dyDescent="0.25">
      <c r="A2072" s="18">
        <f>IF(ISNUMBER(SEARCH('1_Aspectos Geográficos'!$D$6,tab_estados[],1)),MAX($A$1:A2071)+1,0)</f>
        <v>2071</v>
      </c>
      <c r="B2072" s="18" t="s">
        <v>2387</v>
      </c>
      <c r="C2072" s="18" t="s">
        <v>2388</v>
      </c>
      <c r="D2072" s="18" t="s">
        <v>2894</v>
      </c>
      <c r="E2072" s="19" t="s">
        <v>8182</v>
      </c>
      <c r="F2072" s="18" t="str">
        <f t="shared" si="32"/>
        <v>Munhoz</v>
      </c>
      <c r="G2072" s="19">
        <v>191.56399999999999</v>
      </c>
    </row>
    <row r="2073" spans="1:7" x14ac:dyDescent="0.25">
      <c r="A2073" s="18">
        <f>IF(ISNUMBER(SEARCH('1_Aspectos Geográficos'!$D$6,tab_estados[],1)),MAX($A$1:A2072)+1,0)</f>
        <v>2072</v>
      </c>
      <c r="B2073" s="18" t="s">
        <v>2387</v>
      </c>
      <c r="C2073" s="18" t="s">
        <v>2388</v>
      </c>
      <c r="D2073" s="18" t="s">
        <v>2895</v>
      </c>
      <c r="E2073" s="19" t="s">
        <v>8183</v>
      </c>
      <c r="F2073" s="18" t="str">
        <f t="shared" si="32"/>
        <v>Muriaé</v>
      </c>
      <c r="G2073" s="19">
        <v>841.69299999999998</v>
      </c>
    </row>
    <row r="2074" spans="1:7" x14ac:dyDescent="0.25">
      <c r="A2074" s="18">
        <f>IF(ISNUMBER(SEARCH('1_Aspectos Geográficos'!$D$6,tab_estados[],1)),MAX($A$1:A2073)+1,0)</f>
        <v>2073</v>
      </c>
      <c r="B2074" s="18" t="s">
        <v>2387</v>
      </c>
      <c r="C2074" s="18" t="s">
        <v>2388</v>
      </c>
      <c r="D2074" s="18" t="s">
        <v>2896</v>
      </c>
      <c r="E2074" s="19" t="s">
        <v>8184</v>
      </c>
      <c r="F2074" s="18" t="str">
        <f t="shared" si="32"/>
        <v>Mutum</v>
      </c>
      <c r="G2074" s="19">
        <v>1250.8240000000001</v>
      </c>
    </row>
    <row r="2075" spans="1:7" x14ac:dyDescent="0.25">
      <c r="A2075" s="18">
        <f>IF(ISNUMBER(SEARCH('1_Aspectos Geográficos'!$D$6,tab_estados[],1)),MAX($A$1:A2074)+1,0)</f>
        <v>2074</v>
      </c>
      <c r="B2075" s="18" t="s">
        <v>2387</v>
      </c>
      <c r="C2075" s="18" t="s">
        <v>2388</v>
      </c>
      <c r="D2075" s="18" t="s">
        <v>2897</v>
      </c>
      <c r="E2075" s="19" t="s">
        <v>8185</v>
      </c>
      <c r="F2075" s="18" t="str">
        <f t="shared" si="32"/>
        <v>Muzambinho</v>
      </c>
      <c r="G2075" s="19">
        <v>409.94799999999998</v>
      </c>
    </row>
    <row r="2076" spans="1:7" x14ac:dyDescent="0.25">
      <c r="A2076" s="18">
        <f>IF(ISNUMBER(SEARCH('1_Aspectos Geográficos'!$D$6,tab_estados[],1)),MAX($A$1:A2075)+1,0)</f>
        <v>2075</v>
      </c>
      <c r="B2076" s="18" t="s">
        <v>2387</v>
      </c>
      <c r="C2076" s="18" t="s">
        <v>2388</v>
      </c>
      <c r="D2076" s="18" t="s">
        <v>2898</v>
      </c>
      <c r="E2076" s="19" t="s">
        <v>8186</v>
      </c>
      <c r="F2076" s="18" t="str">
        <f t="shared" si="32"/>
        <v>Nacip Raydan</v>
      </c>
      <c r="G2076" s="19">
        <v>233.49299999999999</v>
      </c>
    </row>
    <row r="2077" spans="1:7" x14ac:dyDescent="0.25">
      <c r="A2077" s="18">
        <f>IF(ISNUMBER(SEARCH('1_Aspectos Geográficos'!$D$6,tab_estados[],1)),MAX($A$1:A2076)+1,0)</f>
        <v>2076</v>
      </c>
      <c r="B2077" s="18" t="s">
        <v>2387</v>
      </c>
      <c r="C2077" s="18" t="s">
        <v>2388</v>
      </c>
      <c r="D2077" s="18" t="s">
        <v>2899</v>
      </c>
      <c r="E2077" s="19" t="s">
        <v>8187</v>
      </c>
      <c r="F2077" s="18" t="str">
        <f t="shared" si="32"/>
        <v>Nanuque</v>
      </c>
      <c r="G2077" s="19">
        <v>1517.941</v>
      </c>
    </row>
    <row r="2078" spans="1:7" x14ac:dyDescent="0.25">
      <c r="A2078" s="18">
        <f>IF(ISNUMBER(SEARCH('1_Aspectos Geográficos'!$D$6,tab_estados[],1)),MAX($A$1:A2077)+1,0)</f>
        <v>2077</v>
      </c>
      <c r="B2078" s="18" t="s">
        <v>2387</v>
      </c>
      <c r="C2078" s="18" t="s">
        <v>2388</v>
      </c>
      <c r="D2078" s="18" t="s">
        <v>2900</v>
      </c>
      <c r="E2078" s="19" t="s">
        <v>8188</v>
      </c>
      <c r="F2078" s="18" t="str">
        <f t="shared" si="32"/>
        <v>Naque</v>
      </c>
      <c r="G2078" s="19">
        <v>127.173</v>
      </c>
    </row>
    <row r="2079" spans="1:7" x14ac:dyDescent="0.25">
      <c r="A2079" s="18">
        <f>IF(ISNUMBER(SEARCH('1_Aspectos Geográficos'!$D$6,tab_estados[],1)),MAX($A$1:A2078)+1,0)</f>
        <v>2078</v>
      </c>
      <c r="B2079" s="18" t="s">
        <v>2387</v>
      </c>
      <c r="C2079" s="18" t="s">
        <v>2388</v>
      </c>
      <c r="D2079" s="18" t="s">
        <v>2901</v>
      </c>
      <c r="E2079" s="19" t="s">
        <v>8189</v>
      </c>
      <c r="F2079" s="18" t="str">
        <f t="shared" si="32"/>
        <v>Natalândia</v>
      </c>
      <c r="G2079" s="19">
        <v>468.66</v>
      </c>
    </row>
    <row r="2080" spans="1:7" x14ac:dyDescent="0.25">
      <c r="A2080" s="18">
        <f>IF(ISNUMBER(SEARCH('1_Aspectos Geográficos'!$D$6,tab_estados[],1)),MAX($A$1:A2079)+1,0)</f>
        <v>2079</v>
      </c>
      <c r="B2080" s="18" t="s">
        <v>2387</v>
      </c>
      <c r="C2080" s="18" t="s">
        <v>2388</v>
      </c>
      <c r="D2080" s="18" t="s">
        <v>2902</v>
      </c>
      <c r="E2080" s="19" t="s">
        <v>8190</v>
      </c>
      <c r="F2080" s="18" t="str">
        <f t="shared" si="32"/>
        <v>Natércia</v>
      </c>
      <c r="G2080" s="19">
        <v>188.71899999999999</v>
      </c>
    </row>
    <row r="2081" spans="1:7" x14ac:dyDescent="0.25">
      <c r="A2081" s="18">
        <f>IF(ISNUMBER(SEARCH('1_Aspectos Geográficos'!$D$6,tab_estados[],1)),MAX($A$1:A2080)+1,0)</f>
        <v>2080</v>
      </c>
      <c r="B2081" s="18" t="s">
        <v>2387</v>
      </c>
      <c r="C2081" s="18" t="s">
        <v>2388</v>
      </c>
      <c r="D2081" s="18" t="s">
        <v>2903</v>
      </c>
      <c r="E2081" s="19" t="s">
        <v>8191</v>
      </c>
      <c r="F2081" s="18" t="str">
        <f t="shared" si="32"/>
        <v>Nazareno</v>
      </c>
      <c r="G2081" s="19">
        <v>341.45299999999997</v>
      </c>
    </row>
    <row r="2082" spans="1:7" x14ac:dyDescent="0.25">
      <c r="A2082" s="18">
        <f>IF(ISNUMBER(SEARCH('1_Aspectos Geográficos'!$D$6,tab_estados[],1)),MAX($A$1:A2081)+1,0)</f>
        <v>2081</v>
      </c>
      <c r="B2082" s="18" t="s">
        <v>2387</v>
      </c>
      <c r="C2082" s="18" t="s">
        <v>2388</v>
      </c>
      <c r="D2082" s="18" t="s">
        <v>2904</v>
      </c>
      <c r="E2082" s="19" t="s">
        <v>8192</v>
      </c>
      <c r="F2082" s="18" t="str">
        <f t="shared" si="32"/>
        <v>Nepomuceno</v>
      </c>
      <c r="G2082" s="19">
        <v>582.553</v>
      </c>
    </row>
    <row r="2083" spans="1:7" x14ac:dyDescent="0.25">
      <c r="A2083" s="18">
        <f>IF(ISNUMBER(SEARCH('1_Aspectos Geográficos'!$D$6,tab_estados[],1)),MAX($A$1:A2082)+1,0)</f>
        <v>2082</v>
      </c>
      <c r="B2083" s="18" t="s">
        <v>2387</v>
      </c>
      <c r="C2083" s="18" t="s">
        <v>2388</v>
      </c>
      <c r="D2083" s="18" t="s">
        <v>2905</v>
      </c>
      <c r="E2083" s="19" t="s">
        <v>8193</v>
      </c>
      <c r="F2083" s="18" t="str">
        <f t="shared" si="32"/>
        <v>Ninheira</v>
      </c>
      <c r="G2083" s="19">
        <v>1108.2719999999999</v>
      </c>
    </row>
    <row r="2084" spans="1:7" x14ac:dyDescent="0.25">
      <c r="A2084" s="18">
        <f>IF(ISNUMBER(SEARCH('1_Aspectos Geográficos'!$D$6,tab_estados[],1)),MAX($A$1:A2083)+1,0)</f>
        <v>2083</v>
      </c>
      <c r="B2084" s="18" t="s">
        <v>2387</v>
      </c>
      <c r="C2084" s="18" t="s">
        <v>2388</v>
      </c>
      <c r="D2084" s="18" t="s">
        <v>2906</v>
      </c>
      <c r="E2084" s="19" t="s">
        <v>8194</v>
      </c>
      <c r="F2084" s="18" t="str">
        <f t="shared" si="32"/>
        <v>Nova Belém</v>
      </c>
      <c r="G2084" s="19">
        <v>146.77500000000001</v>
      </c>
    </row>
    <row r="2085" spans="1:7" x14ac:dyDescent="0.25">
      <c r="A2085" s="18">
        <f>IF(ISNUMBER(SEARCH('1_Aspectos Geográficos'!$D$6,tab_estados[],1)),MAX($A$1:A2084)+1,0)</f>
        <v>2084</v>
      </c>
      <c r="B2085" s="18" t="s">
        <v>2387</v>
      </c>
      <c r="C2085" s="18" t="s">
        <v>2388</v>
      </c>
      <c r="D2085" s="18" t="s">
        <v>2907</v>
      </c>
      <c r="E2085" s="19" t="s">
        <v>8195</v>
      </c>
      <c r="F2085" s="18" t="str">
        <f t="shared" si="32"/>
        <v>Nova Era</v>
      </c>
      <c r="G2085" s="19">
        <v>361.92599999999999</v>
      </c>
    </row>
    <row r="2086" spans="1:7" x14ac:dyDescent="0.25">
      <c r="A2086" s="18">
        <f>IF(ISNUMBER(SEARCH('1_Aspectos Geográficos'!$D$6,tab_estados[],1)),MAX($A$1:A2085)+1,0)</f>
        <v>2085</v>
      </c>
      <c r="B2086" s="18" t="s">
        <v>2387</v>
      </c>
      <c r="C2086" s="18" t="s">
        <v>2388</v>
      </c>
      <c r="D2086" s="18" t="s">
        <v>2908</v>
      </c>
      <c r="E2086" s="19" t="s">
        <v>8196</v>
      </c>
      <c r="F2086" s="18" t="str">
        <f t="shared" si="32"/>
        <v>Nova Lima</v>
      </c>
      <c r="G2086" s="19">
        <v>429.00400000000002</v>
      </c>
    </row>
    <row r="2087" spans="1:7" x14ac:dyDescent="0.25">
      <c r="A2087" s="18">
        <f>IF(ISNUMBER(SEARCH('1_Aspectos Geográficos'!$D$6,tab_estados[],1)),MAX($A$1:A2086)+1,0)</f>
        <v>2086</v>
      </c>
      <c r="B2087" s="18" t="s">
        <v>2387</v>
      </c>
      <c r="C2087" s="18" t="s">
        <v>2388</v>
      </c>
      <c r="D2087" s="18" t="s">
        <v>2909</v>
      </c>
      <c r="E2087" s="19" t="s">
        <v>8197</v>
      </c>
      <c r="F2087" s="18" t="str">
        <f t="shared" si="32"/>
        <v>Nova Módica</v>
      </c>
      <c r="G2087" s="19">
        <v>375.97300000000001</v>
      </c>
    </row>
    <row r="2088" spans="1:7" x14ac:dyDescent="0.25">
      <c r="A2088" s="18">
        <f>IF(ISNUMBER(SEARCH('1_Aspectos Geográficos'!$D$6,tab_estados[],1)),MAX($A$1:A2087)+1,0)</f>
        <v>2087</v>
      </c>
      <c r="B2088" s="18" t="s">
        <v>2387</v>
      </c>
      <c r="C2088" s="18" t="s">
        <v>2388</v>
      </c>
      <c r="D2088" s="18" t="s">
        <v>2910</v>
      </c>
      <c r="E2088" s="19" t="s">
        <v>8198</v>
      </c>
      <c r="F2088" s="18" t="str">
        <f t="shared" si="32"/>
        <v>Nova Ponte</v>
      </c>
      <c r="G2088" s="19">
        <v>1111.011</v>
      </c>
    </row>
    <row r="2089" spans="1:7" x14ac:dyDescent="0.25">
      <c r="A2089" s="18">
        <f>IF(ISNUMBER(SEARCH('1_Aspectos Geográficos'!$D$6,tab_estados[],1)),MAX($A$1:A2088)+1,0)</f>
        <v>2088</v>
      </c>
      <c r="B2089" s="18" t="s">
        <v>2387</v>
      </c>
      <c r="C2089" s="18" t="s">
        <v>2388</v>
      </c>
      <c r="D2089" s="18" t="s">
        <v>2911</v>
      </c>
      <c r="E2089" s="19" t="s">
        <v>8199</v>
      </c>
      <c r="F2089" s="18" t="str">
        <f t="shared" si="32"/>
        <v>Nova Porteirinha</v>
      </c>
      <c r="G2089" s="19">
        <v>120.943</v>
      </c>
    </row>
    <row r="2090" spans="1:7" x14ac:dyDescent="0.25">
      <c r="A2090" s="18">
        <f>IF(ISNUMBER(SEARCH('1_Aspectos Geográficos'!$D$6,tab_estados[],1)),MAX($A$1:A2089)+1,0)</f>
        <v>2089</v>
      </c>
      <c r="B2090" s="18" t="s">
        <v>2387</v>
      </c>
      <c r="C2090" s="18" t="s">
        <v>2388</v>
      </c>
      <c r="D2090" s="18" t="s">
        <v>2912</v>
      </c>
      <c r="E2090" s="19" t="s">
        <v>8200</v>
      </c>
      <c r="F2090" s="18" t="str">
        <f t="shared" si="32"/>
        <v>Nova Resende</v>
      </c>
      <c r="G2090" s="19">
        <v>390.15199999999999</v>
      </c>
    </row>
    <row r="2091" spans="1:7" x14ac:dyDescent="0.25">
      <c r="A2091" s="18">
        <f>IF(ISNUMBER(SEARCH('1_Aspectos Geográficos'!$D$6,tab_estados[],1)),MAX($A$1:A2090)+1,0)</f>
        <v>2090</v>
      </c>
      <c r="B2091" s="18" t="s">
        <v>2387</v>
      </c>
      <c r="C2091" s="18" t="s">
        <v>2388</v>
      </c>
      <c r="D2091" s="18" t="s">
        <v>2913</v>
      </c>
      <c r="E2091" s="19" t="s">
        <v>8201</v>
      </c>
      <c r="F2091" s="18" t="str">
        <f t="shared" si="32"/>
        <v>Nova Serrana</v>
      </c>
      <c r="G2091" s="19">
        <v>282.47199999999998</v>
      </c>
    </row>
    <row r="2092" spans="1:7" x14ac:dyDescent="0.25">
      <c r="A2092" s="18">
        <f>IF(ISNUMBER(SEARCH('1_Aspectos Geográficos'!$D$6,tab_estados[],1)),MAX($A$1:A2091)+1,0)</f>
        <v>2091</v>
      </c>
      <c r="B2092" s="18" t="s">
        <v>2387</v>
      </c>
      <c r="C2092" s="18" t="s">
        <v>2388</v>
      </c>
      <c r="D2092" s="18" t="s">
        <v>2914</v>
      </c>
      <c r="E2092" s="19" t="s">
        <v>8202</v>
      </c>
      <c r="F2092" s="18" t="str">
        <f t="shared" si="32"/>
        <v>Novo Cruzeiro</v>
      </c>
      <c r="G2092" s="19">
        <v>1702.981</v>
      </c>
    </row>
    <row r="2093" spans="1:7" x14ac:dyDescent="0.25">
      <c r="A2093" s="18">
        <f>IF(ISNUMBER(SEARCH('1_Aspectos Geográficos'!$D$6,tab_estados[],1)),MAX($A$1:A2092)+1,0)</f>
        <v>2092</v>
      </c>
      <c r="B2093" s="18" t="s">
        <v>2387</v>
      </c>
      <c r="C2093" s="18" t="s">
        <v>2388</v>
      </c>
      <c r="D2093" s="18" t="s">
        <v>2915</v>
      </c>
      <c r="E2093" s="19" t="s">
        <v>8203</v>
      </c>
      <c r="F2093" s="18" t="str">
        <f t="shared" si="32"/>
        <v>Novo Oriente De Minas</v>
      </c>
      <c r="G2093" s="19">
        <v>755.15099999999995</v>
      </c>
    </row>
    <row r="2094" spans="1:7" x14ac:dyDescent="0.25">
      <c r="A2094" s="18">
        <f>IF(ISNUMBER(SEARCH('1_Aspectos Geográficos'!$D$6,tab_estados[],1)),MAX($A$1:A2093)+1,0)</f>
        <v>2093</v>
      </c>
      <c r="B2094" s="18" t="s">
        <v>2387</v>
      </c>
      <c r="C2094" s="18" t="s">
        <v>2388</v>
      </c>
      <c r="D2094" s="18" t="s">
        <v>2916</v>
      </c>
      <c r="E2094" s="19" t="s">
        <v>8204</v>
      </c>
      <c r="F2094" s="18" t="str">
        <f t="shared" si="32"/>
        <v>Novorizonte</v>
      </c>
      <c r="G2094" s="19">
        <v>271.61</v>
      </c>
    </row>
    <row r="2095" spans="1:7" x14ac:dyDescent="0.25">
      <c r="A2095" s="18">
        <f>IF(ISNUMBER(SEARCH('1_Aspectos Geográficos'!$D$6,tab_estados[],1)),MAX($A$1:A2094)+1,0)</f>
        <v>2094</v>
      </c>
      <c r="B2095" s="18" t="s">
        <v>2387</v>
      </c>
      <c r="C2095" s="18" t="s">
        <v>2388</v>
      </c>
      <c r="D2095" s="18" t="s">
        <v>2917</v>
      </c>
      <c r="E2095" s="19" t="s">
        <v>8205</v>
      </c>
      <c r="F2095" s="18" t="str">
        <f t="shared" si="32"/>
        <v>Olaria</v>
      </c>
      <c r="G2095" s="19">
        <v>178.24199999999999</v>
      </c>
    </row>
    <row r="2096" spans="1:7" x14ac:dyDescent="0.25">
      <c r="A2096" s="18">
        <f>IF(ISNUMBER(SEARCH('1_Aspectos Geográficos'!$D$6,tab_estados[],1)),MAX($A$1:A2095)+1,0)</f>
        <v>2095</v>
      </c>
      <c r="B2096" s="18" t="s">
        <v>2387</v>
      </c>
      <c r="C2096" s="18" t="s">
        <v>2388</v>
      </c>
      <c r="D2096" s="18" t="s">
        <v>2918</v>
      </c>
      <c r="E2096" s="19" t="s">
        <v>8206</v>
      </c>
      <c r="F2096" s="18" t="str">
        <f t="shared" si="32"/>
        <v>Olhos-D'Água</v>
      </c>
      <c r="G2096" s="19">
        <v>2092.078</v>
      </c>
    </row>
    <row r="2097" spans="1:7" x14ac:dyDescent="0.25">
      <c r="A2097" s="18">
        <f>IF(ISNUMBER(SEARCH('1_Aspectos Geográficos'!$D$6,tab_estados[],1)),MAX($A$1:A2096)+1,0)</f>
        <v>2096</v>
      </c>
      <c r="B2097" s="18" t="s">
        <v>2387</v>
      </c>
      <c r="C2097" s="18" t="s">
        <v>2388</v>
      </c>
      <c r="D2097" s="18" t="s">
        <v>2919</v>
      </c>
      <c r="E2097" s="19" t="s">
        <v>8207</v>
      </c>
      <c r="F2097" s="18" t="str">
        <f t="shared" si="32"/>
        <v>Olímpio Noronha</v>
      </c>
      <c r="G2097" s="19">
        <v>54.633000000000003</v>
      </c>
    </row>
    <row r="2098" spans="1:7" x14ac:dyDescent="0.25">
      <c r="A2098" s="18">
        <f>IF(ISNUMBER(SEARCH('1_Aspectos Geográficos'!$D$6,tab_estados[],1)),MAX($A$1:A2097)+1,0)</f>
        <v>2097</v>
      </c>
      <c r="B2098" s="18" t="s">
        <v>2387</v>
      </c>
      <c r="C2098" s="18" t="s">
        <v>2388</v>
      </c>
      <c r="D2098" s="18" t="s">
        <v>2920</v>
      </c>
      <c r="E2098" s="19" t="s">
        <v>8208</v>
      </c>
      <c r="F2098" s="18" t="str">
        <f t="shared" si="32"/>
        <v>Oliveira</v>
      </c>
      <c r="G2098" s="19">
        <v>897.29399999999998</v>
      </c>
    </row>
    <row r="2099" spans="1:7" x14ac:dyDescent="0.25">
      <c r="A2099" s="18">
        <f>IF(ISNUMBER(SEARCH('1_Aspectos Geográficos'!$D$6,tab_estados[],1)),MAX($A$1:A2098)+1,0)</f>
        <v>2098</v>
      </c>
      <c r="B2099" s="18" t="s">
        <v>2387</v>
      </c>
      <c r="C2099" s="18" t="s">
        <v>2388</v>
      </c>
      <c r="D2099" s="18" t="s">
        <v>2921</v>
      </c>
      <c r="E2099" s="19" t="s">
        <v>8209</v>
      </c>
      <c r="F2099" s="18" t="str">
        <f t="shared" si="32"/>
        <v>Oliveira Fortes</v>
      </c>
      <c r="G2099" s="19">
        <v>111.13</v>
      </c>
    </row>
    <row r="2100" spans="1:7" x14ac:dyDescent="0.25">
      <c r="A2100" s="18">
        <f>IF(ISNUMBER(SEARCH('1_Aspectos Geográficos'!$D$6,tab_estados[],1)),MAX($A$1:A2099)+1,0)</f>
        <v>2099</v>
      </c>
      <c r="B2100" s="18" t="s">
        <v>2387</v>
      </c>
      <c r="C2100" s="18" t="s">
        <v>2388</v>
      </c>
      <c r="D2100" s="18" t="s">
        <v>2922</v>
      </c>
      <c r="E2100" s="19" t="s">
        <v>8210</v>
      </c>
      <c r="F2100" s="18" t="str">
        <f t="shared" si="32"/>
        <v>Onça De Pitangui</v>
      </c>
      <c r="G2100" s="19">
        <v>246.976</v>
      </c>
    </row>
    <row r="2101" spans="1:7" x14ac:dyDescent="0.25">
      <c r="A2101" s="18">
        <f>IF(ISNUMBER(SEARCH('1_Aspectos Geográficos'!$D$6,tab_estados[],1)),MAX($A$1:A2100)+1,0)</f>
        <v>2100</v>
      </c>
      <c r="B2101" s="18" t="s">
        <v>2387</v>
      </c>
      <c r="C2101" s="18" t="s">
        <v>2388</v>
      </c>
      <c r="D2101" s="18" t="s">
        <v>2923</v>
      </c>
      <c r="E2101" s="19" t="s">
        <v>8211</v>
      </c>
      <c r="F2101" s="18" t="str">
        <f t="shared" si="32"/>
        <v>Oratórios</v>
      </c>
      <c r="G2101" s="19">
        <v>89.067999999999998</v>
      </c>
    </row>
    <row r="2102" spans="1:7" x14ac:dyDescent="0.25">
      <c r="A2102" s="18">
        <f>IF(ISNUMBER(SEARCH('1_Aspectos Geográficos'!$D$6,tab_estados[],1)),MAX($A$1:A2101)+1,0)</f>
        <v>2101</v>
      </c>
      <c r="B2102" s="18" t="s">
        <v>2387</v>
      </c>
      <c r="C2102" s="18" t="s">
        <v>2388</v>
      </c>
      <c r="D2102" s="18" t="s">
        <v>2924</v>
      </c>
      <c r="E2102" s="19" t="s">
        <v>8212</v>
      </c>
      <c r="F2102" s="18" t="str">
        <f t="shared" si="32"/>
        <v>Orizânia</v>
      </c>
      <c r="G2102" s="19">
        <v>121.8</v>
      </c>
    </row>
    <row r="2103" spans="1:7" x14ac:dyDescent="0.25">
      <c r="A2103" s="18">
        <f>IF(ISNUMBER(SEARCH('1_Aspectos Geográficos'!$D$6,tab_estados[],1)),MAX($A$1:A2102)+1,0)</f>
        <v>2102</v>
      </c>
      <c r="B2103" s="18" t="s">
        <v>2387</v>
      </c>
      <c r="C2103" s="18" t="s">
        <v>2388</v>
      </c>
      <c r="D2103" s="18" t="s">
        <v>2925</v>
      </c>
      <c r="E2103" s="19" t="s">
        <v>6278</v>
      </c>
      <c r="F2103" s="18" t="str">
        <f t="shared" si="32"/>
        <v>Ouro Branco</v>
      </c>
      <c r="G2103" s="19">
        <v>258.726</v>
      </c>
    </row>
    <row r="2104" spans="1:7" x14ac:dyDescent="0.25">
      <c r="A2104" s="18">
        <f>IF(ISNUMBER(SEARCH('1_Aspectos Geográficos'!$D$6,tab_estados[],1)),MAX($A$1:A2103)+1,0)</f>
        <v>2103</v>
      </c>
      <c r="B2104" s="18" t="s">
        <v>2387</v>
      </c>
      <c r="C2104" s="18" t="s">
        <v>2388</v>
      </c>
      <c r="D2104" s="18" t="s">
        <v>2926</v>
      </c>
      <c r="E2104" s="19" t="s">
        <v>8213</v>
      </c>
      <c r="F2104" s="18" t="str">
        <f t="shared" si="32"/>
        <v>Ouro Fino</v>
      </c>
      <c r="G2104" s="19">
        <v>533.71400000000006</v>
      </c>
    </row>
    <row r="2105" spans="1:7" x14ac:dyDescent="0.25">
      <c r="A2105" s="18">
        <f>IF(ISNUMBER(SEARCH('1_Aspectos Geográficos'!$D$6,tab_estados[],1)),MAX($A$1:A2104)+1,0)</f>
        <v>2104</v>
      </c>
      <c r="B2105" s="18" t="s">
        <v>2387</v>
      </c>
      <c r="C2105" s="18" t="s">
        <v>2388</v>
      </c>
      <c r="D2105" s="18" t="s">
        <v>2927</v>
      </c>
      <c r="E2105" s="19" t="s">
        <v>8214</v>
      </c>
      <c r="F2105" s="18" t="str">
        <f t="shared" si="32"/>
        <v>Ouro Preto</v>
      </c>
      <c r="G2105" s="19">
        <v>1245.865</v>
      </c>
    </row>
    <row r="2106" spans="1:7" x14ac:dyDescent="0.25">
      <c r="A2106" s="18">
        <f>IF(ISNUMBER(SEARCH('1_Aspectos Geográficos'!$D$6,tab_estados[],1)),MAX($A$1:A2105)+1,0)</f>
        <v>2105</v>
      </c>
      <c r="B2106" s="18" t="s">
        <v>2387</v>
      </c>
      <c r="C2106" s="18" t="s">
        <v>2388</v>
      </c>
      <c r="D2106" s="18" t="s">
        <v>2928</v>
      </c>
      <c r="E2106" s="19" t="s">
        <v>8215</v>
      </c>
      <c r="F2106" s="18" t="str">
        <f t="shared" si="32"/>
        <v>Ouro Verde De Minas</v>
      </c>
      <c r="G2106" s="19">
        <v>175.482</v>
      </c>
    </row>
    <row r="2107" spans="1:7" x14ac:dyDescent="0.25">
      <c r="A2107" s="18">
        <f>IF(ISNUMBER(SEARCH('1_Aspectos Geográficos'!$D$6,tab_estados[],1)),MAX($A$1:A2106)+1,0)</f>
        <v>2106</v>
      </c>
      <c r="B2107" s="18" t="s">
        <v>2387</v>
      </c>
      <c r="C2107" s="18" t="s">
        <v>2388</v>
      </c>
      <c r="D2107" s="18" t="s">
        <v>2929</v>
      </c>
      <c r="E2107" s="19" t="s">
        <v>8216</v>
      </c>
      <c r="F2107" s="18" t="str">
        <f t="shared" si="32"/>
        <v>Padre Carvalho</v>
      </c>
      <c r="G2107" s="19">
        <v>446.27499999999998</v>
      </c>
    </row>
    <row r="2108" spans="1:7" x14ac:dyDescent="0.25">
      <c r="A2108" s="18">
        <f>IF(ISNUMBER(SEARCH('1_Aspectos Geográficos'!$D$6,tab_estados[],1)),MAX($A$1:A2107)+1,0)</f>
        <v>2107</v>
      </c>
      <c r="B2108" s="18" t="s">
        <v>2387</v>
      </c>
      <c r="C2108" s="18" t="s">
        <v>2388</v>
      </c>
      <c r="D2108" s="18" t="s">
        <v>2930</v>
      </c>
      <c r="E2108" s="19" t="s">
        <v>8217</v>
      </c>
      <c r="F2108" s="18" t="str">
        <f t="shared" si="32"/>
        <v>Padre Paraíso</v>
      </c>
      <c r="G2108" s="19">
        <v>544.375</v>
      </c>
    </row>
    <row r="2109" spans="1:7" x14ac:dyDescent="0.25">
      <c r="A2109" s="18">
        <f>IF(ISNUMBER(SEARCH('1_Aspectos Geográficos'!$D$6,tab_estados[],1)),MAX($A$1:A2108)+1,0)</f>
        <v>2108</v>
      </c>
      <c r="B2109" s="18" t="s">
        <v>2387</v>
      </c>
      <c r="C2109" s="18" t="s">
        <v>2388</v>
      </c>
      <c r="D2109" s="18" t="s">
        <v>2931</v>
      </c>
      <c r="E2109" s="19" t="s">
        <v>8218</v>
      </c>
      <c r="F2109" s="18" t="str">
        <f t="shared" si="32"/>
        <v>Paineiras</v>
      </c>
      <c r="G2109" s="19">
        <v>637.30899999999997</v>
      </c>
    </row>
    <row r="2110" spans="1:7" x14ac:dyDescent="0.25">
      <c r="A2110" s="18">
        <f>IF(ISNUMBER(SEARCH('1_Aspectos Geográficos'!$D$6,tab_estados[],1)),MAX($A$1:A2109)+1,0)</f>
        <v>2109</v>
      </c>
      <c r="B2110" s="18" t="s">
        <v>2387</v>
      </c>
      <c r="C2110" s="18" t="s">
        <v>2388</v>
      </c>
      <c r="D2110" s="18" t="s">
        <v>2932</v>
      </c>
      <c r="E2110" s="19" t="s">
        <v>8219</v>
      </c>
      <c r="F2110" s="18" t="str">
        <f t="shared" si="32"/>
        <v>Pains</v>
      </c>
      <c r="G2110" s="19">
        <v>421.86200000000002</v>
      </c>
    </row>
    <row r="2111" spans="1:7" x14ac:dyDescent="0.25">
      <c r="A2111" s="18">
        <f>IF(ISNUMBER(SEARCH('1_Aspectos Geográficos'!$D$6,tab_estados[],1)),MAX($A$1:A2110)+1,0)</f>
        <v>2110</v>
      </c>
      <c r="B2111" s="18" t="s">
        <v>2387</v>
      </c>
      <c r="C2111" s="18" t="s">
        <v>2388</v>
      </c>
      <c r="D2111" s="18" t="s">
        <v>2933</v>
      </c>
      <c r="E2111" s="19" t="s">
        <v>8220</v>
      </c>
      <c r="F2111" s="18" t="str">
        <f t="shared" si="32"/>
        <v>Pai Pedro</v>
      </c>
      <c r="G2111" s="19">
        <v>839.80499999999995</v>
      </c>
    </row>
    <row r="2112" spans="1:7" x14ac:dyDescent="0.25">
      <c r="A2112" s="18">
        <f>IF(ISNUMBER(SEARCH('1_Aspectos Geográficos'!$D$6,tab_estados[],1)),MAX($A$1:A2111)+1,0)</f>
        <v>2111</v>
      </c>
      <c r="B2112" s="18" t="s">
        <v>2387</v>
      </c>
      <c r="C2112" s="18" t="s">
        <v>2388</v>
      </c>
      <c r="D2112" s="18" t="s">
        <v>2934</v>
      </c>
      <c r="E2112" s="19" t="s">
        <v>8221</v>
      </c>
      <c r="F2112" s="18" t="str">
        <f t="shared" si="32"/>
        <v>Paiva</v>
      </c>
      <c r="G2112" s="19">
        <v>58.418999999999997</v>
      </c>
    </row>
    <row r="2113" spans="1:7" x14ac:dyDescent="0.25">
      <c r="A2113" s="18">
        <f>IF(ISNUMBER(SEARCH('1_Aspectos Geográficos'!$D$6,tab_estados[],1)),MAX($A$1:A2112)+1,0)</f>
        <v>2112</v>
      </c>
      <c r="B2113" s="18" t="s">
        <v>2387</v>
      </c>
      <c r="C2113" s="18" t="s">
        <v>2388</v>
      </c>
      <c r="D2113" s="18" t="s">
        <v>2935</v>
      </c>
      <c r="E2113" s="19" t="s">
        <v>8222</v>
      </c>
      <c r="F2113" s="18" t="str">
        <f t="shared" si="32"/>
        <v>Palma</v>
      </c>
      <c r="G2113" s="19">
        <v>316.476</v>
      </c>
    </row>
    <row r="2114" spans="1:7" x14ac:dyDescent="0.25">
      <c r="A2114" s="18">
        <f>IF(ISNUMBER(SEARCH('1_Aspectos Geográficos'!$D$6,tab_estados[],1)),MAX($A$1:A2113)+1,0)</f>
        <v>2113</v>
      </c>
      <c r="B2114" s="18" t="s">
        <v>2387</v>
      </c>
      <c r="C2114" s="18" t="s">
        <v>2388</v>
      </c>
      <c r="D2114" s="18" t="s">
        <v>2936</v>
      </c>
      <c r="E2114" s="19" t="s">
        <v>8223</v>
      </c>
      <c r="F2114" s="18" t="str">
        <f t="shared" ref="F2114:F2177" si="33">IFERROR(VLOOKUP(ROW(A2113),lista,5,0),"")</f>
        <v>Palmópolis</v>
      </c>
      <c r="G2114" s="19">
        <v>433.154</v>
      </c>
    </row>
    <row r="2115" spans="1:7" x14ac:dyDescent="0.25">
      <c r="A2115" s="18">
        <f>IF(ISNUMBER(SEARCH('1_Aspectos Geográficos'!$D$6,tab_estados[],1)),MAX($A$1:A2114)+1,0)</f>
        <v>2114</v>
      </c>
      <c r="B2115" s="18" t="s">
        <v>2387</v>
      </c>
      <c r="C2115" s="18" t="s">
        <v>2388</v>
      </c>
      <c r="D2115" s="18" t="s">
        <v>2937</v>
      </c>
      <c r="E2115" s="19" t="s">
        <v>8224</v>
      </c>
      <c r="F2115" s="18" t="str">
        <f t="shared" si="33"/>
        <v>Papagaios</v>
      </c>
      <c r="G2115" s="19">
        <v>553.577</v>
      </c>
    </row>
    <row r="2116" spans="1:7" x14ac:dyDescent="0.25">
      <c r="A2116" s="18">
        <f>IF(ISNUMBER(SEARCH('1_Aspectos Geográficos'!$D$6,tab_estados[],1)),MAX($A$1:A2115)+1,0)</f>
        <v>2115</v>
      </c>
      <c r="B2116" s="18" t="s">
        <v>2387</v>
      </c>
      <c r="C2116" s="18" t="s">
        <v>2388</v>
      </c>
      <c r="D2116" s="18" t="s">
        <v>2938</v>
      </c>
      <c r="E2116" s="19" t="s">
        <v>8225</v>
      </c>
      <c r="F2116" s="18" t="str">
        <f t="shared" si="33"/>
        <v>Paracatu</v>
      </c>
      <c r="G2116" s="19">
        <v>8229.5949999999993</v>
      </c>
    </row>
    <row r="2117" spans="1:7" x14ac:dyDescent="0.25">
      <c r="A2117" s="18">
        <f>IF(ISNUMBER(SEARCH('1_Aspectos Geográficos'!$D$6,tab_estados[],1)),MAX($A$1:A2116)+1,0)</f>
        <v>2116</v>
      </c>
      <c r="B2117" s="18" t="s">
        <v>2387</v>
      </c>
      <c r="C2117" s="18" t="s">
        <v>2388</v>
      </c>
      <c r="D2117" s="18" t="s">
        <v>2939</v>
      </c>
      <c r="E2117" s="19" t="s">
        <v>8226</v>
      </c>
      <c r="F2117" s="18" t="str">
        <f t="shared" si="33"/>
        <v>Pará De Minas</v>
      </c>
      <c r="G2117" s="19">
        <v>551.24699999999996</v>
      </c>
    </row>
    <row r="2118" spans="1:7" x14ac:dyDescent="0.25">
      <c r="A2118" s="18">
        <f>IF(ISNUMBER(SEARCH('1_Aspectos Geográficos'!$D$6,tab_estados[],1)),MAX($A$1:A2117)+1,0)</f>
        <v>2117</v>
      </c>
      <c r="B2118" s="18" t="s">
        <v>2387</v>
      </c>
      <c r="C2118" s="18" t="s">
        <v>2388</v>
      </c>
      <c r="D2118" s="18" t="s">
        <v>2940</v>
      </c>
      <c r="E2118" s="19" t="s">
        <v>8227</v>
      </c>
      <c r="F2118" s="18" t="str">
        <f t="shared" si="33"/>
        <v>Paraguaçu</v>
      </c>
      <c r="G2118" s="19">
        <v>424.29599999999999</v>
      </c>
    </row>
    <row r="2119" spans="1:7" x14ac:dyDescent="0.25">
      <c r="A2119" s="18">
        <f>IF(ISNUMBER(SEARCH('1_Aspectos Geográficos'!$D$6,tab_estados[],1)),MAX($A$1:A2118)+1,0)</f>
        <v>2118</v>
      </c>
      <c r="B2119" s="18" t="s">
        <v>2387</v>
      </c>
      <c r="C2119" s="18" t="s">
        <v>2388</v>
      </c>
      <c r="D2119" s="18" t="s">
        <v>2941</v>
      </c>
      <c r="E2119" s="19" t="s">
        <v>8228</v>
      </c>
      <c r="F2119" s="18" t="str">
        <f t="shared" si="33"/>
        <v>Paraisópolis</v>
      </c>
      <c r="G2119" s="19">
        <v>331.238</v>
      </c>
    </row>
    <row r="2120" spans="1:7" x14ac:dyDescent="0.25">
      <c r="A2120" s="18">
        <f>IF(ISNUMBER(SEARCH('1_Aspectos Geográficos'!$D$6,tab_estados[],1)),MAX($A$1:A2119)+1,0)</f>
        <v>2119</v>
      </c>
      <c r="B2120" s="18" t="s">
        <v>2387</v>
      </c>
      <c r="C2120" s="18" t="s">
        <v>2388</v>
      </c>
      <c r="D2120" s="18" t="s">
        <v>2942</v>
      </c>
      <c r="E2120" s="19" t="s">
        <v>8229</v>
      </c>
      <c r="F2120" s="18" t="str">
        <f t="shared" si="33"/>
        <v>Paraopeba</v>
      </c>
      <c r="G2120" s="19">
        <v>625.62300000000005</v>
      </c>
    </row>
    <row r="2121" spans="1:7" x14ac:dyDescent="0.25">
      <c r="A2121" s="18">
        <f>IF(ISNUMBER(SEARCH('1_Aspectos Geográficos'!$D$6,tab_estados[],1)),MAX($A$1:A2120)+1,0)</f>
        <v>2120</v>
      </c>
      <c r="B2121" s="18" t="s">
        <v>2387</v>
      </c>
      <c r="C2121" s="18" t="s">
        <v>2388</v>
      </c>
      <c r="D2121" s="18" t="s">
        <v>2943</v>
      </c>
      <c r="E2121" s="19" t="s">
        <v>8230</v>
      </c>
      <c r="F2121" s="18" t="str">
        <f t="shared" si="33"/>
        <v>Passabém</v>
      </c>
      <c r="G2121" s="19">
        <v>94.183000000000007</v>
      </c>
    </row>
    <row r="2122" spans="1:7" x14ac:dyDescent="0.25">
      <c r="A2122" s="18">
        <f>IF(ISNUMBER(SEARCH('1_Aspectos Geográficos'!$D$6,tab_estados[],1)),MAX($A$1:A2121)+1,0)</f>
        <v>2121</v>
      </c>
      <c r="B2122" s="18" t="s">
        <v>2387</v>
      </c>
      <c r="C2122" s="18" t="s">
        <v>2388</v>
      </c>
      <c r="D2122" s="18" t="s">
        <v>2944</v>
      </c>
      <c r="E2122" s="19" t="s">
        <v>8231</v>
      </c>
      <c r="F2122" s="18" t="str">
        <f t="shared" si="33"/>
        <v>Passa Quatro</v>
      </c>
      <c r="G2122" s="19">
        <v>277.221</v>
      </c>
    </row>
    <row r="2123" spans="1:7" x14ac:dyDescent="0.25">
      <c r="A2123" s="18">
        <f>IF(ISNUMBER(SEARCH('1_Aspectos Geográficos'!$D$6,tab_estados[],1)),MAX($A$1:A2122)+1,0)</f>
        <v>2122</v>
      </c>
      <c r="B2123" s="18" t="s">
        <v>2387</v>
      </c>
      <c r="C2123" s="18" t="s">
        <v>2388</v>
      </c>
      <c r="D2123" s="18" t="s">
        <v>2945</v>
      </c>
      <c r="E2123" s="19" t="s">
        <v>8232</v>
      </c>
      <c r="F2123" s="18" t="str">
        <f t="shared" si="33"/>
        <v>Passa Tempo</v>
      </c>
      <c r="G2123" s="19">
        <v>429.17200000000003</v>
      </c>
    </row>
    <row r="2124" spans="1:7" x14ac:dyDescent="0.25">
      <c r="A2124" s="18">
        <f>IF(ISNUMBER(SEARCH('1_Aspectos Geográficos'!$D$6,tab_estados[],1)),MAX($A$1:A2123)+1,0)</f>
        <v>2123</v>
      </c>
      <c r="B2124" s="18" t="s">
        <v>2387</v>
      </c>
      <c r="C2124" s="18" t="s">
        <v>2388</v>
      </c>
      <c r="D2124" s="18" t="s">
        <v>2946</v>
      </c>
      <c r="E2124" s="19" t="s">
        <v>8233</v>
      </c>
      <c r="F2124" s="18" t="str">
        <f t="shared" si="33"/>
        <v>Passa-Vinte</v>
      </c>
      <c r="G2124" s="19">
        <v>246.565</v>
      </c>
    </row>
    <row r="2125" spans="1:7" x14ac:dyDescent="0.25">
      <c r="A2125" s="18">
        <f>IF(ISNUMBER(SEARCH('1_Aspectos Geográficos'!$D$6,tab_estados[],1)),MAX($A$1:A2124)+1,0)</f>
        <v>2124</v>
      </c>
      <c r="B2125" s="18" t="s">
        <v>2387</v>
      </c>
      <c r="C2125" s="18" t="s">
        <v>2388</v>
      </c>
      <c r="D2125" s="18" t="s">
        <v>2947</v>
      </c>
      <c r="E2125" s="19" t="s">
        <v>8234</v>
      </c>
      <c r="F2125" s="18" t="str">
        <f t="shared" si="33"/>
        <v>Passos</v>
      </c>
      <c r="G2125" s="19">
        <v>1338.07</v>
      </c>
    </row>
    <row r="2126" spans="1:7" x14ac:dyDescent="0.25">
      <c r="A2126" s="18">
        <f>IF(ISNUMBER(SEARCH('1_Aspectos Geográficos'!$D$6,tab_estados[],1)),MAX($A$1:A2125)+1,0)</f>
        <v>2125</v>
      </c>
      <c r="B2126" s="18" t="s">
        <v>2387</v>
      </c>
      <c r="C2126" s="18" t="s">
        <v>2388</v>
      </c>
      <c r="D2126" s="18" t="s">
        <v>2948</v>
      </c>
      <c r="E2126" s="19" t="s">
        <v>8235</v>
      </c>
      <c r="F2126" s="18" t="str">
        <f t="shared" si="33"/>
        <v>Patis</v>
      </c>
      <c r="G2126" s="19">
        <v>444.19600000000003</v>
      </c>
    </row>
    <row r="2127" spans="1:7" x14ac:dyDescent="0.25">
      <c r="A2127" s="18">
        <f>IF(ISNUMBER(SEARCH('1_Aspectos Geográficos'!$D$6,tab_estados[],1)),MAX($A$1:A2126)+1,0)</f>
        <v>2126</v>
      </c>
      <c r="B2127" s="18" t="s">
        <v>2387</v>
      </c>
      <c r="C2127" s="18" t="s">
        <v>2388</v>
      </c>
      <c r="D2127" s="18" t="s">
        <v>2949</v>
      </c>
      <c r="E2127" s="19" t="s">
        <v>8236</v>
      </c>
      <c r="F2127" s="18" t="str">
        <f t="shared" si="33"/>
        <v>Patos De Minas</v>
      </c>
      <c r="G2127" s="19">
        <v>3190.1869999999999</v>
      </c>
    </row>
    <row r="2128" spans="1:7" x14ac:dyDescent="0.25">
      <c r="A2128" s="18">
        <f>IF(ISNUMBER(SEARCH('1_Aspectos Geográficos'!$D$6,tab_estados[],1)),MAX($A$1:A2127)+1,0)</f>
        <v>2127</v>
      </c>
      <c r="B2128" s="18" t="s">
        <v>2387</v>
      </c>
      <c r="C2128" s="18" t="s">
        <v>2388</v>
      </c>
      <c r="D2128" s="18" t="s">
        <v>2950</v>
      </c>
      <c r="E2128" s="19" t="s">
        <v>8237</v>
      </c>
      <c r="F2128" s="18" t="str">
        <f t="shared" si="33"/>
        <v>Patrocínio</v>
      </c>
      <c r="G2128" s="19">
        <v>2874.3440000000001</v>
      </c>
    </row>
    <row r="2129" spans="1:7" x14ac:dyDescent="0.25">
      <c r="A2129" s="18">
        <f>IF(ISNUMBER(SEARCH('1_Aspectos Geográficos'!$D$6,tab_estados[],1)),MAX($A$1:A2128)+1,0)</f>
        <v>2128</v>
      </c>
      <c r="B2129" s="18" t="s">
        <v>2387</v>
      </c>
      <c r="C2129" s="18" t="s">
        <v>2388</v>
      </c>
      <c r="D2129" s="18" t="s">
        <v>2951</v>
      </c>
      <c r="E2129" s="19" t="s">
        <v>8238</v>
      </c>
      <c r="F2129" s="18" t="str">
        <f t="shared" si="33"/>
        <v>Patrocínio Do Muriaé</v>
      </c>
      <c r="G2129" s="19">
        <v>108.245</v>
      </c>
    </row>
    <row r="2130" spans="1:7" x14ac:dyDescent="0.25">
      <c r="A2130" s="18">
        <f>IF(ISNUMBER(SEARCH('1_Aspectos Geográficos'!$D$6,tab_estados[],1)),MAX($A$1:A2129)+1,0)</f>
        <v>2129</v>
      </c>
      <c r="B2130" s="18" t="s">
        <v>2387</v>
      </c>
      <c r="C2130" s="18" t="s">
        <v>2388</v>
      </c>
      <c r="D2130" s="18" t="s">
        <v>2952</v>
      </c>
      <c r="E2130" s="19" t="s">
        <v>8239</v>
      </c>
      <c r="F2130" s="18" t="str">
        <f t="shared" si="33"/>
        <v>Paula Cândido</v>
      </c>
      <c r="G2130" s="19">
        <v>268.32100000000003</v>
      </c>
    </row>
    <row r="2131" spans="1:7" x14ac:dyDescent="0.25">
      <c r="A2131" s="18">
        <f>IF(ISNUMBER(SEARCH('1_Aspectos Geográficos'!$D$6,tab_estados[],1)),MAX($A$1:A2130)+1,0)</f>
        <v>2130</v>
      </c>
      <c r="B2131" s="18" t="s">
        <v>2387</v>
      </c>
      <c r="C2131" s="18" t="s">
        <v>2388</v>
      </c>
      <c r="D2131" s="18" t="s">
        <v>2953</v>
      </c>
      <c r="E2131" s="19" t="s">
        <v>8240</v>
      </c>
      <c r="F2131" s="18" t="str">
        <f t="shared" si="33"/>
        <v>Paulistas</v>
      </c>
      <c r="G2131" s="19">
        <v>220.56399999999999</v>
      </c>
    </row>
    <row r="2132" spans="1:7" x14ac:dyDescent="0.25">
      <c r="A2132" s="18">
        <f>IF(ISNUMBER(SEARCH('1_Aspectos Geográficos'!$D$6,tab_estados[],1)),MAX($A$1:A2131)+1,0)</f>
        <v>2131</v>
      </c>
      <c r="B2132" s="18" t="s">
        <v>2387</v>
      </c>
      <c r="C2132" s="18" t="s">
        <v>2388</v>
      </c>
      <c r="D2132" s="18" t="s">
        <v>2954</v>
      </c>
      <c r="E2132" s="19" t="s">
        <v>8241</v>
      </c>
      <c r="F2132" s="18" t="str">
        <f t="shared" si="33"/>
        <v>Pavão</v>
      </c>
      <c r="G2132" s="19">
        <v>601.19000000000005</v>
      </c>
    </row>
    <row r="2133" spans="1:7" x14ac:dyDescent="0.25">
      <c r="A2133" s="18">
        <f>IF(ISNUMBER(SEARCH('1_Aspectos Geográficos'!$D$6,tab_estados[],1)),MAX($A$1:A2132)+1,0)</f>
        <v>2132</v>
      </c>
      <c r="B2133" s="18" t="s">
        <v>2387</v>
      </c>
      <c r="C2133" s="18" t="s">
        <v>2388</v>
      </c>
      <c r="D2133" s="18" t="s">
        <v>2955</v>
      </c>
      <c r="E2133" s="19" t="s">
        <v>8242</v>
      </c>
      <c r="F2133" s="18" t="str">
        <f t="shared" si="33"/>
        <v>Peçanha</v>
      </c>
      <c r="G2133" s="19">
        <v>996.64599999999996</v>
      </c>
    </row>
    <row r="2134" spans="1:7" x14ac:dyDescent="0.25">
      <c r="A2134" s="18">
        <f>IF(ISNUMBER(SEARCH('1_Aspectos Geográficos'!$D$6,tab_estados[],1)),MAX($A$1:A2133)+1,0)</f>
        <v>2133</v>
      </c>
      <c r="B2134" s="18" t="s">
        <v>2387</v>
      </c>
      <c r="C2134" s="18" t="s">
        <v>2388</v>
      </c>
      <c r="D2134" s="18" t="s">
        <v>2956</v>
      </c>
      <c r="E2134" s="19" t="s">
        <v>8243</v>
      </c>
      <c r="F2134" s="18" t="str">
        <f t="shared" si="33"/>
        <v>Pedra Azul</v>
      </c>
      <c r="G2134" s="19">
        <v>1594.6510000000001</v>
      </c>
    </row>
    <row r="2135" spans="1:7" x14ac:dyDescent="0.25">
      <c r="A2135" s="18">
        <f>IF(ISNUMBER(SEARCH('1_Aspectos Geográficos'!$D$6,tab_estados[],1)),MAX($A$1:A2134)+1,0)</f>
        <v>2134</v>
      </c>
      <c r="B2135" s="18" t="s">
        <v>2387</v>
      </c>
      <c r="C2135" s="18" t="s">
        <v>2388</v>
      </c>
      <c r="D2135" s="18" t="s">
        <v>2957</v>
      </c>
      <c r="E2135" s="19" t="s">
        <v>8244</v>
      </c>
      <c r="F2135" s="18" t="str">
        <f t="shared" si="33"/>
        <v>Pedra Bonita</v>
      </c>
      <c r="G2135" s="19">
        <v>173.928</v>
      </c>
    </row>
    <row r="2136" spans="1:7" x14ac:dyDescent="0.25">
      <c r="A2136" s="18">
        <f>IF(ISNUMBER(SEARCH('1_Aspectos Geográficos'!$D$6,tab_estados[],1)),MAX($A$1:A2135)+1,0)</f>
        <v>2135</v>
      </c>
      <c r="B2136" s="18" t="s">
        <v>2387</v>
      </c>
      <c r="C2136" s="18" t="s">
        <v>2388</v>
      </c>
      <c r="D2136" s="18" t="s">
        <v>2958</v>
      </c>
      <c r="E2136" s="19" t="s">
        <v>8245</v>
      </c>
      <c r="F2136" s="18" t="str">
        <f t="shared" si="33"/>
        <v>Pedra Do Anta</v>
      </c>
      <c r="G2136" s="19">
        <v>173.16800000000001</v>
      </c>
    </row>
    <row r="2137" spans="1:7" x14ac:dyDescent="0.25">
      <c r="A2137" s="18">
        <f>IF(ISNUMBER(SEARCH('1_Aspectos Geográficos'!$D$6,tab_estados[],1)),MAX($A$1:A2136)+1,0)</f>
        <v>2136</v>
      </c>
      <c r="B2137" s="18" t="s">
        <v>2387</v>
      </c>
      <c r="C2137" s="18" t="s">
        <v>2388</v>
      </c>
      <c r="D2137" s="18" t="s">
        <v>2959</v>
      </c>
      <c r="E2137" s="19" t="s">
        <v>8246</v>
      </c>
      <c r="F2137" s="18" t="str">
        <f t="shared" si="33"/>
        <v>Pedra Do Indaiá</v>
      </c>
      <c r="G2137" s="19">
        <v>347.92</v>
      </c>
    </row>
    <row r="2138" spans="1:7" x14ac:dyDescent="0.25">
      <c r="A2138" s="18">
        <f>IF(ISNUMBER(SEARCH('1_Aspectos Geográficos'!$D$6,tab_estados[],1)),MAX($A$1:A2137)+1,0)</f>
        <v>2137</v>
      </c>
      <c r="B2138" s="18" t="s">
        <v>2387</v>
      </c>
      <c r="C2138" s="18" t="s">
        <v>2388</v>
      </c>
      <c r="D2138" s="18" t="s">
        <v>2960</v>
      </c>
      <c r="E2138" s="19" t="s">
        <v>8247</v>
      </c>
      <c r="F2138" s="18" t="str">
        <f t="shared" si="33"/>
        <v>Pedra Dourada</v>
      </c>
      <c r="G2138" s="19">
        <v>69.989999999999995</v>
      </c>
    </row>
    <row r="2139" spans="1:7" x14ac:dyDescent="0.25">
      <c r="A2139" s="18">
        <f>IF(ISNUMBER(SEARCH('1_Aspectos Geográficos'!$D$6,tab_estados[],1)),MAX($A$1:A2138)+1,0)</f>
        <v>2138</v>
      </c>
      <c r="B2139" s="18" t="s">
        <v>2387</v>
      </c>
      <c r="C2139" s="18" t="s">
        <v>2388</v>
      </c>
      <c r="D2139" s="18" t="s">
        <v>2961</v>
      </c>
      <c r="E2139" s="19" t="s">
        <v>8248</v>
      </c>
      <c r="F2139" s="18" t="str">
        <f t="shared" si="33"/>
        <v>Pedralva</v>
      </c>
      <c r="G2139" s="19">
        <v>217.989</v>
      </c>
    </row>
    <row r="2140" spans="1:7" x14ac:dyDescent="0.25">
      <c r="A2140" s="18">
        <f>IF(ISNUMBER(SEARCH('1_Aspectos Geográficos'!$D$6,tab_estados[],1)),MAX($A$1:A2139)+1,0)</f>
        <v>2139</v>
      </c>
      <c r="B2140" s="18" t="s">
        <v>2387</v>
      </c>
      <c r="C2140" s="18" t="s">
        <v>2388</v>
      </c>
      <c r="D2140" s="18" t="s">
        <v>2962</v>
      </c>
      <c r="E2140" s="19" t="s">
        <v>8249</v>
      </c>
      <c r="F2140" s="18" t="str">
        <f t="shared" si="33"/>
        <v>Pedras De Maria Da Cruz</v>
      </c>
      <c r="G2140" s="19">
        <v>1525.4929999999999</v>
      </c>
    </row>
    <row r="2141" spans="1:7" x14ac:dyDescent="0.25">
      <c r="A2141" s="18">
        <f>IF(ISNUMBER(SEARCH('1_Aspectos Geográficos'!$D$6,tab_estados[],1)),MAX($A$1:A2140)+1,0)</f>
        <v>2140</v>
      </c>
      <c r="B2141" s="18" t="s">
        <v>2387</v>
      </c>
      <c r="C2141" s="18" t="s">
        <v>2388</v>
      </c>
      <c r="D2141" s="18" t="s">
        <v>2963</v>
      </c>
      <c r="E2141" s="19" t="s">
        <v>8250</v>
      </c>
      <c r="F2141" s="18" t="str">
        <f t="shared" si="33"/>
        <v>Pedrinópolis</v>
      </c>
      <c r="G2141" s="19">
        <v>357.89100000000002</v>
      </c>
    </row>
    <row r="2142" spans="1:7" x14ac:dyDescent="0.25">
      <c r="A2142" s="18">
        <f>IF(ISNUMBER(SEARCH('1_Aspectos Geográficos'!$D$6,tab_estados[],1)),MAX($A$1:A2141)+1,0)</f>
        <v>2141</v>
      </c>
      <c r="B2142" s="18" t="s">
        <v>2387</v>
      </c>
      <c r="C2142" s="18" t="s">
        <v>2388</v>
      </c>
      <c r="D2142" s="18" t="s">
        <v>2964</v>
      </c>
      <c r="E2142" s="19" t="s">
        <v>8251</v>
      </c>
      <c r="F2142" s="18" t="str">
        <f t="shared" si="33"/>
        <v>Pedro Leopoldo</v>
      </c>
      <c r="G2142" s="19">
        <v>292.947</v>
      </c>
    </row>
    <row r="2143" spans="1:7" x14ac:dyDescent="0.25">
      <c r="A2143" s="18">
        <f>IF(ISNUMBER(SEARCH('1_Aspectos Geográficos'!$D$6,tab_estados[],1)),MAX($A$1:A2142)+1,0)</f>
        <v>2142</v>
      </c>
      <c r="B2143" s="18" t="s">
        <v>2387</v>
      </c>
      <c r="C2143" s="18" t="s">
        <v>2388</v>
      </c>
      <c r="D2143" s="18" t="s">
        <v>2965</v>
      </c>
      <c r="E2143" s="19" t="s">
        <v>8252</v>
      </c>
      <c r="F2143" s="18" t="str">
        <f t="shared" si="33"/>
        <v>Pedro Teixeira</v>
      </c>
      <c r="G2143" s="19">
        <v>112.959</v>
      </c>
    </row>
    <row r="2144" spans="1:7" x14ac:dyDescent="0.25">
      <c r="A2144" s="18">
        <f>IF(ISNUMBER(SEARCH('1_Aspectos Geográficos'!$D$6,tab_estados[],1)),MAX($A$1:A2143)+1,0)</f>
        <v>2143</v>
      </c>
      <c r="B2144" s="18" t="s">
        <v>2387</v>
      </c>
      <c r="C2144" s="18" t="s">
        <v>2388</v>
      </c>
      <c r="D2144" s="18" t="s">
        <v>2966</v>
      </c>
      <c r="E2144" s="19" t="s">
        <v>8253</v>
      </c>
      <c r="F2144" s="18" t="str">
        <f t="shared" si="33"/>
        <v>Pequeri</v>
      </c>
      <c r="G2144" s="19">
        <v>90.832999999999998</v>
      </c>
    </row>
    <row r="2145" spans="1:7" x14ac:dyDescent="0.25">
      <c r="A2145" s="18">
        <f>IF(ISNUMBER(SEARCH('1_Aspectos Geográficos'!$D$6,tab_estados[],1)),MAX($A$1:A2144)+1,0)</f>
        <v>2144</v>
      </c>
      <c r="B2145" s="18" t="s">
        <v>2387</v>
      </c>
      <c r="C2145" s="18" t="s">
        <v>2388</v>
      </c>
      <c r="D2145" s="18" t="s">
        <v>2967</v>
      </c>
      <c r="E2145" s="19" t="s">
        <v>8254</v>
      </c>
      <c r="F2145" s="18" t="str">
        <f t="shared" si="33"/>
        <v>Pequi</v>
      </c>
      <c r="G2145" s="19">
        <v>203.99100000000001</v>
      </c>
    </row>
    <row r="2146" spans="1:7" x14ac:dyDescent="0.25">
      <c r="A2146" s="18">
        <f>IF(ISNUMBER(SEARCH('1_Aspectos Geográficos'!$D$6,tab_estados[],1)),MAX($A$1:A2145)+1,0)</f>
        <v>2145</v>
      </c>
      <c r="B2146" s="18" t="s">
        <v>2387</v>
      </c>
      <c r="C2146" s="18" t="s">
        <v>2388</v>
      </c>
      <c r="D2146" s="18" t="s">
        <v>2968</v>
      </c>
      <c r="E2146" s="19" t="s">
        <v>8255</v>
      </c>
      <c r="F2146" s="18" t="str">
        <f t="shared" si="33"/>
        <v>Perdigão</v>
      </c>
      <c r="G2146" s="19">
        <v>249.322</v>
      </c>
    </row>
    <row r="2147" spans="1:7" x14ac:dyDescent="0.25">
      <c r="A2147" s="18">
        <f>IF(ISNUMBER(SEARCH('1_Aspectos Geográficos'!$D$6,tab_estados[],1)),MAX($A$1:A2146)+1,0)</f>
        <v>2146</v>
      </c>
      <c r="B2147" s="18" t="s">
        <v>2387</v>
      </c>
      <c r="C2147" s="18" t="s">
        <v>2388</v>
      </c>
      <c r="D2147" s="18" t="s">
        <v>2969</v>
      </c>
      <c r="E2147" s="19" t="s">
        <v>8256</v>
      </c>
      <c r="F2147" s="18" t="str">
        <f t="shared" si="33"/>
        <v>Perdizes</v>
      </c>
      <c r="G2147" s="19">
        <v>2451.1120000000001</v>
      </c>
    </row>
    <row r="2148" spans="1:7" x14ac:dyDescent="0.25">
      <c r="A2148" s="18">
        <f>IF(ISNUMBER(SEARCH('1_Aspectos Geográficos'!$D$6,tab_estados[],1)),MAX($A$1:A2147)+1,0)</f>
        <v>2147</v>
      </c>
      <c r="B2148" s="18" t="s">
        <v>2387</v>
      </c>
      <c r="C2148" s="18" t="s">
        <v>2388</v>
      </c>
      <c r="D2148" s="18" t="s">
        <v>2970</v>
      </c>
      <c r="E2148" s="19" t="s">
        <v>8257</v>
      </c>
      <c r="F2148" s="18" t="str">
        <f t="shared" si="33"/>
        <v>Perdões</v>
      </c>
      <c r="G2148" s="19">
        <v>270.65699999999998</v>
      </c>
    </row>
    <row r="2149" spans="1:7" x14ac:dyDescent="0.25">
      <c r="A2149" s="18">
        <f>IF(ISNUMBER(SEARCH('1_Aspectos Geográficos'!$D$6,tab_estados[],1)),MAX($A$1:A2148)+1,0)</f>
        <v>2148</v>
      </c>
      <c r="B2149" s="18" t="s">
        <v>2387</v>
      </c>
      <c r="C2149" s="18" t="s">
        <v>2388</v>
      </c>
      <c r="D2149" s="18" t="s">
        <v>2971</v>
      </c>
      <c r="E2149" s="19" t="s">
        <v>8258</v>
      </c>
      <c r="F2149" s="18" t="str">
        <f t="shared" si="33"/>
        <v>Periquito</v>
      </c>
      <c r="G2149" s="19">
        <v>228.90700000000001</v>
      </c>
    </row>
    <row r="2150" spans="1:7" x14ac:dyDescent="0.25">
      <c r="A2150" s="18">
        <f>IF(ISNUMBER(SEARCH('1_Aspectos Geográficos'!$D$6,tab_estados[],1)),MAX($A$1:A2149)+1,0)</f>
        <v>2149</v>
      </c>
      <c r="B2150" s="18" t="s">
        <v>2387</v>
      </c>
      <c r="C2150" s="18" t="s">
        <v>2388</v>
      </c>
      <c r="D2150" s="18" t="s">
        <v>2972</v>
      </c>
      <c r="E2150" s="19" t="s">
        <v>8259</v>
      </c>
      <c r="F2150" s="18" t="str">
        <f t="shared" si="33"/>
        <v>Pescador</v>
      </c>
      <c r="G2150" s="19">
        <v>317.46300000000002</v>
      </c>
    </row>
    <row r="2151" spans="1:7" x14ac:dyDescent="0.25">
      <c r="A2151" s="18">
        <f>IF(ISNUMBER(SEARCH('1_Aspectos Geográficos'!$D$6,tab_estados[],1)),MAX($A$1:A2150)+1,0)</f>
        <v>2150</v>
      </c>
      <c r="B2151" s="18" t="s">
        <v>2387</v>
      </c>
      <c r="C2151" s="18" t="s">
        <v>2388</v>
      </c>
      <c r="D2151" s="18" t="s">
        <v>2973</v>
      </c>
      <c r="E2151" s="19" t="s">
        <v>8260</v>
      </c>
      <c r="F2151" s="18" t="str">
        <f t="shared" si="33"/>
        <v>Piau</v>
      </c>
      <c r="G2151" s="19">
        <v>192.196</v>
      </c>
    </row>
    <row r="2152" spans="1:7" x14ac:dyDescent="0.25">
      <c r="A2152" s="18">
        <f>IF(ISNUMBER(SEARCH('1_Aspectos Geográficos'!$D$6,tab_estados[],1)),MAX($A$1:A2151)+1,0)</f>
        <v>2151</v>
      </c>
      <c r="B2152" s="18" t="s">
        <v>2387</v>
      </c>
      <c r="C2152" s="18" t="s">
        <v>2388</v>
      </c>
      <c r="D2152" s="18" t="s">
        <v>2974</v>
      </c>
      <c r="E2152" s="19" t="s">
        <v>8261</v>
      </c>
      <c r="F2152" s="18" t="str">
        <f t="shared" si="33"/>
        <v>Piedade De Caratinga</v>
      </c>
      <c r="G2152" s="19">
        <v>109.345</v>
      </c>
    </row>
    <row r="2153" spans="1:7" x14ac:dyDescent="0.25">
      <c r="A2153" s="18">
        <f>IF(ISNUMBER(SEARCH('1_Aspectos Geográficos'!$D$6,tab_estados[],1)),MAX($A$1:A2152)+1,0)</f>
        <v>2152</v>
      </c>
      <c r="B2153" s="18" t="s">
        <v>2387</v>
      </c>
      <c r="C2153" s="18" t="s">
        <v>2388</v>
      </c>
      <c r="D2153" s="18" t="s">
        <v>2975</v>
      </c>
      <c r="E2153" s="19" t="s">
        <v>8262</v>
      </c>
      <c r="F2153" s="18" t="str">
        <f t="shared" si="33"/>
        <v>Piedade De Ponte Nova</v>
      </c>
      <c r="G2153" s="19">
        <v>83.733000000000004</v>
      </c>
    </row>
    <row r="2154" spans="1:7" x14ac:dyDescent="0.25">
      <c r="A2154" s="18">
        <f>IF(ISNUMBER(SEARCH('1_Aspectos Geográficos'!$D$6,tab_estados[],1)),MAX($A$1:A2153)+1,0)</f>
        <v>2153</v>
      </c>
      <c r="B2154" s="18" t="s">
        <v>2387</v>
      </c>
      <c r="C2154" s="18" t="s">
        <v>2388</v>
      </c>
      <c r="D2154" s="18" t="s">
        <v>2976</v>
      </c>
      <c r="E2154" s="19" t="s">
        <v>8263</v>
      </c>
      <c r="F2154" s="18" t="str">
        <f t="shared" si="33"/>
        <v>Piedade Do Rio Grande</v>
      </c>
      <c r="G2154" s="19">
        <v>322.81400000000002</v>
      </c>
    </row>
    <row r="2155" spans="1:7" x14ac:dyDescent="0.25">
      <c r="A2155" s="18">
        <f>IF(ISNUMBER(SEARCH('1_Aspectos Geográficos'!$D$6,tab_estados[],1)),MAX($A$1:A2154)+1,0)</f>
        <v>2154</v>
      </c>
      <c r="B2155" s="18" t="s">
        <v>2387</v>
      </c>
      <c r="C2155" s="18" t="s">
        <v>2388</v>
      </c>
      <c r="D2155" s="18" t="s">
        <v>2977</v>
      </c>
      <c r="E2155" s="19" t="s">
        <v>8264</v>
      </c>
      <c r="F2155" s="18" t="str">
        <f t="shared" si="33"/>
        <v>Piedade Dos Gerais</v>
      </c>
      <c r="G2155" s="19">
        <v>259.63799999999998</v>
      </c>
    </row>
    <row r="2156" spans="1:7" x14ac:dyDescent="0.25">
      <c r="A2156" s="18">
        <f>IF(ISNUMBER(SEARCH('1_Aspectos Geográficos'!$D$6,tab_estados[],1)),MAX($A$1:A2155)+1,0)</f>
        <v>2155</v>
      </c>
      <c r="B2156" s="18" t="s">
        <v>2387</v>
      </c>
      <c r="C2156" s="18" t="s">
        <v>2388</v>
      </c>
      <c r="D2156" s="18" t="s">
        <v>2978</v>
      </c>
      <c r="E2156" s="19" t="s">
        <v>8265</v>
      </c>
      <c r="F2156" s="18" t="str">
        <f t="shared" si="33"/>
        <v>Pimenta</v>
      </c>
      <c r="G2156" s="19">
        <v>414.96899999999999</v>
      </c>
    </row>
    <row r="2157" spans="1:7" x14ac:dyDescent="0.25">
      <c r="A2157" s="18">
        <f>IF(ISNUMBER(SEARCH('1_Aspectos Geográficos'!$D$6,tab_estados[],1)),MAX($A$1:A2156)+1,0)</f>
        <v>2156</v>
      </c>
      <c r="B2157" s="18" t="s">
        <v>2387</v>
      </c>
      <c r="C2157" s="18" t="s">
        <v>2388</v>
      </c>
      <c r="D2157" s="18" t="s">
        <v>2979</v>
      </c>
      <c r="E2157" s="19" t="s">
        <v>8266</v>
      </c>
      <c r="F2157" s="18" t="str">
        <f t="shared" si="33"/>
        <v>Pingo-D'Água</v>
      </c>
      <c r="G2157" s="19">
        <v>66.569999999999993</v>
      </c>
    </row>
    <row r="2158" spans="1:7" x14ac:dyDescent="0.25">
      <c r="A2158" s="18">
        <f>IF(ISNUMBER(SEARCH('1_Aspectos Geográficos'!$D$6,tab_estados[],1)),MAX($A$1:A2157)+1,0)</f>
        <v>2157</v>
      </c>
      <c r="B2158" s="18" t="s">
        <v>2387</v>
      </c>
      <c r="C2158" s="18" t="s">
        <v>2388</v>
      </c>
      <c r="D2158" s="18" t="s">
        <v>2980</v>
      </c>
      <c r="E2158" s="19" t="s">
        <v>8267</v>
      </c>
      <c r="F2158" s="18" t="str">
        <f t="shared" si="33"/>
        <v>Pintópolis</v>
      </c>
      <c r="G2158" s="19">
        <v>1228.7360000000001</v>
      </c>
    </row>
    <row r="2159" spans="1:7" x14ac:dyDescent="0.25">
      <c r="A2159" s="18">
        <f>IF(ISNUMBER(SEARCH('1_Aspectos Geográficos'!$D$6,tab_estados[],1)),MAX($A$1:A2158)+1,0)</f>
        <v>2158</v>
      </c>
      <c r="B2159" s="18" t="s">
        <v>2387</v>
      </c>
      <c r="C2159" s="18" t="s">
        <v>2388</v>
      </c>
      <c r="D2159" s="18" t="s">
        <v>2981</v>
      </c>
      <c r="E2159" s="19" t="s">
        <v>8268</v>
      </c>
      <c r="F2159" s="18" t="str">
        <f t="shared" si="33"/>
        <v>Piracema</v>
      </c>
      <c r="G2159" s="19">
        <v>280.33499999999998</v>
      </c>
    </row>
    <row r="2160" spans="1:7" x14ac:dyDescent="0.25">
      <c r="A2160" s="18">
        <f>IF(ISNUMBER(SEARCH('1_Aspectos Geográficos'!$D$6,tab_estados[],1)),MAX($A$1:A2159)+1,0)</f>
        <v>2159</v>
      </c>
      <c r="B2160" s="18" t="s">
        <v>2387</v>
      </c>
      <c r="C2160" s="18" t="s">
        <v>2388</v>
      </c>
      <c r="D2160" s="18" t="s">
        <v>2982</v>
      </c>
      <c r="E2160" s="19" t="s">
        <v>8269</v>
      </c>
      <c r="F2160" s="18" t="str">
        <f t="shared" si="33"/>
        <v>Pirajuba</v>
      </c>
      <c r="G2160" s="19">
        <v>337.98</v>
      </c>
    </row>
    <row r="2161" spans="1:7" x14ac:dyDescent="0.25">
      <c r="A2161" s="18">
        <f>IF(ISNUMBER(SEARCH('1_Aspectos Geográficos'!$D$6,tab_estados[],1)),MAX($A$1:A2160)+1,0)</f>
        <v>2160</v>
      </c>
      <c r="B2161" s="18" t="s">
        <v>2387</v>
      </c>
      <c r="C2161" s="18" t="s">
        <v>2388</v>
      </c>
      <c r="D2161" s="18" t="s">
        <v>2983</v>
      </c>
      <c r="E2161" s="19" t="s">
        <v>8270</v>
      </c>
      <c r="F2161" s="18" t="str">
        <f t="shared" si="33"/>
        <v>Piranga</v>
      </c>
      <c r="G2161" s="19">
        <v>658.81200000000001</v>
      </c>
    </row>
    <row r="2162" spans="1:7" x14ac:dyDescent="0.25">
      <c r="A2162" s="18">
        <f>IF(ISNUMBER(SEARCH('1_Aspectos Geográficos'!$D$6,tab_estados[],1)),MAX($A$1:A2161)+1,0)</f>
        <v>2161</v>
      </c>
      <c r="B2162" s="18" t="s">
        <v>2387</v>
      </c>
      <c r="C2162" s="18" t="s">
        <v>2388</v>
      </c>
      <c r="D2162" s="18" t="s">
        <v>2984</v>
      </c>
      <c r="E2162" s="19" t="s">
        <v>8271</v>
      </c>
      <c r="F2162" s="18" t="str">
        <f t="shared" si="33"/>
        <v>Piranguçu</v>
      </c>
      <c r="G2162" s="19">
        <v>203.619</v>
      </c>
    </row>
    <row r="2163" spans="1:7" x14ac:dyDescent="0.25">
      <c r="A2163" s="18">
        <f>IF(ISNUMBER(SEARCH('1_Aspectos Geográficos'!$D$6,tab_estados[],1)),MAX($A$1:A2162)+1,0)</f>
        <v>2162</v>
      </c>
      <c r="B2163" s="18" t="s">
        <v>2387</v>
      </c>
      <c r="C2163" s="18" t="s">
        <v>2388</v>
      </c>
      <c r="D2163" s="18" t="s">
        <v>2985</v>
      </c>
      <c r="E2163" s="19" t="s">
        <v>8272</v>
      </c>
      <c r="F2163" s="18" t="str">
        <f t="shared" si="33"/>
        <v>Piranguinho</v>
      </c>
      <c r="G2163" s="19">
        <v>124.803</v>
      </c>
    </row>
    <row r="2164" spans="1:7" x14ac:dyDescent="0.25">
      <c r="A2164" s="18">
        <f>IF(ISNUMBER(SEARCH('1_Aspectos Geográficos'!$D$6,tab_estados[],1)),MAX($A$1:A2163)+1,0)</f>
        <v>2163</v>
      </c>
      <c r="B2164" s="18" t="s">
        <v>2387</v>
      </c>
      <c r="C2164" s="18" t="s">
        <v>2388</v>
      </c>
      <c r="D2164" s="18" t="s">
        <v>2986</v>
      </c>
      <c r="E2164" s="19" t="s">
        <v>8273</v>
      </c>
      <c r="F2164" s="18" t="str">
        <f t="shared" si="33"/>
        <v>Pirapetinga</v>
      </c>
      <c r="G2164" s="19">
        <v>190.68100000000001</v>
      </c>
    </row>
    <row r="2165" spans="1:7" x14ac:dyDescent="0.25">
      <c r="A2165" s="18">
        <f>IF(ISNUMBER(SEARCH('1_Aspectos Geográficos'!$D$6,tab_estados[],1)),MAX($A$1:A2164)+1,0)</f>
        <v>2164</v>
      </c>
      <c r="B2165" s="18" t="s">
        <v>2387</v>
      </c>
      <c r="C2165" s="18" t="s">
        <v>2388</v>
      </c>
      <c r="D2165" s="18" t="s">
        <v>2987</v>
      </c>
      <c r="E2165" s="19" t="s">
        <v>8274</v>
      </c>
      <c r="F2165" s="18" t="str">
        <f t="shared" si="33"/>
        <v>Pirapora</v>
      </c>
      <c r="G2165" s="19">
        <v>549.51400000000001</v>
      </c>
    </row>
    <row r="2166" spans="1:7" x14ac:dyDescent="0.25">
      <c r="A2166" s="18">
        <f>IF(ISNUMBER(SEARCH('1_Aspectos Geográficos'!$D$6,tab_estados[],1)),MAX($A$1:A2165)+1,0)</f>
        <v>2165</v>
      </c>
      <c r="B2166" s="18" t="s">
        <v>2387</v>
      </c>
      <c r="C2166" s="18" t="s">
        <v>2388</v>
      </c>
      <c r="D2166" s="18" t="s">
        <v>2988</v>
      </c>
      <c r="E2166" s="19" t="s">
        <v>8275</v>
      </c>
      <c r="F2166" s="18" t="str">
        <f t="shared" si="33"/>
        <v>Piraúba</v>
      </c>
      <c r="G2166" s="19">
        <v>144.28899999999999</v>
      </c>
    </row>
    <row r="2167" spans="1:7" x14ac:dyDescent="0.25">
      <c r="A2167" s="18">
        <f>IF(ISNUMBER(SEARCH('1_Aspectos Geográficos'!$D$6,tab_estados[],1)),MAX($A$1:A2166)+1,0)</f>
        <v>2166</v>
      </c>
      <c r="B2167" s="18" t="s">
        <v>2387</v>
      </c>
      <c r="C2167" s="18" t="s">
        <v>2388</v>
      </c>
      <c r="D2167" s="18" t="s">
        <v>2989</v>
      </c>
      <c r="E2167" s="19" t="s">
        <v>8276</v>
      </c>
      <c r="F2167" s="18" t="str">
        <f t="shared" si="33"/>
        <v>Pitangui</v>
      </c>
      <c r="G2167" s="19">
        <v>569.63599999999997</v>
      </c>
    </row>
    <row r="2168" spans="1:7" x14ac:dyDescent="0.25">
      <c r="A2168" s="18">
        <f>IF(ISNUMBER(SEARCH('1_Aspectos Geográficos'!$D$6,tab_estados[],1)),MAX($A$1:A2167)+1,0)</f>
        <v>2167</v>
      </c>
      <c r="B2168" s="18" t="s">
        <v>2387</v>
      </c>
      <c r="C2168" s="18" t="s">
        <v>2388</v>
      </c>
      <c r="D2168" s="18" t="s">
        <v>2990</v>
      </c>
      <c r="E2168" s="19" t="s">
        <v>8277</v>
      </c>
      <c r="F2168" s="18" t="str">
        <f t="shared" si="33"/>
        <v>Piumhi</v>
      </c>
      <c r="G2168" s="19">
        <v>902.46799999999996</v>
      </c>
    </row>
    <row r="2169" spans="1:7" x14ac:dyDescent="0.25">
      <c r="A2169" s="18">
        <f>IF(ISNUMBER(SEARCH('1_Aspectos Geográficos'!$D$6,tab_estados[],1)),MAX($A$1:A2168)+1,0)</f>
        <v>2168</v>
      </c>
      <c r="B2169" s="18" t="s">
        <v>2387</v>
      </c>
      <c r="C2169" s="18" t="s">
        <v>2388</v>
      </c>
      <c r="D2169" s="18" t="s">
        <v>2991</v>
      </c>
      <c r="E2169" s="19" t="s">
        <v>8278</v>
      </c>
      <c r="F2169" s="18" t="str">
        <f t="shared" si="33"/>
        <v>Planura</v>
      </c>
      <c r="G2169" s="19">
        <v>317.52</v>
      </c>
    </row>
    <row r="2170" spans="1:7" x14ac:dyDescent="0.25">
      <c r="A2170" s="18">
        <f>IF(ISNUMBER(SEARCH('1_Aspectos Geográficos'!$D$6,tab_estados[],1)),MAX($A$1:A2169)+1,0)</f>
        <v>2169</v>
      </c>
      <c r="B2170" s="18" t="s">
        <v>2387</v>
      </c>
      <c r="C2170" s="18" t="s">
        <v>2388</v>
      </c>
      <c r="D2170" s="18" t="s">
        <v>2992</v>
      </c>
      <c r="E2170" s="19" t="s">
        <v>8279</v>
      </c>
      <c r="F2170" s="18" t="str">
        <f t="shared" si="33"/>
        <v>Poço Fundo</v>
      </c>
      <c r="G2170" s="19">
        <v>474.24400000000003</v>
      </c>
    </row>
    <row r="2171" spans="1:7" x14ac:dyDescent="0.25">
      <c r="A2171" s="18">
        <f>IF(ISNUMBER(SEARCH('1_Aspectos Geográficos'!$D$6,tab_estados[],1)),MAX($A$1:A2170)+1,0)</f>
        <v>2170</v>
      </c>
      <c r="B2171" s="18" t="s">
        <v>2387</v>
      </c>
      <c r="C2171" s="18" t="s">
        <v>2388</v>
      </c>
      <c r="D2171" s="18" t="s">
        <v>2993</v>
      </c>
      <c r="E2171" s="19" t="s">
        <v>8280</v>
      </c>
      <c r="F2171" s="18" t="str">
        <f t="shared" si="33"/>
        <v>Poços De Caldas</v>
      </c>
      <c r="G2171" s="19">
        <v>546.66999999999996</v>
      </c>
    </row>
    <row r="2172" spans="1:7" x14ac:dyDescent="0.25">
      <c r="A2172" s="18">
        <f>IF(ISNUMBER(SEARCH('1_Aspectos Geográficos'!$D$6,tab_estados[],1)),MAX($A$1:A2171)+1,0)</f>
        <v>2171</v>
      </c>
      <c r="B2172" s="18" t="s">
        <v>2387</v>
      </c>
      <c r="C2172" s="18" t="s">
        <v>2388</v>
      </c>
      <c r="D2172" s="18" t="s">
        <v>2994</v>
      </c>
      <c r="E2172" s="19" t="s">
        <v>8281</v>
      </c>
      <c r="F2172" s="18" t="str">
        <f t="shared" si="33"/>
        <v>Pocrane</v>
      </c>
      <c r="G2172" s="19">
        <v>691.06600000000003</v>
      </c>
    </row>
    <row r="2173" spans="1:7" x14ac:dyDescent="0.25">
      <c r="A2173" s="18">
        <f>IF(ISNUMBER(SEARCH('1_Aspectos Geográficos'!$D$6,tab_estados[],1)),MAX($A$1:A2172)+1,0)</f>
        <v>2172</v>
      </c>
      <c r="B2173" s="18" t="s">
        <v>2387</v>
      </c>
      <c r="C2173" s="18" t="s">
        <v>2388</v>
      </c>
      <c r="D2173" s="18" t="s">
        <v>2995</v>
      </c>
      <c r="E2173" s="19" t="s">
        <v>8282</v>
      </c>
      <c r="F2173" s="18" t="str">
        <f t="shared" si="33"/>
        <v>Pompéu</v>
      </c>
      <c r="G2173" s="19">
        <v>2551.076</v>
      </c>
    </row>
    <row r="2174" spans="1:7" x14ac:dyDescent="0.25">
      <c r="A2174" s="18">
        <f>IF(ISNUMBER(SEARCH('1_Aspectos Geográficos'!$D$6,tab_estados[],1)),MAX($A$1:A2173)+1,0)</f>
        <v>2173</v>
      </c>
      <c r="B2174" s="18" t="s">
        <v>2387</v>
      </c>
      <c r="C2174" s="18" t="s">
        <v>2388</v>
      </c>
      <c r="D2174" s="18" t="s">
        <v>2996</v>
      </c>
      <c r="E2174" s="19" t="s">
        <v>8283</v>
      </c>
      <c r="F2174" s="18" t="str">
        <f t="shared" si="33"/>
        <v>Ponte Nova</v>
      </c>
      <c r="G2174" s="19">
        <v>470.64299999999997</v>
      </c>
    </row>
    <row r="2175" spans="1:7" x14ac:dyDescent="0.25">
      <c r="A2175" s="18">
        <f>IF(ISNUMBER(SEARCH('1_Aspectos Geográficos'!$D$6,tab_estados[],1)),MAX($A$1:A2174)+1,0)</f>
        <v>2174</v>
      </c>
      <c r="B2175" s="18" t="s">
        <v>2387</v>
      </c>
      <c r="C2175" s="18" t="s">
        <v>2388</v>
      </c>
      <c r="D2175" s="18" t="s">
        <v>2997</v>
      </c>
      <c r="E2175" s="19" t="s">
        <v>8284</v>
      </c>
      <c r="F2175" s="18" t="str">
        <f t="shared" si="33"/>
        <v>Ponto Chique</v>
      </c>
      <c r="G2175" s="19">
        <v>602.79899999999998</v>
      </c>
    </row>
    <row r="2176" spans="1:7" x14ac:dyDescent="0.25">
      <c r="A2176" s="18">
        <f>IF(ISNUMBER(SEARCH('1_Aspectos Geográficos'!$D$6,tab_estados[],1)),MAX($A$1:A2175)+1,0)</f>
        <v>2175</v>
      </c>
      <c r="B2176" s="18" t="s">
        <v>2387</v>
      </c>
      <c r="C2176" s="18" t="s">
        <v>2388</v>
      </c>
      <c r="D2176" s="18" t="s">
        <v>2998</v>
      </c>
      <c r="E2176" s="19" t="s">
        <v>8285</v>
      </c>
      <c r="F2176" s="18" t="str">
        <f t="shared" si="33"/>
        <v>Ponto Dos Volantes</v>
      </c>
      <c r="G2176" s="19">
        <v>1212.413</v>
      </c>
    </row>
    <row r="2177" spans="1:7" x14ac:dyDescent="0.25">
      <c r="A2177" s="18">
        <f>IF(ISNUMBER(SEARCH('1_Aspectos Geográficos'!$D$6,tab_estados[],1)),MAX($A$1:A2176)+1,0)</f>
        <v>2176</v>
      </c>
      <c r="B2177" s="18" t="s">
        <v>2387</v>
      </c>
      <c r="C2177" s="18" t="s">
        <v>2388</v>
      </c>
      <c r="D2177" s="18" t="s">
        <v>2999</v>
      </c>
      <c r="E2177" s="19" t="s">
        <v>8286</v>
      </c>
      <c r="F2177" s="18" t="str">
        <f t="shared" si="33"/>
        <v>Porteirinha</v>
      </c>
      <c r="G2177" s="19">
        <v>1749.683</v>
      </c>
    </row>
    <row r="2178" spans="1:7" x14ac:dyDescent="0.25">
      <c r="A2178" s="18">
        <f>IF(ISNUMBER(SEARCH('1_Aspectos Geográficos'!$D$6,tab_estados[],1)),MAX($A$1:A2177)+1,0)</f>
        <v>2177</v>
      </c>
      <c r="B2178" s="18" t="s">
        <v>2387</v>
      </c>
      <c r="C2178" s="18" t="s">
        <v>2388</v>
      </c>
      <c r="D2178" s="18" t="s">
        <v>3000</v>
      </c>
      <c r="E2178" s="19" t="s">
        <v>8287</v>
      </c>
      <c r="F2178" s="18" t="str">
        <f t="shared" ref="F2178:F2241" si="34">IFERROR(VLOOKUP(ROW(A2177),lista,5,0),"")</f>
        <v>Porto Firme</v>
      </c>
      <c r="G2178" s="19">
        <v>284.77699999999999</v>
      </c>
    </row>
    <row r="2179" spans="1:7" x14ac:dyDescent="0.25">
      <c r="A2179" s="18">
        <f>IF(ISNUMBER(SEARCH('1_Aspectos Geográficos'!$D$6,tab_estados[],1)),MAX($A$1:A2178)+1,0)</f>
        <v>2178</v>
      </c>
      <c r="B2179" s="18" t="s">
        <v>2387</v>
      </c>
      <c r="C2179" s="18" t="s">
        <v>2388</v>
      </c>
      <c r="D2179" s="18" t="s">
        <v>3001</v>
      </c>
      <c r="E2179" s="19" t="s">
        <v>8288</v>
      </c>
      <c r="F2179" s="18" t="str">
        <f t="shared" si="34"/>
        <v>Poté</v>
      </c>
      <c r="G2179" s="19">
        <v>625.11099999999999</v>
      </c>
    </row>
    <row r="2180" spans="1:7" x14ac:dyDescent="0.25">
      <c r="A2180" s="18">
        <f>IF(ISNUMBER(SEARCH('1_Aspectos Geográficos'!$D$6,tab_estados[],1)),MAX($A$1:A2179)+1,0)</f>
        <v>2179</v>
      </c>
      <c r="B2180" s="18" t="s">
        <v>2387</v>
      </c>
      <c r="C2180" s="18" t="s">
        <v>2388</v>
      </c>
      <c r="D2180" s="18" t="s">
        <v>3002</v>
      </c>
      <c r="E2180" s="19" t="s">
        <v>8289</v>
      </c>
      <c r="F2180" s="18" t="str">
        <f t="shared" si="34"/>
        <v>Pouso Alegre</v>
      </c>
      <c r="G2180" s="19">
        <v>542.79700000000003</v>
      </c>
    </row>
    <row r="2181" spans="1:7" x14ac:dyDescent="0.25">
      <c r="A2181" s="18">
        <f>IF(ISNUMBER(SEARCH('1_Aspectos Geográficos'!$D$6,tab_estados[],1)),MAX($A$1:A2180)+1,0)</f>
        <v>2180</v>
      </c>
      <c r="B2181" s="18" t="s">
        <v>2387</v>
      </c>
      <c r="C2181" s="18" t="s">
        <v>2388</v>
      </c>
      <c r="D2181" s="18" t="s">
        <v>3003</v>
      </c>
      <c r="E2181" s="19" t="s">
        <v>8290</v>
      </c>
      <c r="F2181" s="18" t="str">
        <f t="shared" si="34"/>
        <v>Pouso Alto</v>
      </c>
      <c r="G2181" s="19">
        <v>263.03399999999999</v>
      </c>
    </row>
    <row r="2182" spans="1:7" x14ac:dyDescent="0.25">
      <c r="A2182" s="18">
        <f>IF(ISNUMBER(SEARCH('1_Aspectos Geográficos'!$D$6,tab_estados[],1)),MAX($A$1:A2181)+1,0)</f>
        <v>2181</v>
      </c>
      <c r="B2182" s="18" t="s">
        <v>2387</v>
      </c>
      <c r="C2182" s="18" t="s">
        <v>2388</v>
      </c>
      <c r="D2182" s="18" t="s">
        <v>3004</v>
      </c>
      <c r="E2182" s="19" t="s">
        <v>8291</v>
      </c>
      <c r="F2182" s="18" t="str">
        <f t="shared" si="34"/>
        <v>Prados</v>
      </c>
      <c r="G2182" s="19">
        <v>264.11500000000001</v>
      </c>
    </row>
    <row r="2183" spans="1:7" x14ac:dyDescent="0.25">
      <c r="A2183" s="18">
        <f>IF(ISNUMBER(SEARCH('1_Aspectos Geográficos'!$D$6,tab_estados[],1)),MAX($A$1:A2182)+1,0)</f>
        <v>2182</v>
      </c>
      <c r="B2183" s="18" t="s">
        <v>2387</v>
      </c>
      <c r="C2183" s="18" t="s">
        <v>2388</v>
      </c>
      <c r="D2183" s="18" t="s">
        <v>3005</v>
      </c>
      <c r="E2183" s="19" t="s">
        <v>8292</v>
      </c>
      <c r="F2183" s="18" t="str">
        <f t="shared" si="34"/>
        <v>Prata</v>
      </c>
      <c r="G2183" s="19">
        <v>4847.5439999999999</v>
      </c>
    </row>
    <row r="2184" spans="1:7" x14ac:dyDescent="0.25">
      <c r="A2184" s="18">
        <f>IF(ISNUMBER(SEARCH('1_Aspectos Geográficos'!$D$6,tab_estados[],1)),MAX($A$1:A2183)+1,0)</f>
        <v>2183</v>
      </c>
      <c r="B2184" s="18" t="s">
        <v>2387</v>
      </c>
      <c r="C2184" s="18" t="s">
        <v>2388</v>
      </c>
      <c r="D2184" s="18" t="s">
        <v>3006</v>
      </c>
      <c r="E2184" s="19" t="s">
        <v>8293</v>
      </c>
      <c r="F2184" s="18" t="str">
        <f t="shared" si="34"/>
        <v>Pratápolis</v>
      </c>
      <c r="G2184" s="19">
        <v>215.51599999999999</v>
      </c>
    </row>
    <row r="2185" spans="1:7" x14ac:dyDescent="0.25">
      <c r="A2185" s="18">
        <f>IF(ISNUMBER(SEARCH('1_Aspectos Geográficos'!$D$6,tab_estados[],1)),MAX($A$1:A2184)+1,0)</f>
        <v>2184</v>
      </c>
      <c r="B2185" s="18" t="s">
        <v>2387</v>
      </c>
      <c r="C2185" s="18" t="s">
        <v>2388</v>
      </c>
      <c r="D2185" s="18" t="s">
        <v>3007</v>
      </c>
      <c r="E2185" s="19" t="s">
        <v>8294</v>
      </c>
      <c r="F2185" s="18" t="str">
        <f t="shared" si="34"/>
        <v>Pratinha</v>
      </c>
      <c r="G2185" s="19">
        <v>622.47799999999995</v>
      </c>
    </row>
    <row r="2186" spans="1:7" x14ac:dyDescent="0.25">
      <c r="A2186" s="18">
        <f>IF(ISNUMBER(SEARCH('1_Aspectos Geográficos'!$D$6,tab_estados[],1)),MAX($A$1:A2185)+1,0)</f>
        <v>2185</v>
      </c>
      <c r="B2186" s="18" t="s">
        <v>2387</v>
      </c>
      <c r="C2186" s="18" t="s">
        <v>2388</v>
      </c>
      <c r="D2186" s="18" t="s">
        <v>3008</v>
      </c>
      <c r="E2186" s="19" t="s">
        <v>8295</v>
      </c>
      <c r="F2186" s="18" t="str">
        <f t="shared" si="34"/>
        <v>Presidente Bernardes</v>
      </c>
      <c r="G2186" s="19">
        <v>236.798</v>
      </c>
    </row>
    <row r="2187" spans="1:7" x14ac:dyDescent="0.25">
      <c r="A2187" s="18">
        <f>IF(ISNUMBER(SEARCH('1_Aspectos Geográficos'!$D$6,tab_estados[],1)),MAX($A$1:A2186)+1,0)</f>
        <v>2186</v>
      </c>
      <c r="B2187" s="18" t="s">
        <v>2387</v>
      </c>
      <c r="C2187" s="18" t="s">
        <v>2388</v>
      </c>
      <c r="D2187" s="18" t="s">
        <v>3009</v>
      </c>
      <c r="E2187" s="19" t="s">
        <v>7410</v>
      </c>
      <c r="F2187" s="18" t="str">
        <f t="shared" si="34"/>
        <v>Presidente Juscelino</v>
      </c>
      <c r="G2187" s="19">
        <v>695.88199999999995</v>
      </c>
    </row>
    <row r="2188" spans="1:7" x14ac:dyDescent="0.25">
      <c r="A2188" s="18">
        <f>IF(ISNUMBER(SEARCH('1_Aspectos Geográficos'!$D$6,tab_estados[],1)),MAX($A$1:A2187)+1,0)</f>
        <v>2187</v>
      </c>
      <c r="B2188" s="18" t="s">
        <v>2387</v>
      </c>
      <c r="C2188" s="18" t="s">
        <v>2388</v>
      </c>
      <c r="D2188" s="18" t="s">
        <v>3010</v>
      </c>
      <c r="E2188" s="19" t="s">
        <v>8296</v>
      </c>
      <c r="F2188" s="18" t="str">
        <f t="shared" si="34"/>
        <v>Presidente Kubitschek</v>
      </c>
      <c r="G2188" s="19">
        <v>189.23500000000001</v>
      </c>
    </row>
    <row r="2189" spans="1:7" x14ac:dyDescent="0.25">
      <c r="A2189" s="18">
        <f>IF(ISNUMBER(SEARCH('1_Aspectos Geográficos'!$D$6,tab_estados[],1)),MAX($A$1:A2188)+1,0)</f>
        <v>2188</v>
      </c>
      <c r="B2189" s="18" t="s">
        <v>2387</v>
      </c>
      <c r="C2189" s="18" t="s">
        <v>2388</v>
      </c>
      <c r="D2189" s="18" t="s">
        <v>3011</v>
      </c>
      <c r="E2189" s="19" t="s">
        <v>8297</v>
      </c>
      <c r="F2189" s="18" t="str">
        <f t="shared" si="34"/>
        <v>Presidente Olegário</v>
      </c>
      <c r="G2189" s="19">
        <v>3503.7420000000002</v>
      </c>
    </row>
    <row r="2190" spans="1:7" x14ac:dyDescent="0.25">
      <c r="A2190" s="18">
        <f>IF(ISNUMBER(SEARCH('1_Aspectos Geográficos'!$D$6,tab_estados[],1)),MAX($A$1:A2189)+1,0)</f>
        <v>2189</v>
      </c>
      <c r="B2190" s="18" t="s">
        <v>2387</v>
      </c>
      <c r="C2190" s="18" t="s">
        <v>2388</v>
      </c>
      <c r="D2190" s="18" t="s">
        <v>3012</v>
      </c>
      <c r="E2190" s="19" t="s">
        <v>8298</v>
      </c>
      <c r="F2190" s="18" t="str">
        <f t="shared" si="34"/>
        <v>Alto Jequitibá</v>
      </c>
      <c r="G2190" s="19">
        <v>152.27199999999999</v>
      </c>
    </row>
    <row r="2191" spans="1:7" x14ac:dyDescent="0.25">
      <c r="A2191" s="18">
        <f>IF(ISNUMBER(SEARCH('1_Aspectos Geográficos'!$D$6,tab_estados[],1)),MAX($A$1:A2190)+1,0)</f>
        <v>2190</v>
      </c>
      <c r="B2191" s="18" t="s">
        <v>2387</v>
      </c>
      <c r="C2191" s="18" t="s">
        <v>2388</v>
      </c>
      <c r="D2191" s="18" t="s">
        <v>3013</v>
      </c>
      <c r="E2191" s="19" t="s">
        <v>8299</v>
      </c>
      <c r="F2191" s="18" t="str">
        <f t="shared" si="34"/>
        <v>Prudente De Morais</v>
      </c>
      <c r="G2191" s="19">
        <v>124.18899999999999</v>
      </c>
    </row>
    <row r="2192" spans="1:7" x14ac:dyDescent="0.25">
      <c r="A2192" s="18">
        <f>IF(ISNUMBER(SEARCH('1_Aspectos Geográficos'!$D$6,tab_estados[],1)),MAX($A$1:A2191)+1,0)</f>
        <v>2191</v>
      </c>
      <c r="B2192" s="18" t="s">
        <v>2387</v>
      </c>
      <c r="C2192" s="18" t="s">
        <v>2388</v>
      </c>
      <c r="D2192" s="18" t="s">
        <v>3014</v>
      </c>
      <c r="E2192" s="19" t="s">
        <v>8300</v>
      </c>
      <c r="F2192" s="18" t="str">
        <f t="shared" si="34"/>
        <v>Quartel Geral</v>
      </c>
      <c r="G2192" s="19">
        <v>556.43600000000004</v>
      </c>
    </row>
    <row r="2193" spans="1:7" x14ac:dyDescent="0.25">
      <c r="A2193" s="18">
        <f>IF(ISNUMBER(SEARCH('1_Aspectos Geográficos'!$D$6,tab_estados[],1)),MAX($A$1:A2192)+1,0)</f>
        <v>2192</v>
      </c>
      <c r="B2193" s="18" t="s">
        <v>2387</v>
      </c>
      <c r="C2193" s="18" t="s">
        <v>2388</v>
      </c>
      <c r="D2193" s="18" t="s">
        <v>3015</v>
      </c>
      <c r="E2193" s="19" t="s">
        <v>8301</v>
      </c>
      <c r="F2193" s="18" t="str">
        <f t="shared" si="34"/>
        <v>Queluzito</v>
      </c>
      <c r="G2193" s="19">
        <v>153.56</v>
      </c>
    </row>
    <row r="2194" spans="1:7" x14ac:dyDescent="0.25">
      <c r="A2194" s="18">
        <f>IF(ISNUMBER(SEARCH('1_Aspectos Geográficos'!$D$6,tab_estados[],1)),MAX($A$1:A2193)+1,0)</f>
        <v>2193</v>
      </c>
      <c r="B2194" s="18" t="s">
        <v>2387</v>
      </c>
      <c r="C2194" s="18" t="s">
        <v>2388</v>
      </c>
      <c r="D2194" s="18" t="s">
        <v>3016</v>
      </c>
      <c r="E2194" s="19" t="s">
        <v>8302</v>
      </c>
      <c r="F2194" s="18" t="str">
        <f t="shared" si="34"/>
        <v>Raposos</v>
      </c>
      <c r="G2194" s="19">
        <v>72.227999999999994</v>
      </c>
    </row>
    <row r="2195" spans="1:7" x14ac:dyDescent="0.25">
      <c r="A2195" s="18">
        <f>IF(ISNUMBER(SEARCH('1_Aspectos Geográficos'!$D$6,tab_estados[],1)),MAX($A$1:A2194)+1,0)</f>
        <v>2194</v>
      </c>
      <c r="B2195" s="18" t="s">
        <v>2387</v>
      </c>
      <c r="C2195" s="18" t="s">
        <v>2388</v>
      </c>
      <c r="D2195" s="18" t="s">
        <v>3017</v>
      </c>
      <c r="E2195" s="19" t="s">
        <v>8303</v>
      </c>
      <c r="F2195" s="18" t="str">
        <f t="shared" si="34"/>
        <v>Raul Soares</v>
      </c>
      <c r="G2195" s="19">
        <v>763.36400000000003</v>
      </c>
    </row>
    <row r="2196" spans="1:7" x14ac:dyDescent="0.25">
      <c r="A2196" s="18">
        <f>IF(ISNUMBER(SEARCH('1_Aspectos Geográficos'!$D$6,tab_estados[],1)),MAX($A$1:A2195)+1,0)</f>
        <v>2195</v>
      </c>
      <c r="B2196" s="18" t="s">
        <v>2387</v>
      </c>
      <c r="C2196" s="18" t="s">
        <v>2388</v>
      </c>
      <c r="D2196" s="18" t="s">
        <v>3018</v>
      </c>
      <c r="E2196" s="19" t="s">
        <v>8304</v>
      </c>
      <c r="F2196" s="18" t="str">
        <f t="shared" si="34"/>
        <v>Recreio</v>
      </c>
      <c r="G2196" s="19">
        <v>234.29599999999999</v>
      </c>
    </row>
    <row r="2197" spans="1:7" x14ac:dyDescent="0.25">
      <c r="A2197" s="18">
        <f>IF(ISNUMBER(SEARCH('1_Aspectos Geográficos'!$D$6,tab_estados[],1)),MAX($A$1:A2196)+1,0)</f>
        <v>2196</v>
      </c>
      <c r="B2197" s="18" t="s">
        <v>2387</v>
      </c>
      <c r="C2197" s="18" t="s">
        <v>2388</v>
      </c>
      <c r="D2197" s="18" t="s">
        <v>3019</v>
      </c>
      <c r="E2197" s="19" t="s">
        <v>8305</v>
      </c>
      <c r="F2197" s="18" t="str">
        <f t="shared" si="34"/>
        <v>Reduto</v>
      </c>
      <c r="G2197" s="19">
        <v>151.85900000000001</v>
      </c>
    </row>
    <row r="2198" spans="1:7" x14ac:dyDescent="0.25">
      <c r="A2198" s="18">
        <f>IF(ISNUMBER(SEARCH('1_Aspectos Geográficos'!$D$6,tab_estados[],1)),MAX($A$1:A2197)+1,0)</f>
        <v>2197</v>
      </c>
      <c r="B2198" s="18" t="s">
        <v>2387</v>
      </c>
      <c r="C2198" s="18" t="s">
        <v>2388</v>
      </c>
      <c r="D2198" s="18" t="s">
        <v>3020</v>
      </c>
      <c r="E2198" s="19" t="s">
        <v>8306</v>
      </c>
      <c r="F2198" s="18" t="str">
        <f t="shared" si="34"/>
        <v>Resende Costa</v>
      </c>
      <c r="G2198" s="19">
        <v>618.31200000000001</v>
      </c>
    </row>
    <row r="2199" spans="1:7" x14ac:dyDescent="0.25">
      <c r="A2199" s="18">
        <f>IF(ISNUMBER(SEARCH('1_Aspectos Geográficos'!$D$6,tab_estados[],1)),MAX($A$1:A2198)+1,0)</f>
        <v>2198</v>
      </c>
      <c r="B2199" s="18" t="s">
        <v>2387</v>
      </c>
      <c r="C2199" s="18" t="s">
        <v>2388</v>
      </c>
      <c r="D2199" s="18" t="s">
        <v>3021</v>
      </c>
      <c r="E2199" s="19" t="s">
        <v>8307</v>
      </c>
      <c r="F2199" s="18" t="str">
        <f t="shared" si="34"/>
        <v>Resplendor</v>
      </c>
      <c r="G2199" s="19">
        <v>1081.796</v>
      </c>
    </row>
    <row r="2200" spans="1:7" x14ac:dyDescent="0.25">
      <c r="A2200" s="18">
        <f>IF(ISNUMBER(SEARCH('1_Aspectos Geográficos'!$D$6,tab_estados[],1)),MAX($A$1:A2199)+1,0)</f>
        <v>2199</v>
      </c>
      <c r="B2200" s="18" t="s">
        <v>2387</v>
      </c>
      <c r="C2200" s="18" t="s">
        <v>2388</v>
      </c>
      <c r="D2200" s="18" t="s">
        <v>3022</v>
      </c>
      <c r="E2200" s="19" t="s">
        <v>8308</v>
      </c>
      <c r="F2200" s="18" t="str">
        <f t="shared" si="34"/>
        <v>Ressaquinha</v>
      </c>
      <c r="G2200" s="19">
        <v>183.06200000000001</v>
      </c>
    </row>
    <row r="2201" spans="1:7" x14ac:dyDescent="0.25">
      <c r="A2201" s="18">
        <f>IF(ISNUMBER(SEARCH('1_Aspectos Geográficos'!$D$6,tab_estados[],1)),MAX($A$1:A2200)+1,0)</f>
        <v>2200</v>
      </c>
      <c r="B2201" s="18" t="s">
        <v>2387</v>
      </c>
      <c r="C2201" s="18" t="s">
        <v>2388</v>
      </c>
      <c r="D2201" s="18" t="s">
        <v>3023</v>
      </c>
      <c r="E2201" s="19" t="s">
        <v>8309</v>
      </c>
      <c r="F2201" s="18" t="str">
        <f t="shared" si="34"/>
        <v>Riachinho</v>
      </c>
      <c r="G2201" s="19">
        <v>1719.2660000000001</v>
      </c>
    </row>
    <row r="2202" spans="1:7" x14ac:dyDescent="0.25">
      <c r="A2202" s="18">
        <f>IF(ISNUMBER(SEARCH('1_Aspectos Geográficos'!$D$6,tab_estados[],1)),MAX($A$1:A2201)+1,0)</f>
        <v>2201</v>
      </c>
      <c r="B2202" s="18" t="s">
        <v>2387</v>
      </c>
      <c r="C2202" s="18" t="s">
        <v>2388</v>
      </c>
      <c r="D2202" s="18" t="s">
        <v>3024</v>
      </c>
      <c r="E2202" s="19" t="s">
        <v>8310</v>
      </c>
      <c r="F2202" s="18" t="str">
        <f t="shared" si="34"/>
        <v>Riacho Dos Machados</v>
      </c>
      <c r="G2202" s="19">
        <v>1315.54</v>
      </c>
    </row>
    <row r="2203" spans="1:7" x14ac:dyDescent="0.25">
      <c r="A2203" s="18">
        <f>IF(ISNUMBER(SEARCH('1_Aspectos Geográficos'!$D$6,tab_estados[],1)),MAX($A$1:A2202)+1,0)</f>
        <v>2202</v>
      </c>
      <c r="B2203" s="18" t="s">
        <v>2387</v>
      </c>
      <c r="C2203" s="18" t="s">
        <v>2388</v>
      </c>
      <c r="D2203" s="18" t="s">
        <v>3025</v>
      </c>
      <c r="E2203" s="19" t="s">
        <v>8311</v>
      </c>
      <c r="F2203" s="18" t="str">
        <f t="shared" si="34"/>
        <v>Ribeirão Das Neves</v>
      </c>
      <c r="G2203" s="19">
        <v>155.45400000000001</v>
      </c>
    </row>
    <row r="2204" spans="1:7" x14ac:dyDescent="0.25">
      <c r="A2204" s="18">
        <f>IF(ISNUMBER(SEARCH('1_Aspectos Geográficos'!$D$6,tab_estados[],1)),MAX($A$1:A2203)+1,0)</f>
        <v>2203</v>
      </c>
      <c r="B2204" s="18" t="s">
        <v>2387</v>
      </c>
      <c r="C2204" s="18" t="s">
        <v>2388</v>
      </c>
      <c r="D2204" s="18" t="s">
        <v>3026</v>
      </c>
      <c r="E2204" s="19" t="s">
        <v>8312</v>
      </c>
      <c r="F2204" s="18" t="str">
        <f t="shared" si="34"/>
        <v>Ribeirão Vermelho</v>
      </c>
      <c r="G2204" s="19">
        <v>49.250999999999998</v>
      </c>
    </row>
    <row r="2205" spans="1:7" x14ac:dyDescent="0.25">
      <c r="A2205" s="18">
        <f>IF(ISNUMBER(SEARCH('1_Aspectos Geográficos'!$D$6,tab_estados[],1)),MAX($A$1:A2204)+1,0)</f>
        <v>2204</v>
      </c>
      <c r="B2205" s="18" t="s">
        <v>2387</v>
      </c>
      <c r="C2205" s="18" t="s">
        <v>2388</v>
      </c>
      <c r="D2205" s="18" t="s">
        <v>3027</v>
      </c>
      <c r="E2205" s="19" t="s">
        <v>8313</v>
      </c>
      <c r="F2205" s="18" t="str">
        <f t="shared" si="34"/>
        <v>Rio Acima</v>
      </c>
      <c r="G2205" s="19">
        <v>229.81200000000001</v>
      </c>
    </row>
    <row r="2206" spans="1:7" x14ac:dyDescent="0.25">
      <c r="A2206" s="18">
        <f>IF(ISNUMBER(SEARCH('1_Aspectos Geográficos'!$D$6,tab_estados[],1)),MAX($A$1:A2205)+1,0)</f>
        <v>2205</v>
      </c>
      <c r="B2206" s="18" t="s">
        <v>2387</v>
      </c>
      <c r="C2206" s="18" t="s">
        <v>2388</v>
      </c>
      <c r="D2206" s="18" t="s">
        <v>3028</v>
      </c>
      <c r="E2206" s="19" t="s">
        <v>8314</v>
      </c>
      <c r="F2206" s="18" t="str">
        <f t="shared" si="34"/>
        <v>Rio Casca</v>
      </c>
      <c r="G2206" s="19">
        <v>384.38099999999997</v>
      </c>
    </row>
    <row r="2207" spans="1:7" x14ac:dyDescent="0.25">
      <c r="A2207" s="18">
        <f>IF(ISNUMBER(SEARCH('1_Aspectos Geográficos'!$D$6,tab_estados[],1)),MAX($A$1:A2206)+1,0)</f>
        <v>2206</v>
      </c>
      <c r="B2207" s="18" t="s">
        <v>2387</v>
      </c>
      <c r="C2207" s="18" t="s">
        <v>2388</v>
      </c>
      <c r="D2207" s="18" t="s">
        <v>3029</v>
      </c>
      <c r="E2207" s="19" t="s">
        <v>8315</v>
      </c>
      <c r="F2207" s="18" t="str">
        <f t="shared" si="34"/>
        <v>Rio Doce</v>
      </c>
      <c r="G2207" s="19">
        <v>112.09399999999999</v>
      </c>
    </row>
    <row r="2208" spans="1:7" x14ac:dyDescent="0.25">
      <c r="A2208" s="18">
        <f>IF(ISNUMBER(SEARCH('1_Aspectos Geográficos'!$D$6,tab_estados[],1)),MAX($A$1:A2207)+1,0)</f>
        <v>2207</v>
      </c>
      <c r="B2208" s="18" t="s">
        <v>2387</v>
      </c>
      <c r="C2208" s="18" t="s">
        <v>2388</v>
      </c>
      <c r="D2208" s="18" t="s">
        <v>3030</v>
      </c>
      <c r="E2208" s="19" t="s">
        <v>8316</v>
      </c>
      <c r="F2208" s="18" t="str">
        <f t="shared" si="34"/>
        <v>Rio Do Prado</v>
      </c>
      <c r="G2208" s="19">
        <v>479.815</v>
      </c>
    </row>
    <row r="2209" spans="1:7" x14ac:dyDescent="0.25">
      <c r="A2209" s="18">
        <f>IF(ISNUMBER(SEARCH('1_Aspectos Geográficos'!$D$6,tab_estados[],1)),MAX($A$1:A2208)+1,0)</f>
        <v>2208</v>
      </c>
      <c r="B2209" s="18" t="s">
        <v>2387</v>
      </c>
      <c r="C2209" s="18" t="s">
        <v>2388</v>
      </c>
      <c r="D2209" s="18" t="s">
        <v>3031</v>
      </c>
      <c r="E2209" s="19" t="s">
        <v>8317</v>
      </c>
      <c r="F2209" s="18" t="str">
        <f t="shared" si="34"/>
        <v>Rio Espera</v>
      </c>
      <c r="G2209" s="19">
        <v>238.602</v>
      </c>
    </row>
    <row r="2210" spans="1:7" x14ac:dyDescent="0.25">
      <c r="A2210" s="18">
        <f>IF(ISNUMBER(SEARCH('1_Aspectos Geográficos'!$D$6,tab_estados[],1)),MAX($A$1:A2209)+1,0)</f>
        <v>2209</v>
      </c>
      <c r="B2210" s="18" t="s">
        <v>2387</v>
      </c>
      <c r="C2210" s="18" t="s">
        <v>2388</v>
      </c>
      <c r="D2210" s="18" t="s">
        <v>3032</v>
      </c>
      <c r="E2210" s="19" t="s">
        <v>8318</v>
      </c>
      <c r="F2210" s="18" t="str">
        <f t="shared" si="34"/>
        <v>Rio Manso</v>
      </c>
      <c r="G2210" s="19">
        <v>231.54</v>
      </c>
    </row>
    <row r="2211" spans="1:7" x14ac:dyDescent="0.25">
      <c r="A2211" s="18">
        <f>IF(ISNUMBER(SEARCH('1_Aspectos Geográficos'!$D$6,tab_estados[],1)),MAX($A$1:A2210)+1,0)</f>
        <v>2210</v>
      </c>
      <c r="B2211" s="18" t="s">
        <v>2387</v>
      </c>
      <c r="C2211" s="18" t="s">
        <v>2388</v>
      </c>
      <c r="D2211" s="18" t="s">
        <v>3033</v>
      </c>
      <c r="E2211" s="19" t="s">
        <v>8319</v>
      </c>
      <c r="F2211" s="18" t="str">
        <f t="shared" si="34"/>
        <v>Rio Novo</v>
      </c>
      <c r="G2211" s="19">
        <v>209.31</v>
      </c>
    </row>
    <row r="2212" spans="1:7" x14ac:dyDescent="0.25">
      <c r="A2212" s="18">
        <f>IF(ISNUMBER(SEARCH('1_Aspectos Geográficos'!$D$6,tab_estados[],1)),MAX($A$1:A2211)+1,0)</f>
        <v>2211</v>
      </c>
      <c r="B2212" s="18" t="s">
        <v>2387</v>
      </c>
      <c r="C2212" s="18" t="s">
        <v>2388</v>
      </c>
      <c r="D2212" s="18" t="s">
        <v>3034</v>
      </c>
      <c r="E2212" s="19" t="s">
        <v>8320</v>
      </c>
      <c r="F2212" s="18" t="str">
        <f t="shared" si="34"/>
        <v>Rio Paranaíba</v>
      </c>
      <c r="G2212" s="19">
        <v>1352.3530000000001</v>
      </c>
    </row>
    <row r="2213" spans="1:7" x14ac:dyDescent="0.25">
      <c r="A2213" s="18">
        <f>IF(ISNUMBER(SEARCH('1_Aspectos Geográficos'!$D$6,tab_estados[],1)),MAX($A$1:A2212)+1,0)</f>
        <v>2212</v>
      </c>
      <c r="B2213" s="18" t="s">
        <v>2387</v>
      </c>
      <c r="C2213" s="18" t="s">
        <v>2388</v>
      </c>
      <c r="D2213" s="18" t="s">
        <v>3035</v>
      </c>
      <c r="E2213" s="19" t="s">
        <v>8321</v>
      </c>
      <c r="F2213" s="18" t="str">
        <f t="shared" si="34"/>
        <v>Rio Pardo De Minas</v>
      </c>
      <c r="G2213" s="19">
        <v>3117.6750000000002</v>
      </c>
    </row>
    <row r="2214" spans="1:7" x14ac:dyDescent="0.25">
      <c r="A2214" s="18">
        <f>IF(ISNUMBER(SEARCH('1_Aspectos Geográficos'!$D$6,tab_estados[],1)),MAX($A$1:A2213)+1,0)</f>
        <v>2213</v>
      </c>
      <c r="B2214" s="18" t="s">
        <v>2387</v>
      </c>
      <c r="C2214" s="18" t="s">
        <v>2388</v>
      </c>
      <c r="D2214" s="18" t="s">
        <v>3036</v>
      </c>
      <c r="E2214" s="19" t="s">
        <v>8322</v>
      </c>
      <c r="F2214" s="18" t="str">
        <f t="shared" si="34"/>
        <v>Rio Piracicaba</v>
      </c>
      <c r="G2214" s="19">
        <v>373.03699999999998</v>
      </c>
    </row>
    <row r="2215" spans="1:7" x14ac:dyDescent="0.25">
      <c r="A2215" s="18">
        <f>IF(ISNUMBER(SEARCH('1_Aspectos Geográficos'!$D$6,tab_estados[],1)),MAX($A$1:A2214)+1,0)</f>
        <v>2214</v>
      </c>
      <c r="B2215" s="18" t="s">
        <v>2387</v>
      </c>
      <c r="C2215" s="18" t="s">
        <v>2388</v>
      </c>
      <c r="D2215" s="18" t="s">
        <v>3037</v>
      </c>
      <c r="E2215" s="19" t="s">
        <v>8323</v>
      </c>
      <c r="F2215" s="18" t="str">
        <f t="shared" si="34"/>
        <v>Rio Pomba</v>
      </c>
      <c r="G2215" s="19">
        <v>252.41800000000001</v>
      </c>
    </row>
    <row r="2216" spans="1:7" x14ac:dyDescent="0.25">
      <c r="A2216" s="18">
        <f>IF(ISNUMBER(SEARCH('1_Aspectos Geográficos'!$D$6,tab_estados[],1)),MAX($A$1:A2215)+1,0)</f>
        <v>2215</v>
      </c>
      <c r="B2216" s="18" t="s">
        <v>2387</v>
      </c>
      <c r="C2216" s="18" t="s">
        <v>2388</v>
      </c>
      <c r="D2216" s="18" t="s">
        <v>3038</v>
      </c>
      <c r="E2216" s="19" t="s">
        <v>8324</v>
      </c>
      <c r="F2216" s="18" t="str">
        <f t="shared" si="34"/>
        <v>Rio Preto</v>
      </c>
      <c r="G2216" s="19">
        <v>348.04599999999999</v>
      </c>
    </row>
    <row r="2217" spans="1:7" x14ac:dyDescent="0.25">
      <c r="A2217" s="18">
        <f>IF(ISNUMBER(SEARCH('1_Aspectos Geográficos'!$D$6,tab_estados[],1)),MAX($A$1:A2216)+1,0)</f>
        <v>2216</v>
      </c>
      <c r="B2217" s="18" t="s">
        <v>2387</v>
      </c>
      <c r="C2217" s="18" t="s">
        <v>2388</v>
      </c>
      <c r="D2217" s="18" t="s">
        <v>3039</v>
      </c>
      <c r="E2217" s="19" t="s">
        <v>8325</v>
      </c>
      <c r="F2217" s="18" t="str">
        <f t="shared" si="34"/>
        <v>Rio Vermelho</v>
      </c>
      <c r="G2217" s="19">
        <v>986.56100000000004</v>
      </c>
    </row>
    <row r="2218" spans="1:7" x14ac:dyDescent="0.25">
      <c r="A2218" s="18">
        <f>IF(ISNUMBER(SEARCH('1_Aspectos Geográficos'!$D$6,tab_estados[],1)),MAX($A$1:A2217)+1,0)</f>
        <v>2217</v>
      </c>
      <c r="B2218" s="18" t="s">
        <v>2387</v>
      </c>
      <c r="C2218" s="18" t="s">
        <v>2388</v>
      </c>
      <c r="D2218" s="18" t="s">
        <v>3040</v>
      </c>
      <c r="E2218" s="19" t="s">
        <v>8326</v>
      </c>
      <c r="F2218" s="18" t="str">
        <f t="shared" si="34"/>
        <v>Ritápolis</v>
      </c>
      <c r="G2218" s="19">
        <v>404.80500000000001</v>
      </c>
    </row>
    <row r="2219" spans="1:7" x14ac:dyDescent="0.25">
      <c r="A2219" s="18">
        <f>IF(ISNUMBER(SEARCH('1_Aspectos Geográficos'!$D$6,tab_estados[],1)),MAX($A$1:A2218)+1,0)</f>
        <v>2218</v>
      </c>
      <c r="B2219" s="18" t="s">
        <v>2387</v>
      </c>
      <c r="C2219" s="18" t="s">
        <v>2388</v>
      </c>
      <c r="D2219" s="18" t="s">
        <v>3041</v>
      </c>
      <c r="E2219" s="19" t="s">
        <v>8327</v>
      </c>
      <c r="F2219" s="18" t="str">
        <f t="shared" si="34"/>
        <v>Rochedo De Minas</v>
      </c>
      <c r="G2219" s="19">
        <v>79.402000000000001</v>
      </c>
    </row>
    <row r="2220" spans="1:7" x14ac:dyDescent="0.25">
      <c r="A2220" s="18">
        <f>IF(ISNUMBER(SEARCH('1_Aspectos Geográficos'!$D$6,tab_estados[],1)),MAX($A$1:A2219)+1,0)</f>
        <v>2219</v>
      </c>
      <c r="B2220" s="18" t="s">
        <v>2387</v>
      </c>
      <c r="C2220" s="18" t="s">
        <v>2388</v>
      </c>
      <c r="D2220" s="18" t="s">
        <v>3042</v>
      </c>
      <c r="E2220" s="19" t="s">
        <v>8328</v>
      </c>
      <c r="F2220" s="18" t="str">
        <f t="shared" si="34"/>
        <v>Rodeiro</v>
      </c>
      <c r="G2220" s="19">
        <v>72.673000000000002</v>
      </c>
    </row>
    <row r="2221" spans="1:7" x14ac:dyDescent="0.25">
      <c r="A2221" s="18">
        <f>IF(ISNUMBER(SEARCH('1_Aspectos Geográficos'!$D$6,tab_estados[],1)),MAX($A$1:A2220)+1,0)</f>
        <v>2220</v>
      </c>
      <c r="B2221" s="18" t="s">
        <v>2387</v>
      </c>
      <c r="C2221" s="18" t="s">
        <v>2388</v>
      </c>
      <c r="D2221" s="18" t="s">
        <v>3043</v>
      </c>
      <c r="E2221" s="19" t="s">
        <v>8329</v>
      </c>
      <c r="F2221" s="18" t="str">
        <f t="shared" si="34"/>
        <v>Romaria</v>
      </c>
      <c r="G2221" s="19">
        <v>407.55700000000002</v>
      </c>
    </row>
    <row r="2222" spans="1:7" x14ac:dyDescent="0.25">
      <c r="A2222" s="18">
        <f>IF(ISNUMBER(SEARCH('1_Aspectos Geográficos'!$D$6,tab_estados[],1)),MAX($A$1:A2221)+1,0)</f>
        <v>2221</v>
      </c>
      <c r="B2222" s="18" t="s">
        <v>2387</v>
      </c>
      <c r="C2222" s="18" t="s">
        <v>2388</v>
      </c>
      <c r="D2222" s="18" t="s">
        <v>3044</v>
      </c>
      <c r="E2222" s="19" t="s">
        <v>8330</v>
      </c>
      <c r="F2222" s="18" t="str">
        <f t="shared" si="34"/>
        <v>Rosário Da Limeira</v>
      </c>
      <c r="G2222" s="19">
        <v>111.15600000000001</v>
      </c>
    </row>
    <row r="2223" spans="1:7" x14ac:dyDescent="0.25">
      <c r="A2223" s="18">
        <f>IF(ISNUMBER(SEARCH('1_Aspectos Geográficos'!$D$6,tab_estados[],1)),MAX($A$1:A2222)+1,0)</f>
        <v>2222</v>
      </c>
      <c r="B2223" s="18" t="s">
        <v>2387</v>
      </c>
      <c r="C2223" s="18" t="s">
        <v>2388</v>
      </c>
      <c r="D2223" s="18" t="s">
        <v>3045</v>
      </c>
      <c r="E2223" s="19" t="s">
        <v>8331</v>
      </c>
      <c r="F2223" s="18" t="str">
        <f t="shared" si="34"/>
        <v>Rubelita</v>
      </c>
      <c r="G2223" s="19">
        <v>1110.2950000000001</v>
      </c>
    </row>
    <row r="2224" spans="1:7" x14ac:dyDescent="0.25">
      <c r="A2224" s="18">
        <f>IF(ISNUMBER(SEARCH('1_Aspectos Geográficos'!$D$6,tab_estados[],1)),MAX($A$1:A2223)+1,0)</f>
        <v>2223</v>
      </c>
      <c r="B2224" s="18" t="s">
        <v>2387</v>
      </c>
      <c r="C2224" s="18" t="s">
        <v>2388</v>
      </c>
      <c r="D2224" s="18" t="s">
        <v>3046</v>
      </c>
      <c r="E2224" s="19" t="s">
        <v>8332</v>
      </c>
      <c r="F2224" s="18" t="str">
        <f t="shared" si="34"/>
        <v>Rubim</v>
      </c>
      <c r="G2224" s="19">
        <v>965.17399999999998</v>
      </c>
    </row>
    <row r="2225" spans="1:7" x14ac:dyDescent="0.25">
      <c r="A2225" s="18">
        <f>IF(ISNUMBER(SEARCH('1_Aspectos Geográficos'!$D$6,tab_estados[],1)),MAX($A$1:A2224)+1,0)</f>
        <v>2224</v>
      </c>
      <c r="B2225" s="18" t="s">
        <v>2387</v>
      </c>
      <c r="C2225" s="18" t="s">
        <v>2388</v>
      </c>
      <c r="D2225" s="18" t="s">
        <v>3047</v>
      </c>
      <c r="E2225" s="19" t="s">
        <v>8333</v>
      </c>
      <c r="F2225" s="18" t="str">
        <f t="shared" si="34"/>
        <v>Sabará</v>
      </c>
      <c r="G2225" s="19">
        <v>302.41899999999998</v>
      </c>
    </row>
    <row r="2226" spans="1:7" x14ac:dyDescent="0.25">
      <c r="A2226" s="18">
        <f>IF(ISNUMBER(SEARCH('1_Aspectos Geográficos'!$D$6,tab_estados[],1)),MAX($A$1:A2225)+1,0)</f>
        <v>2225</v>
      </c>
      <c r="B2226" s="18" t="s">
        <v>2387</v>
      </c>
      <c r="C2226" s="18" t="s">
        <v>2388</v>
      </c>
      <c r="D2226" s="18" t="s">
        <v>3048</v>
      </c>
      <c r="E2226" s="19" t="s">
        <v>8334</v>
      </c>
      <c r="F2226" s="18" t="str">
        <f t="shared" si="34"/>
        <v>Sabinópolis</v>
      </c>
      <c r="G2226" s="19">
        <v>919.81100000000004</v>
      </c>
    </row>
    <row r="2227" spans="1:7" x14ac:dyDescent="0.25">
      <c r="A2227" s="18">
        <f>IF(ISNUMBER(SEARCH('1_Aspectos Geográficos'!$D$6,tab_estados[],1)),MAX($A$1:A2226)+1,0)</f>
        <v>2226</v>
      </c>
      <c r="B2227" s="18" t="s">
        <v>2387</v>
      </c>
      <c r="C2227" s="18" t="s">
        <v>2388</v>
      </c>
      <c r="D2227" s="18" t="s">
        <v>3049</v>
      </c>
      <c r="E2227" s="19" t="s">
        <v>8335</v>
      </c>
      <c r="F2227" s="18" t="str">
        <f t="shared" si="34"/>
        <v>Sacramento</v>
      </c>
      <c r="G2227" s="19">
        <v>3073.268</v>
      </c>
    </row>
    <row r="2228" spans="1:7" x14ac:dyDescent="0.25">
      <c r="A2228" s="18">
        <f>IF(ISNUMBER(SEARCH('1_Aspectos Geográficos'!$D$6,tab_estados[],1)),MAX($A$1:A2227)+1,0)</f>
        <v>2227</v>
      </c>
      <c r="B2228" s="18" t="s">
        <v>2387</v>
      </c>
      <c r="C2228" s="18" t="s">
        <v>2388</v>
      </c>
      <c r="D2228" s="18" t="s">
        <v>3050</v>
      </c>
      <c r="E2228" s="19" t="s">
        <v>8336</v>
      </c>
      <c r="F2228" s="18" t="str">
        <f t="shared" si="34"/>
        <v>Salinas</v>
      </c>
      <c r="G2228" s="19">
        <v>1862.117</v>
      </c>
    </row>
    <row r="2229" spans="1:7" x14ac:dyDescent="0.25">
      <c r="A2229" s="18">
        <f>IF(ISNUMBER(SEARCH('1_Aspectos Geográficos'!$D$6,tab_estados[],1)),MAX($A$1:A2228)+1,0)</f>
        <v>2228</v>
      </c>
      <c r="B2229" s="18" t="s">
        <v>2387</v>
      </c>
      <c r="C2229" s="18" t="s">
        <v>2388</v>
      </c>
      <c r="D2229" s="18" t="s">
        <v>3051</v>
      </c>
      <c r="E2229" s="19" t="s">
        <v>8337</v>
      </c>
      <c r="F2229" s="18" t="str">
        <f t="shared" si="34"/>
        <v>Salto Da Divisa</v>
      </c>
      <c r="G2229" s="19">
        <v>938.005</v>
      </c>
    </row>
    <row r="2230" spans="1:7" x14ac:dyDescent="0.25">
      <c r="A2230" s="18">
        <f>IF(ISNUMBER(SEARCH('1_Aspectos Geográficos'!$D$6,tab_estados[],1)),MAX($A$1:A2229)+1,0)</f>
        <v>2229</v>
      </c>
      <c r="B2230" s="18" t="s">
        <v>2387</v>
      </c>
      <c r="C2230" s="18" t="s">
        <v>2388</v>
      </c>
      <c r="D2230" s="18" t="s">
        <v>3052</v>
      </c>
      <c r="E2230" s="19" t="s">
        <v>6684</v>
      </c>
      <c r="F2230" s="18" t="str">
        <f t="shared" si="34"/>
        <v>Santa Bárbara</v>
      </c>
      <c r="G2230" s="19">
        <v>684.06</v>
      </c>
    </row>
    <row r="2231" spans="1:7" x14ac:dyDescent="0.25">
      <c r="A2231" s="18">
        <f>IF(ISNUMBER(SEARCH('1_Aspectos Geográficos'!$D$6,tab_estados[],1)),MAX($A$1:A2230)+1,0)</f>
        <v>2230</v>
      </c>
      <c r="B2231" s="18" t="s">
        <v>2387</v>
      </c>
      <c r="C2231" s="18" t="s">
        <v>2388</v>
      </c>
      <c r="D2231" s="18" t="s">
        <v>3053</v>
      </c>
      <c r="E2231" s="19" t="s">
        <v>8338</v>
      </c>
      <c r="F2231" s="18" t="str">
        <f t="shared" si="34"/>
        <v>Santa Bárbara Do Leste</v>
      </c>
      <c r="G2231" s="19">
        <v>107.402</v>
      </c>
    </row>
    <row r="2232" spans="1:7" x14ac:dyDescent="0.25">
      <c r="A2232" s="18">
        <f>IF(ISNUMBER(SEARCH('1_Aspectos Geográficos'!$D$6,tab_estados[],1)),MAX($A$1:A2231)+1,0)</f>
        <v>2231</v>
      </c>
      <c r="B2232" s="18" t="s">
        <v>2387</v>
      </c>
      <c r="C2232" s="18" t="s">
        <v>2388</v>
      </c>
      <c r="D2232" s="18" t="s">
        <v>3054</v>
      </c>
      <c r="E2232" s="19" t="s">
        <v>8339</v>
      </c>
      <c r="F2232" s="18" t="str">
        <f t="shared" si="34"/>
        <v>Santa Bárbara Do Monte Verde</v>
      </c>
      <c r="G2232" s="19">
        <v>417.92500000000001</v>
      </c>
    </row>
    <row r="2233" spans="1:7" x14ac:dyDescent="0.25">
      <c r="A2233" s="18">
        <f>IF(ISNUMBER(SEARCH('1_Aspectos Geográficos'!$D$6,tab_estados[],1)),MAX($A$1:A2232)+1,0)</f>
        <v>2232</v>
      </c>
      <c r="B2233" s="18" t="s">
        <v>2387</v>
      </c>
      <c r="C2233" s="18" t="s">
        <v>2388</v>
      </c>
      <c r="D2233" s="18" t="s">
        <v>3055</v>
      </c>
      <c r="E2233" s="19" t="s">
        <v>8340</v>
      </c>
      <c r="F2233" s="18" t="str">
        <f t="shared" si="34"/>
        <v>Santa Bárbara Do Tugúrio</v>
      </c>
      <c r="G2233" s="19">
        <v>194.56399999999999</v>
      </c>
    </row>
    <row r="2234" spans="1:7" x14ac:dyDescent="0.25">
      <c r="A2234" s="18">
        <f>IF(ISNUMBER(SEARCH('1_Aspectos Geográficos'!$D$6,tab_estados[],1)),MAX($A$1:A2233)+1,0)</f>
        <v>2233</v>
      </c>
      <c r="B2234" s="18" t="s">
        <v>2387</v>
      </c>
      <c r="C2234" s="18" t="s">
        <v>2388</v>
      </c>
      <c r="D2234" s="18" t="s">
        <v>3056</v>
      </c>
      <c r="E2234" s="19" t="s">
        <v>8341</v>
      </c>
      <c r="F2234" s="18" t="str">
        <f t="shared" si="34"/>
        <v>Santa Cruz De Minas</v>
      </c>
      <c r="G2234" s="19">
        <v>3.5649999999999999</v>
      </c>
    </row>
    <row r="2235" spans="1:7" x14ac:dyDescent="0.25">
      <c r="A2235" s="18">
        <f>IF(ISNUMBER(SEARCH('1_Aspectos Geográficos'!$D$6,tab_estados[],1)),MAX($A$1:A2234)+1,0)</f>
        <v>2234</v>
      </c>
      <c r="B2235" s="18" t="s">
        <v>2387</v>
      </c>
      <c r="C2235" s="18" t="s">
        <v>2388</v>
      </c>
      <c r="D2235" s="18" t="s">
        <v>3057</v>
      </c>
      <c r="E2235" s="19" t="s">
        <v>8342</v>
      </c>
      <c r="F2235" s="18" t="str">
        <f t="shared" si="34"/>
        <v>Santa Cruz De Salinas</v>
      </c>
      <c r="G2235" s="19">
        <v>589.60699999999997</v>
      </c>
    </row>
    <row r="2236" spans="1:7" x14ac:dyDescent="0.25">
      <c r="A2236" s="18">
        <f>IF(ISNUMBER(SEARCH('1_Aspectos Geográficos'!$D$6,tab_estados[],1)),MAX($A$1:A2235)+1,0)</f>
        <v>2235</v>
      </c>
      <c r="B2236" s="18" t="s">
        <v>2387</v>
      </c>
      <c r="C2236" s="18" t="s">
        <v>2388</v>
      </c>
      <c r="D2236" s="18" t="s">
        <v>3058</v>
      </c>
      <c r="E2236" s="19" t="s">
        <v>8343</v>
      </c>
      <c r="F2236" s="18" t="str">
        <f t="shared" si="34"/>
        <v>Santa Cruz Do Escalvado</v>
      </c>
      <c r="G2236" s="19">
        <v>258.726</v>
      </c>
    </row>
    <row r="2237" spans="1:7" x14ac:dyDescent="0.25">
      <c r="A2237" s="18">
        <f>IF(ISNUMBER(SEARCH('1_Aspectos Geográficos'!$D$6,tab_estados[],1)),MAX($A$1:A2236)+1,0)</f>
        <v>2236</v>
      </c>
      <c r="B2237" s="18" t="s">
        <v>2387</v>
      </c>
      <c r="C2237" s="18" t="s">
        <v>2388</v>
      </c>
      <c r="D2237" s="18" t="s">
        <v>3059</v>
      </c>
      <c r="E2237" s="19" t="s">
        <v>8344</v>
      </c>
      <c r="F2237" s="18" t="str">
        <f t="shared" si="34"/>
        <v>Santa Efigênia De Minas</v>
      </c>
      <c r="G2237" s="19">
        <v>131.965</v>
      </c>
    </row>
    <row r="2238" spans="1:7" x14ac:dyDescent="0.25">
      <c r="A2238" s="18">
        <f>IF(ISNUMBER(SEARCH('1_Aspectos Geográficos'!$D$6,tab_estados[],1)),MAX($A$1:A2237)+1,0)</f>
        <v>2237</v>
      </c>
      <c r="B2238" s="18" t="s">
        <v>2387</v>
      </c>
      <c r="C2238" s="18" t="s">
        <v>2388</v>
      </c>
      <c r="D2238" s="18" t="s">
        <v>3060</v>
      </c>
      <c r="E2238" s="19" t="s">
        <v>8345</v>
      </c>
      <c r="F2238" s="18" t="str">
        <f t="shared" si="34"/>
        <v>Santa Fé De Minas</v>
      </c>
      <c r="G2238" s="19">
        <v>2917.4479999999999</v>
      </c>
    </row>
    <row r="2239" spans="1:7" x14ac:dyDescent="0.25">
      <c r="A2239" s="18">
        <f>IF(ISNUMBER(SEARCH('1_Aspectos Geográficos'!$D$6,tab_estados[],1)),MAX($A$1:A2238)+1,0)</f>
        <v>2238</v>
      </c>
      <c r="B2239" s="18" t="s">
        <v>2387</v>
      </c>
      <c r="C2239" s="18" t="s">
        <v>2388</v>
      </c>
      <c r="D2239" s="18" t="s">
        <v>3061</v>
      </c>
      <c r="E2239" s="19" t="s">
        <v>8346</v>
      </c>
      <c r="F2239" s="18" t="str">
        <f t="shared" si="34"/>
        <v>Santa Helena De Minas</v>
      </c>
      <c r="G2239" s="19">
        <v>276.43299999999999</v>
      </c>
    </row>
    <row r="2240" spans="1:7" x14ac:dyDescent="0.25">
      <c r="A2240" s="18">
        <f>IF(ISNUMBER(SEARCH('1_Aspectos Geográficos'!$D$6,tab_estados[],1)),MAX($A$1:A2239)+1,0)</f>
        <v>2239</v>
      </c>
      <c r="B2240" s="18" t="s">
        <v>2387</v>
      </c>
      <c r="C2240" s="18" t="s">
        <v>2388</v>
      </c>
      <c r="D2240" s="18" t="s">
        <v>3062</v>
      </c>
      <c r="E2240" s="19" t="s">
        <v>8347</v>
      </c>
      <c r="F2240" s="18" t="str">
        <f t="shared" si="34"/>
        <v>Santa Juliana</v>
      </c>
      <c r="G2240" s="19">
        <v>723.78399999999999</v>
      </c>
    </row>
    <row r="2241" spans="1:7" x14ac:dyDescent="0.25">
      <c r="A2241" s="18">
        <f>IF(ISNUMBER(SEARCH('1_Aspectos Geográficos'!$D$6,tab_estados[],1)),MAX($A$1:A2240)+1,0)</f>
        <v>2240</v>
      </c>
      <c r="B2241" s="18" t="s">
        <v>2387</v>
      </c>
      <c r="C2241" s="18" t="s">
        <v>2388</v>
      </c>
      <c r="D2241" s="18" t="s">
        <v>3063</v>
      </c>
      <c r="E2241" s="19" t="s">
        <v>6690</v>
      </c>
      <c r="F2241" s="18" t="str">
        <f t="shared" si="34"/>
        <v>Santa Luzia</v>
      </c>
      <c r="G2241" s="19">
        <v>235.07599999999999</v>
      </c>
    </row>
    <row r="2242" spans="1:7" x14ac:dyDescent="0.25">
      <c r="A2242" s="18">
        <f>IF(ISNUMBER(SEARCH('1_Aspectos Geográficos'!$D$6,tab_estados[],1)),MAX($A$1:A2241)+1,0)</f>
        <v>2241</v>
      </c>
      <c r="B2242" s="18" t="s">
        <v>2387</v>
      </c>
      <c r="C2242" s="18" t="s">
        <v>2388</v>
      </c>
      <c r="D2242" s="18" t="s">
        <v>3064</v>
      </c>
      <c r="E2242" s="19" t="s">
        <v>8348</v>
      </c>
      <c r="F2242" s="18" t="str">
        <f t="shared" ref="F2242:F2305" si="35">IFERROR(VLOOKUP(ROW(A2241),lista,5,0),"")</f>
        <v>Santa Margarida</v>
      </c>
      <c r="G2242" s="19">
        <v>255.73</v>
      </c>
    </row>
    <row r="2243" spans="1:7" x14ac:dyDescent="0.25">
      <c r="A2243" s="18">
        <f>IF(ISNUMBER(SEARCH('1_Aspectos Geográficos'!$D$6,tab_estados[],1)),MAX($A$1:A2242)+1,0)</f>
        <v>2242</v>
      </c>
      <c r="B2243" s="18" t="s">
        <v>2387</v>
      </c>
      <c r="C2243" s="18" t="s">
        <v>2388</v>
      </c>
      <c r="D2243" s="18" t="s">
        <v>3065</v>
      </c>
      <c r="E2243" s="19" t="s">
        <v>8349</v>
      </c>
      <c r="F2243" s="18" t="str">
        <f t="shared" si="35"/>
        <v>Santa Maria De Itabira</v>
      </c>
      <c r="G2243" s="19">
        <v>597.44100000000003</v>
      </c>
    </row>
    <row r="2244" spans="1:7" x14ac:dyDescent="0.25">
      <c r="A2244" s="18">
        <f>IF(ISNUMBER(SEARCH('1_Aspectos Geográficos'!$D$6,tab_estados[],1)),MAX($A$1:A2243)+1,0)</f>
        <v>2243</v>
      </c>
      <c r="B2244" s="18" t="s">
        <v>2387</v>
      </c>
      <c r="C2244" s="18" t="s">
        <v>2388</v>
      </c>
      <c r="D2244" s="18" t="s">
        <v>3066</v>
      </c>
      <c r="E2244" s="19" t="s">
        <v>8350</v>
      </c>
      <c r="F2244" s="18" t="str">
        <f t="shared" si="35"/>
        <v>Santa Maria Do Salto</v>
      </c>
      <c r="G2244" s="19">
        <v>440.60500000000002</v>
      </c>
    </row>
    <row r="2245" spans="1:7" x14ac:dyDescent="0.25">
      <c r="A2245" s="18">
        <f>IF(ISNUMBER(SEARCH('1_Aspectos Geográficos'!$D$6,tab_estados[],1)),MAX($A$1:A2244)+1,0)</f>
        <v>2244</v>
      </c>
      <c r="B2245" s="18" t="s">
        <v>2387</v>
      </c>
      <c r="C2245" s="18" t="s">
        <v>2388</v>
      </c>
      <c r="D2245" s="18" t="s">
        <v>3067</v>
      </c>
      <c r="E2245" s="19" t="s">
        <v>8351</v>
      </c>
      <c r="F2245" s="18" t="str">
        <f t="shared" si="35"/>
        <v>Santa Maria Do Suaçuí</v>
      </c>
      <c r="G2245" s="19">
        <v>624.04700000000003</v>
      </c>
    </row>
    <row r="2246" spans="1:7" x14ac:dyDescent="0.25">
      <c r="A2246" s="18">
        <f>IF(ISNUMBER(SEARCH('1_Aspectos Geográficos'!$D$6,tab_estados[],1)),MAX($A$1:A2245)+1,0)</f>
        <v>2245</v>
      </c>
      <c r="B2246" s="18" t="s">
        <v>2387</v>
      </c>
      <c r="C2246" s="18" t="s">
        <v>2388</v>
      </c>
      <c r="D2246" s="18" t="s">
        <v>3068</v>
      </c>
      <c r="E2246" s="19" t="s">
        <v>8352</v>
      </c>
      <c r="F2246" s="18" t="str">
        <f t="shared" si="35"/>
        <v>Santana Da Vargem</v>
      </c>
      <c r="G2246" s="19">
        <v>172.44399999999999</v>
      </c>
    </row>
    <row r="2247" spans="1:7" x14ac:dyDescent="0.25">
      <c r="A2247" s="18">
        <f>IF(ISNUMBER(SEARCH('1_Aspectos Geográficos'!$D$6,tab_estados[],1)),MAX($A$1:A2246)+1,0)</f>
        <v>2246</v>
      </c>
      <c r="B2247" s="18" t="s">
        <v>2387</v>
      </c>
      <c r="C2247" s="18" t="s">
        <v>2388</v>
      </c>
      <c r="D2247" s="18" t="s">
        <v>3069</v>
      </c>
      <c r="E2247" s="19" t="s">
        <v>8353</v>
      </c>
      <c r="F2247" s="18" t="str">
        <f t="shared" si="35"/>
        <v>Santana De Cataguases</v>
      </c>
      <c r="G2247" s="19">
        <v>161.48599999999999</v>
      </c>
    </row>
    <row r="2248" spans="1:7" x14ac:dyDescent="0.25">
      <c r="A2248" s="18">
        <f>IF(ISNUMBER(SEARCH('1_Aspectos Geográficos'!$D$6,tab_estados[],1)),MAX($A$1:A2247)+1,0)</f>
        <v>2247</v>
      </c>
      <c r="B2248" s="18" t="s">
        <v>2387</v>
      </c>
      <c r="C2248" s="18" t="s">
        <v>2388</v>
      </c>
      <c r="D2248" s="18" t="s">
        <v>3070</v>
      </c>
      <c r="E2248" s="19" t="s">
        <v>8354</v>
      </c>
      <c r="F2248" s="18" t="str">
        <f t="shared" si="35"/>
        <v>Santana De Pirapama</v>
      </c>
      <c r="G2248" s="19">
        <v>1255.8320000000001</v>
      </c>
    </row>
    <row r="2249" spans="1:7" x14ac:dyDescent="0.25">
      <c r="A2249" s="18">
        <f>IF(ISNUMBER(SEARCH('1_Aspectos Geográficos'!$D$6,tab_estados[],1)),MAX($A$1:A2248)+1,0)</f>
        <v>2248</v>
      </c>
      <c r="B2249" s="18" t="s">
        <v>2387</v>
      </c>
      <c r="C2249" s="18" t="s">
        <v>2388</v>
      </c>
      <c r="D2249" s="18" t="s">
        <v>3071</v>
      </c>
      <c r="E2249" s="19" t="s">
        <v>8355</v>
      </c>
      <c r="F2249" s="18" t="str">
        <f t="shared" si="35"/>
        <v>Santana Do Deserto</v>
      </c>
      <c r="G2249" s="19">
        <v>182.655</v>
      </c>
    </row>
    <row r="2250" spans="1:7" x14ac:dyDescent="0.25">
      <c r="A2250" s="18">
        <f>IF(ISNUMBER(SEARCH('1_Aspectos Geográficos'!$D$6,tab_estados[],1)),MAX($A$1:A2249)+1,0)</f>
        <v>2249</v>
      </c>
      <c r="B2250" s="18" t="s">
        <v>2387</v>
      </c>
      <c r="C2250" s="18" t="s">
        <v>2388</v>
      </c>
      <c r="D2250" s="18" t="s">
        <v>3072</v>
      </c>
      <c r="E2250" s="19" t="s">
        <v>8356</v>
      </c>
      <c r="F2250" s="18" t="str">
        <f t="shared" si="35"/>
        <v>Santana Do Garambéu</v>
      </c>
      <c r="G2250" s="19">
        <v>203.07400000000001</v>
      </c>
    </row>
    <row r="2251" spans="1:7" x14ac:dyDescent="0.25">
      <c r="A2251" s="18">
        <f>IF(ISNUMBER(SEARCH('1_Aspectos Geográficos'!$D$6,tab_estados[],1)),MAX($A$1:A2250)+1,0)</f>
        <v>2250</v>
      </c>
      <c r="B2251" s="18" t="s">
        <v>2387</v>
      </c>
      <c r="C2251" s="18" t="s">
        <v>2388</v>
      </c>
      <c r="D2251" s="18" t="s">
        <v>3073</v>
      </c>
      <c r="E2251" s="19" t="s">
        <v>8357</v>
      </c>
      <c r="F2251" s="18" t="str">
        <f t="shared" si="35"/>
        <v>Santana Do Jacaré</v>
      </c>
      <c r="G2251" s="19">
        <v>106.169</v>
      </c>
    </row>
    <row r="2252" spans="1:7" x14ac:dyDescent="0.25">
      <c r="A2252" s="18">
        <f>IF(ISNUMBER(SEARCH('1_Aspectos Geográficos'!$D$6,tab_estados[],1)),MAX($A$1:A2251)+1,0)</f>
        <v>2251</v>
      </c>
      <c r="B2252" s="18" t="s">
        <v>2387</v>
      </c>
      <c r="C2252" s="18" t="s">
        <v>2388</v>
      </c>
      <c r="D2252" s="18" t="s">
        <v>3074</v>
      </c>
      <c r="E2252" s="19" t="s">
        <v>8358</v>
      </c>
      <c r="F2252" s="18" t="str">
        <f t="shared" si="35"/>
        <v>Santana Do Manhuaçu</v>
      </c>
      <c r="G2252" s="19">
        <v>347.36200000000002</v>
      </c>
    </row>
    <row r="2253" spans="1:7" x14ac:dyDescent="0.25">
      <c r="A2253" s="18">
        <f>IF(ISNUMBER(SEARCH('1_Aspectos Geográficos'!$D$6,tab_estados[],1)),MAX($A$1:A2252)+1,0)</f>
        <v>2252</v>
      </c>
      <c r="B2253" s="18" t="s">
        <v>2387</v>
      </c>
      <c r="C2253" s="18" t="s">
        <v>2388</v>
      </c>
      <c r="D2253" s="18" t="s">
        <v>3075</v>
      </c>
      <c r="E2253" s="19" t="s">
        <v>8359</v>
      </c>
      <c r="F2253" s="18" t="str">
        <f t="shared" si="35"/>
        <v>Santana Do Paraíso</v>
      </c>
      <c r="G2253" s="19">
        <v>276.06700000000001</v>
      </c>
    </row>
    <row r="2254" spans="1:7" x14ac:dyDescent="0.25">
      <c r="A2254" s="18">
        <f>IF(ISNUMBER(SEARCH('1_Aspectos Geográficos'!$D$6,tab_estados[],1)),MAX($A$1:A2253)+1,0)</f>
        <v>2253</v>
      </c>
      <c r="B2254" s="18" t="s">
        <v>2387</v>
      </c>
      <c r="C2254" s="18" t="s">
        <v>2388</v>
      </c>
      <c r="D2254" s="18" t="s">
        <v>3076</v>
      </c>
      <c r="E2254" s="19" t="s">
        <v>8360</v>
      </c>
      <c r="F2254" s="18" t="str">
        <f t="shared" si="35"/>
        <v>Santana Do Riacho</v>
      </c>
      <c r="G2254" s="19">
        <v>677.20699999999999</v>
      </c>
    </row>
    <row r="2255" spans="1:7" x14ac:dyDescent="0.25">
      <c r="A2255" s="18">
        <f>IF(ISNUMBER(SEARCH('1_Aspectos Geográficos'!$D$6,tab_estados[],1)),MAX($A$1:A2254)+1,0)</f>
        <v>2254</v>
      </c>
      <c r="B2255" s="18" t="s">
        <v>2387</v>
      </c>
      <c r="C2255" s="18" t="s">
        <v>2388</v>
      </c>
      <c r="D2255" s="18" t="s">
        <v>3077</v>
      </c>
      <c r="E2255" s="19" t="s">
        <v>8361</v>
      </c>
      <c r="F2255" s="18" t="str">
        <f t="shared" si="35"/>
        <v>Santana Dos Montes</v>
      </c>
      <c r="G2255" s="19">
        <v>196.565</v>
      </c>
    </row>
    <row r="2256" spans="1:7" x14ac:dyDescent="0.25">
      <c r="A2256" s="18">
        <f>IF(ISNUMBER(SEARCH('1_Aspectos Geográficos'!$D$6,tab_estados[],1)),MAX($A$1:A2255)+1,0)</f>
        <v>2255</v>
      </c>
      <c r="B2256" s="18" t="s">
        <v>2387</v>
      </c>
      <c r="C2256" s="18" t="s">
        <v>2388</v>
      </c>
      <c r="D2256" s="18" t="s">
        <v>3078</v>
      </c>
      <c r="E2256" s="19" t="s">
        <v>8362</v>
      </c>
      <c r="F2256" s="18" t="str">
        <f t="shared" si="35"/>
        <v>Santa Rita De Caldas</v>
      </c>
      <c r="G2256" s="19">
        <v>503.01100000000002</v>
      </c>
    </row>
    <row r="2257" spans="1:7" x14ac:dyDescent="0.25">
      <c r="A2257" s="18">
        <f>IF(ISNUMBER(SEARCH('1_Aspectos Geográficos'!$D$6,tab_estados[],1)),MAX($A$1:A2256)+1,0)</f>
        <v>2256</v>
      </c>
      <c r="B2257" s="18" t="s">
        <v>2387</v>
      </c>
      <c r="C2257" s="18" t="s">
        <v>2388</v>
      </c>
      <c r="D2257" s="18" t="s">
        <v>3079</v>
      </c>
      <c r="E2257" s="19" t="s">
        <v>8363</v>
      </c>
      <c r="F2257" s="18" t="str">
        <f t="shared" si="35"/>
        <v>Santa Rita De Jacutinga</v>
      </c>
      <c r="G2257" s="19">
        <v>420.94</v>
      </c>
    </row>
    <row r="2258" spans="1:7" x14ac:dyDescent="0.25">
      <c r="A2258" s="18">
        <f>IF(ISNUMBER(SEARCH('1_Aspectos Geográficos'!$D$6,tab_estados[],1)),MAX($A$1:A2257)+1,0)</f>
        <v>2257</v>
      </c>
      <c r="B2258" s="18" t="s">
        <v>2387</v>
      </c>
      <c r="C2258" s="18" t="s">
        <v>2388</v>
      </c>
      <c r="D2258" s="18" t="s">
        <v>3080</v>
      </c>
      <c r="E2258" s="19" t="s">
        <v>8364</v>
      </c>
      <c r="F2258" s="18" t="str">
        <f t="shared" si="35"/>
        <v>Santa Rita De Minas</v>
      </c>
      <c r="G2258" s="19">
        <v>68.153000000000006</v>
      </c>
    </row>
    <row r="2259" spans="1:7" x14ac:dyDescent="0.25">
      <c r="A2259" s="18">
        <f>IF(ISNUMBER(SEARCH('1_Aspectos Geográficos'!$D$6,tab_estados[],1)),MAX($A$1:A2258)+1,0)</f>
        <v>2258</v>
      </c>
      <c r="B2259" s="18" t="s">
        <v>2387</v>
      </c>
      <c r="C2259" s="18" t="s">
        <v>2388</v>
      </c>
      <c r="D2259" s="18" t="s">
        <v>3081</v>
      </c>
      <c r="E2259" s="19" t="s">
        <v>8365</v>
      </c>
      <c r="F2259" s="18" t="str">
        <f t="shared" si="35"/>
        <v>Santa Rita De Ibitipoca</v>
      </c>
      <c r="G2259" s="19">
        <v>324.23399999999998</v>
      </c>
    </row>
    <row r="2260" spans="1:7" x14ac:dyDescent="0.25">
      <c r="A2260" s="18">
        <f>IF(ISNUMBER(SEARCH('1_Aspectos Geográficos'!$D$6,tab_estados[],1)),MAX($A$1:A2259)+1,0)</f>
        <v>2259</v>
      </c>
      <c r="B2260" s="18" t="s">
        <v>2387</v>
      </c>
      <c r="C2260" s="18" t="s">
        <v>2388</v>
      </c>
      <c r="D2260" s="18" t="s">
        <v>3082</v>
      </c>
      <c r="E2260" s="19" t="s">
        <v>8366</v>
      </c>
      <c r="F2260" s="18" t="str">
        <f t="shared" si="35"/>
        <v>Santa Rita Do Itueto</v>
      </c>
      <c r="G2260" s="19">
        <v>485.08100000000002</v>
      </c>
    </row>
    <row r="2261" spans="1:7" x14ac:dyDescent="0.25">
      <c r="A2261" s="18">
        <f>IF(ISNUMBER(SEARCH('1_Aspectos Geográficos'!$D$6,tab_estados[],1)),MAX($A$1:A2260)+1,0)</f>
        <v>2260</v>
      </c>
      <c r="B2261" s="18" t="s">
        <v>2387</v>
      </c>
      <c r="C2261" s="18" t="s">
        <v>2388</v>
      </c>
      <c r="D2261" s="18" t="s">
        <v>3083</v>
      </c>
      <c r="E2261" s="19" t="s">
        <v>8367</v>
      </c>
      <c r="F2261" s="18" t="str">
        <f t="shared" si="35"/>
        <v>Santa Rita Do Sapucaí</v>
      </c>
      <c r="G2261" s="19">
        <v>352.96899999999999</v>
      </c>
    </row>
    <row r="2262" spans="1:7" x14ac:dyDescent="0.25">
      <c r="A2262" s="18">
        <f>IF(ISNUMBER(SEARCH('1_Aspectos Geográficos'!$D$6,tab_estados[],1)),MAX($A$1:A2261)+1,0)</f>
        <v>2261</v>
      </c>
      <c r="B2262" s="18" t="s">
        <v>2387</v>
      </c>
      <c r="C2262" s="18" t="s">
        <v>2388</v>
      </c>
      <c r="D2262" s="18" t="s">
        <v>3084</v>
      </c>
      <c r="E2262" s="19" t="s">
        <v>8368</v>
      </c>
      <c r="F2262" s="18" t="str">
        <f t="shared" si="35"/>
        <v>Santa Rosa Da Serra</v>
      </c>
      <c r="G2262" s="19">
        <v>284.334</v>
      </c>
    </row>
    <row r="2263" spans="1:7" x14ac:dyDescent="0.25">
      <c r="A2263" s="18">
        <f>IF(ISNUMBER(SEARCH('1_Aspectos Geográficos'!$D$6,tab_estados[],1)),MAX($A$1:A2262)+1,0)</f>
        <v>2262</v>
      </c>
      <c r="B2263" s="18" t="s">
        <v>2387</v>
      </c>
      <c r="C2263" s="18" t="s">
        <v>2388</v>
      </c>
      <c r="D2263" s="18" t="s">
        <v>3085</v>
      </c>
      <c r="E2263" s="19" t="s">
        <v>8369</v>
      </c>
      <c r="F2263" s="18" t="str">
        <f t="shared" si="35"/>
        <v>Santa Vitória</v>
      </c>
      <c r="G2263" s="19">
        <v>3001.357</v>
      </c>
    </row>
    <row r="2264" spans="1:7" x14ac:dyDescent="0.25">
      <c r="A2264" s="18">
        <f>IF(ISNUMBER(SEARCH('1_Aspectos Geográficos'!$D$6,tab_estados[],1)),MAX($A$1:A2263)+1,0)</f>
        <v>2263</v>
      </c>
      <c r="B2264" s="18" t="s">
        <v>2387</v>
      </c>
      <c r="C2264" s="18" t="s">
        <v>2388</v>
      </c>
      <c r="D2264" s="18" t="s">
        <v>3086</v>
      </c>
      <c r="E2264" s="19" t="s">
        <v>8370</v>
      </c>
      <c r="F2264" s="18" t="str">
        <f t="shared" si="35"/>
        <v>Santo Antônio Do Amparo</v>
      </c>
      <c r="G2264" s="19">
        <v>488.88499999999999</v>
      </c>
    </row>
    <row r="2265" spans="1:7" x14ac:dyDescent="0.25">
      <c r="A2265" s="18">
        <f>IF(ISNUMBER(SEARCH('1_Aspectos Geográficos'!$D$6,tab_estados[],1)),MAX($A$1:A2264)+1,0)</f>
        <v>2264</v>
      </c>
      <c r="B2265" s="18" t="s">
        <v>2387</v>
      </c>
      <c r="C2265" s="18" t="s">
        <v>2388</v>
      </c>
      <c r="D2265" s="18" t="s">
        <v>3087</v>
      </c>
      <c r="E2265" s="19" t="s">
        <v>8371</v>
      </c>
      <c r="F2265" s="18" t="str">
        <f t="shared" si="35"/>
        <v>Santo Antônio Do Aventureiro</v>
      </c>
      <c r="G2265" s="19">
        <v>202.03299999999999</v>
      </c>
    </row>
    <row r="2266" spans="1:7" x14ac:dyDescent="0.25">
      <c r="A2266" s="18">
        <f>IF(ISNUMBER(SEARCH('1_Aspectos Geográficos'!$D$6,tab_estados[],1)),MAX($A$1:A2265)+1,0)</f>
        <v>2265</v>
      </c>
      <c r="B2266" s="18" t="s">
        <v>2387</v>
      </c>
      <c r="C2266" s="18" t="s">
        <v>2388</v>
      </c>
      <c r="D2266" s="18" t="s">
        <v>3088</v>
      </c>
      <c r="E2266" s="19" t="s">
        <v>8372</v>
      </c>
      <c r="F2266" s="18" t="str">
        <f t="shared" si="35"/>
        <v>Santo Antônio Do Grama</v>
      </c>
      <c r="G2266" s="19">
        <v>130.21299999999999</v>
      </c>
    </row>
    <row r="2267" spans="1:7" x14ac:dyDescent="0.25">
      <c r="A2267" s="18">
        <f>IF(ISNUMBER(SEARCH('1_Aspectos Geográficos'!$D$6,tab_estados[],1)),MAX($A$1:A2266)+1,0)</f>
        <v>2266</v>
      </c>
      <c r="B2267" s="18" t="s">
        <v>2387</v>
      </c>
      <c r="C2267" s="18" t="s">
        <v>2388</v>
      </c>
      <c r="D2267" s="18" t="s">
        <v>3089</v>
      </c>
      <c r="E2267" s="19" t="s">
        <v>8373</v>
      </c>
      <c r="F2267" s="18" t="str">
        <f t="shared" si="35"/>
        <v>Santo Antônio Do Itambé</v>
      </c>
      <c r="G2267" s="19">
        <v>305.73700000000002</v>
      </c>
    </row>
    <row r="2268" spans="1:7" x14ac:dyDescent="0.25">
      <c r="A2268" s="18">
        <f>IF(ISNUMBER(SEARCH('1_Aspectos Geográficos'!$D$6,tab_estados[],1)),MAX($A$1:A2267)+1,0)</f>
        <v>2267</v>
      </c>
      <c r="B2268" s="18" t="s">
        <v>2387</v>
      </c>
      <c r="C2268" s="18" t="s">
        <v>2388</v>
      </c>
      <c r="D2268" s="18" t="s">
        <v>3090</v>
      </c>
      <c r="E2268" s="19" t="s">
        <v>8374</v>
      </c>
      <c r="F2268" s="18" t="str">
        <f t="shared" si="35"/>
        <v>Santo Antônio Do Jacinto</v>
      </c>
      <c r="G2268" s="19">
        <v>503.70600000000002</v>
      </c>
    </row>
    <row r="2269" spans="1:7" x14ac:dyDescent="0.25">
      <c r="A2269" s="18">
        <f>IF(ISNUMBER(SEARCH('1_Aspectos Geográficos'!$D$6,tab_estados[],1)),MAX($A$1:A2268)+1,0)</f>
        <v>2268</v>
      </c>
      <c r="B2269" s="18" t="s">
        <v>2387</v>
      </c>
      <c r="C2269" s="18" t="s">
        <v>2388</v>
      </c>
      <c r="D2269" s="18" t="s">
        <v>3091</v>
      </c>
      <c r="E2269" s="19" t="s">
        <v>8375</v>
      </c>
      <c r="F2269" s="18" t="str">
        <f t="shared" si="35"/>
        <v>Santo Antônio Do Monte</v>
      </c>
      <c r="G2269" s="19">
        <v>1125.78</v>
      </c>
    </row>
    <row r="2270" spans="1:7" x14ac:dyDescent="0.25">
      <c r="A2270" s="18">
        <f>IF(ISNUMBER(SEARCH('1_Aspectos Geográficos'!$D$6,tab_estados[],1)),MAX($A$1:A2269)+1,0)</f>
        <v>2269</v>
      </c>
      <c r="B2270" s="18" t="s">
        <v>2387</v>
      </c>
      <c r="C2270" s="18" t="s">
        <v>2388</v>
      </c>
      <c r="D2270" s="18" t="s">
        <v>3092</v>
      </c>
      <c r="E2270" s="19" t="s">
        <v>8376</v>
      </c>
      <c r="F2270" s="18" t="str">
        <f t="shared" si="35"/>
        <v>Santo Antônio Do Retiro</v>
      </c>
      <c r="G2270" s="19">
        <v>796.29</v>
      </c>
    </row>
    <row r="2271" spans="1:7" x14ac:dyDescent="0.25">
      <c r="A2271" s="18">
        <f>IF(ISNUMBER(SEARCH('1_Aspectos Geográficos'!$D$6,tab_estados[],1)),MAX($A$1:A2270)+1,0)</f>
        <v>2270</v>
      </c>
      <c r="B2271" s="18" t="s">
        <v>2387</v>
      </c>
      <c r="C2271" s="18" t="s">
        <v>2388</v>
      </c>
      <c r="D2271" s="18" t="s">
        <v>3093</v>
      </c>
      <c r="E2271" s="19" t="s">
        <v>8377</v>
      </c>
      <c r="F2271" s="18" t="str">
        <f t="shared" si="35"/>
        <v>Santo Antônio Do Rio Abaixo</v>
      </c>
      <c r="G2271" s="19">
        <v>107.26900000000001</v>
      </c>
    </row>
    <row r="2272" spans="1:7" x14ac:dyDescent="0.25">
      <c r="A2272" s="18">
        <f>IF(ISNUMBER(SEARCH('1_Aspectos Geográficos'!$D$6,tab_estados[],1)),MAX($A$1:A2271)+1,0)</f>
        <v>2271</v>
      </c>
      <c r="B2272" s="18" t="s">
        <v>2387</v>
      </c>
      <c r="C2272" s="18" t="s">
        <v>2388</v>
      </c>
      <c r="D2272" s="18" t="s">
        <v>3094</v>
      </c>
      <c r="E2272" s="19" t="s">
        <v>8378</v>
      </c>
      <c r="F2272" s="18" t="str">
        <f t="shared" si="35"/>
        <v>Santo Hipólito</v>
      </c>
      <c r="G2272" s="19">
        <v>430.65600000000001</v>
      </c>
    </row>
    <row r="2273" spans="1:7" x14ac:dyDescent="0.25">
      <c r="A2273" s="18">
        <f>IF(ISNUMBER(SEARCH('1_Aspectos Geográficos'!$D$6,tab_estados[],1)),MAX($A$1:A2272)+1,0)</f>
        <v>2272</v>
      </c>
      <c r="B2273" s="18" t="s">
        <v>2387</v>
      </c>
      <c r="C2273" s="18" t="s">
        <v>2388</v>
      </c>
      <c r="D2273" s="18" t="s">
        <v>3095</v>
      </c>
      <c r="E2273" s="19" t="s">
        <v>8379</v>
      </c>
      <c r="F2273" s="18" t="str">
        <f t="shared" si="35"/>
        <v>Santos Dumont</v>
      </c>
      <c r="G2273" s="19">
        <v>637.37300000000005</v>
      </c>
    </row>
    <row r="2274" spans="1:7" x14ac:dyDescent="0.25">
      <c r="A2274" s="18">
        <f>IF(ISNUMBER(SEARCH('1_Aspectos Geográficos'!$D$6,tab_estados[],1)),MAX($A$1:A2273)+1,0)</f>
        <v>2273</v>
      </c>
      <c r="B2274" s="18" t="s">
        <v>2387</v>
      </c>
      <c r="C2274" s="18" t="s">
        <v>2388</v>
      </c>
      <c r="D2274" s="18" t="s">
        <v>3096</v>
      </c>
      <c r="E2274" s="19" t="s">
        <v>8380</v>
      </c>
      <c r="F2274" s="18" t="str">
        <f t="shared" si="35"/>
        <v>São Bento Abade</v>
      </c>
      <c r="G2274" s="19">
        <v>80.403000000000006</v>
      </c>
    </row>
    <row r="2275" spans="1:7" x14ac:dyDescent="0.25">
      <c r="A2275" s="18">
        <f>IF(ISNUMBER(SEARCH('1_Aspectos Geográficos'!$D$6,tab_estados[],1)),MAX($A$1:A2274)+1,0)</f>
        <v>2274</v>
      </c>
      <c r="B2275" s="18" t="s">
        <v>2387</v>
      </c>
      <c r="C2275" s="18" t="s">
        <v>2388</v>
      </c>
      <c r="D2275" s="18" t="s">
        <v>3097</v>
      </c>
      <c r="E2275" s="19" t="s">
        <v>8381</v>
      </c>
      <c r="F2275" s="18" t="str">
        <f t="shared" si="35"/>
        <v>São Brás Do Suaçuí</v>
      </c>
      <c r="G2275" s="19">
        <v>110.01900000000001</v>
      </c>
    </row>
    <row r="2276" spans="1:7" x14ac:dyDescent="0.25">
      <c r="A2276" s="18">
        <f>IF(ISNUMBER(SEARCH('1_Aspectos Geográficos'!$D$6,tab_estados[],1)),MAX($A$1:A2275)+1,0)</f>
        <v>2275</v>
      </c>
      <c r="B2276" s="18" t="s">
        <v>2387</v>
      </c>
      <c r="C2276" s="18" t="s">
        <v>2388</v>
      </c>
      <c r="D2276" s="18" t="s">
        <v>3098</v>
      </c>
      <c r="E2276" s="19" t="s">
        <v>8382</v>
      </c>
      <c r="F2276" s="18" t="str">
        <f t="shared" si="35"/>
        <v>São Domingos Das Dores</v>
      </c>
      <c r="G2276" s="19">
        <v>60.865000000000002</v>
      </c>
    </row>
    <row r="2277" spans="1:7" x14ac:dyDescent="0.25">
      <c r="A2277" s="18">
        <f>IF(ISNUMBER(SEARCH('1_Aspectos Geográficos'!$D$6,tab_estados[],1)),MAX($A$1:A2276)+1,0)</f>
        <v>2276</v>
      </c>
      <c r="B2277" s="18" t="s">
        <v>2387</v>
      </c>
      <c r="C2277" s="18" t="s">
        <v>2388</v>
      </c>
      <c r="D2277" s="18" t="s">
        <v>3099</v>
      </c>
      <c r="E2277" s="19" t="s">
        <v>8383</v>
      </c>
      <c r="F2277" s="18" t="str">
        <f t="shared" si="35"/>
        <v>São Domingos Do Prata</v>
      </c>
      <c r="G2277" s="19">
        <v>743.76800000000003</v>
      </c>
    </row>
    <row r="2278" spans="1:7" x14ac:dyDescent="0.25">
      <c r="A2278" s="18">
        <f>IF(ISNUMBER(SEARCH('1_Aspectos Geográficos'!$D$6,tab_estados[],1)),MAX($A$1:A2277)+1,0)</f>
        <v>2277</v>
      </c>
      <c r="B2278" s="18" t="s">
        <v>2387</v>
      </c>
      <c r="C2278" s="18" t="s">
        <v>2388</v>
      </c>
      <c r="D2278" s="18" t="s">
        <v>3100</v>
      </c>
      <c r="E2278" s="19" t="s">
        <v>8384</v>
      </c>
      <c r="F2278" s="18" t="str">
        <f t="shared" si="35"/>
        <v>São Félix De Minas</v>
      </c>
      <c r="G2278" s="19">
        <v>162.56</v>
      </c>
    </row>
    <row r="2279" spans="1:7" x14ac:dyDescent="0.25">
      <c r="A2279" s="18">
        <f>IF(ISNUMBER(SEARCH('1_Aspectos Geográficos'!$D$6,tab_estados[],1)),MAX($A$1:A2278)+1,0)</f>
        <v>2278</v>
      </c>
      <c r="B2279" s="18" t="s">
        <v>2387</v>
      </c>
      <c r="C2279" s="18" t="s">
        <v>2388</v>
      </c>
      <c r="D2279" s="18" t="s">
        <v>3101</v>
      </c>
      <c r="E2279" s="19" t="s">
        <v>5762</v>
      </c>
      <c r="F2279" s="18" t="str">
        <f t="shared" si="35"/>
        <v>São Francisco</v>
      </c>
      <c r="G2279" s="19">
        <v>3308.1</v>
      </c>
    </row>
    <row r="2280" spans="1:7" x14ac:dyDescent="0.25">
      <c r="A2280" s="18">
        <f>IF(ISNUMBER(SEARCH('1_Aspectos Geográficos'!$D$6,tab_estados[],1)),MAX($A$1:A2279)+1,0)</f>
        <v>2279</v>
      </c>
      <c r="B2280" s="18" t="s">
        <v>2387</v>
      </c>
      <c r="C2280" s="18" t="s">
        <v>2388</v>
      </c>
      <c r="D2280" s="18" t="s">
        <v>3102</v>
      </c>
      <c r="E2280" s="19" t="s">
        <v>8385</v>
      </c>
      <c r="F2280" s="18" t="str">
        <f t="shared" si="35"/>
        <v>São Francisco De Paula</v>
      </c>
      <c r="G2280" s="19">
        <v>316.822</v>
      </c>
    </row>
    <row r="2281" spans="1:7" x14ac:dyDescent="0.25">
      <c r="A2281" s="18">
        <f>IF(ISNUMBER(SEARCH('1_Aspectos Geográficos'!$D$6,tab_estados[],1)),MAX($A$1:A2280)+1,0)</f>
        <v>2280</v>
      </c>
      <c r="B2281" s="18" t="s">
        <v>2387</v>
      </c>
      <c r="C2281" s="18" t="s">
        <v>2388</v>
      </c>
      <c r="D2281" s="18" t="s">
        <v>3103</v>
      </c>
      <c r="E2281" s="19" t="s">
        <v>8386</v>
      </c>
      <c r="F2281" s="18" t="str">
        <f t="shared" si="35"/>
        <v>São Francisco De Sales</v>
      </c>
      <c r="G2281" s="19">
        <v>1128.864</v>
      </c>
    </row>
    <row r="2282" spans="1:7" x14ac:dyDescent="0.25">
      <c r="A2282" s="18">
        <f>IF(ISNUMBER(SEARCH('1_Aspectos Geográficos'!$D$6,tab_estados[],1)),MAX($A$1:A2281)+1,0)</f>
        <v>2281</v>
      </c>
      <c r="B2282" s="18" t="s">
        <v>2387</v>
      </c>
      <c r="C2282" s="18" t="s">
        <v>2388</v>
      </c>
      <c r="D2282" s="18" t="s">
        <v>3104</v>
      </c>
      <c r="E2282" s="19" t="s">
        <v>8387</v>
      </c>
      <c r="F2282" s="18" t="str">
        <f t="shared" si="35"/>
        <v>São Francisco Do Glória</v>
      </c>
      <c r="G2282" s="19">
        <v>164.613</v>
      </c>
    </row>
    <row r="2283" spans="1:7" x14ac:dyDescent="0.25">
      <c r="A2283" s="18">
        <f>IF(ISNUMBER(SEARCH('1_Aspectos Geográficos'!$D$6,tab_estados[],1)),MAX($A$1:A2282)+1,0)</f>
        <v>2282</v>
      </c>
      <c r="B2283" s="18" t="s">
        <v>2387</v>
      </c>
      <c r="C2283" s="18" t="s">
        <v>2388</v>
      </c>
      <c r="D2283" s="18" t="s">
        <v>3105</v>
      </c>
      <c r="E2283" s="19" t="s">
        <v>8388</v>
      </c>
      <c r="F2283" s="18" t="str">
        <f t="shared" si="35"/>
        <v>São Geraldo</v>
      </c>
      <c r="G2283" s="19">
        <v>185.578</v>
      </c>
    </row>
    <row r="2284" spans="1:7" x14ac:dyDescent="0.25">
      <c r="A2284" s="18">
        <f>IF(ISNUMBER(SEARCH('1_Aspectos Geográficos'!$D$6,tab_estados[],1)),MAX($A$1:A2283)+1,0)</f>
        <v>2283</v>
      </c>
      <c r="B2284" s="18" t="s">
        <v>2387</v>
      </c>
      <c r="C2284" s="18" t="s">
        <v>2388</v>
      </c>
      <c r="D2284" s="18" t="s">
        <v>3106</v>
      </c>
      <c r="E2284" s="19" t="s">
        <v>8389</v>
      </c>
      <c r="F2284" s="18" t="str">
        <f t="shared" si="35"/>
        <v>São Geraldo Da Piedade</v>
      </c>
      <c r="G2284" s="19">
        <v>152.33600000000001</v>
      </c>
    </row>
    <row r="2285" spans="1:7" x14ac:dyDescent="0.25">
      <c r="A2285" s="18">
        <f>IF(ISNUMBER(SEARCH('1_Aspectos Geográficos'!$D$6,tab_estados[],1)),MAX($A$1:A2284)+1,0)</f>
        <v>2284</v>
      </c>
      <c r="B2285" s="18" t="s">
        <v>2387</v>
      </c>
      <c r="C2285" s="18" t="s">
        <v>2388</v>
      </c>
      <c r="D2285" s="18" t="s">
        <v>3107</v>
      </c>
      <c r="E2285" s="19" t="s">
        <v>8390</v>
      </c>
      <c r="F2285" s="18" t="str">
        <f t="shared" si="35"/>
        <v>São Geraldo Do Baixio</v>
      </c>
      <c r="G2285" s="19">
        <v>280.95400000000001</v>
      </c>
    </row>
    <row r="2286" spans="1:7" x14ac:dyDescent="0.25">
      <c r="A2286" s="18">
        <f>IF(ISNUMBER(SEARCH('1_Aspectos Geográficos'!$D$6,tab_estados[],1)),MAX($A$1:A2285)+1,0)</f>
        <v>2285</v>
      </c>
      <c r="B2286" s="18" t="s">
        <v>2387</v>
      </c>
      <c r="C2286" s="18" t="s">
        <v>2388</v>
      </c>
      <c r="D2286" s="18" t="s">
        <v>3108</v>
      </c>
      <c r="E2286" s="19" t="s">
        <v>8391</v>
      </c>
      <c r="F2286" s="18" t="str">
        <f t="shared" si="35"/>
        <v>São Gonçalo Do Abaeté</v>
      </c>
      <c r="G2286" s="19">
        <v>2692.1709999999998</v>
      </c>
    </row>
    <row r="2287" spans="1:7" x14ac:dyDescent="0.25">
      <c r="A2287" s="18">
        <f>IF(ISNUMBER(SEARCH('1_Aspectos Geográficos'!$D$6,tab_estados[],1)),MAX($A$1:A2286)+1,0)</f>
        <v>2286</v>
      </c>
      <c r="B2287" s="18" t="s">
        <v>2387</v>
      </c>
      <c r="C2287" s="18" t="s">
        <v>2388</v>
      </c>
      <c r="D2287" s="18" t="s">
        <v>3109</v>
      </c>
      <c r="E2287" s="19" t="s">
        <v>8392</v>
      </c>
      <c r="F2287" s="18" t="str">
        <f t="shared" si="35"/>
        <v>São Gonçalo Do Pará</v>
      </c>
      <c r="G2287" s="19">
        <v>265.73</v>
      </c>
    </row>
    <row r="2288" spans="1:7" x14ac:dyDescent="0.25">
      <c r="A2288" s="18">
        <f>IF(ISNUMBER(SEARCH('1_Aspectos Geográficos'!$D$6,tab_estados[],1)),MAX($A$1:A2287)+1,0)</f>
        <v>2287</v>
      </c>
      <c r="B2288" s="18" t="s">
        <v>2387</v>
      </c>
      <c r="C2288" s="18" t="s">
        <v>2388</v>
      </c>
      <c r="D2288" s="18" t="s">
        <v>3110</v>
      </c>
      <c r="E2288" s="19" t="s">
        <v>8393</v>
      </c>
      <c r="F2288" s="18" t="str">
        <f t="shared" si="35"/>
        <v>São Gonçalo Do Rio Abaixo</v>
      </c>
      <c r="G2288" s="19">
        <v>363.82799999999997</v>
      </c>
    </row>
    <row r="2289" spans="1:7" x14ac:dyDescent="0.25">
      <c r="A2289" s="18">
        <f>IF(ISNUMBER(SEARCH('1_Aspectos Geográficos'!$D$6,tab_estados[],1)),MAX($A$1:A2288)+1,0)</f>
        <v>2288</v>
      </c>
      <c r="B2289" s="18" t="s">
        <v>2387</v>
      </c>
      <c r="C2289" s="18" t="s">
        <v>2388</v>
      </c>
      <c r="D2289" s="18" t="s">
        <v>3111</v>
      </c>
      <c r="E2289" s="19" t="s">
        <v>8394</v>
      </c>
      <c r="F2289" s="18" t="str">
        <f t="shared" si="35"/>
        <v>São Gonçalo Do Sapucaí</v>
      </c>
      <c r="G2289" s="19">
        <v>516.68299999999999</v>
      </c>
    </row>
    <row r="2290" spans="1:7" x14ac:dyDescent="0.25">
      <c r="A2290" s="18">
        <f>IF(ISNUMBER(SEARCH('1_Aspectos Geográficos'!$D$6,tab_estados[],1)),MAX($A$1:A2289)+1,0)</f>
        <v>2289</v>
      </c>
      <c r="B2290" s="18" t="s">
        <v>2387</v>
      </c>
      <c r="C2290" s="18" t="s">
        <v>2388</v>
      </c>
      <c r="D2290" s="18" t="s">
        <v>3112</v>
      </c>
      <c r="E2290" s="19" t="s">
        <v>8395</v>
      </c>
      <c r="F2290" s="18" t="str">
        <f t="shared" si="35"/>
        <v>São Gotardo</v>
      </c>
      <c r="G2290" s="19">
        <v>866.08699999999999</v>
      </c>
    </row>
    <row r="2291" spans="1:7" x14ac:dyDescent="0.25">
      <c r="A2291" s="18">
        <f>IF(ISNUMBER(SEARCH('1_Aspectos Geográficos'!$D$6,tab_estados[],1)),MAX($A$1:A2290)+1,0)</f>
        <v>2290</v>
      </c>
      <c r="B2291" s="18" t="s">
        <v>2387</v>
      </c>
      <c r="C2291" s="18" t="s">
        <v>2388</v>
      </c>
      <c r="D2291" s="18" t="s">
        <v>3113</v>
      </c>
      <c r="E2291" s="19" t="s">
        <v>8396</v>
      </c>
      <c r="F2291" s="18" t="str">
        <f t="shared" si="35"/>
        <v>São João Batista Do Glória</v>
      </c>
      <c r="G2291" s="19">
        <v>547.90800000000002</v>
      </c>
    </row>
    <row r="2292" spans="1:7" x14ac:dyDescent="0.25">
      <c r="A2292" s="18">
        <f>IF(ISNUMBER(SEARCH('1_Aspectos Geográficos'!$D$6,tab_estados[],1)),MAX($A$1:A2291)+1,0)</f>
        <v>2291</v>
      </c>
      <c r="B2292" s="18" t="s">
        <v>2387</v>
      </c>
      <c r="C2292" s="18" t="s">
        <v>2388</v>
      </c>
      <c r="D2292" s="18" t="s">
        <v>3114</v>
      </c>
      <c r="E2292" s="19" t="s">
        <v>8397</v>
      </c>
      <c r="F2292" s="18" t="str">
        <f t="shared" si="35"/>
        <v>São João Da Lagoa</v>
      </c>
      <c r="G2292" s="19">
        <v>998.01499999999999</v>
      </c>
    </row>
    <row r="2293" spans="1:7" x14ac:dyDescent="0.25">
      <c r="A2293" s="18">
        <f>IF(ISNUMBER(SEARCH('1_Aspectos Geográficos'!$D$6,tab_estados[],1)),MAX($A$1:A2292)+1,0)</f>
        <v>2292</v>
      </c>
      <c r="B2293" s="18" t="s">
        <v>2387</v>
      </c>
      <c r="C2293" s="18" t="s">
        <v>2388</v>
      </c>
      <c r="D2293" s="18" t="s">
        <v>3115</v>
      </c>
      <c r="E2293" s="19" t="s">
        <v>8398</v>
      </c>
      <c r="F2293" s="18" t="str">
        <f t="shared" si="35"/>
        <v>São João Da Mata</v>
      </c>
      <c r="G2293" s="19">
        <v>120.536</v>
      </c>
    </row>
    <row r="2294" spans="1:7" x14ac:dyDescent="0.25">
      <c r="A2294" s="18">
        <f>IF(ISNUMBER(SEARCH('1_Aspectos Geográficos'!$D$6,tab_estados[],1)),MAX($A$1:A2293)+1,0)</f>
        <v>2293</v>
      </c>
      <c r="B2294" s="18" t="s">
        <v>2387</v>
      </c>
      <c r="C2294" s="18" t="s">
        <v>2388</v>
      </c>
      <c r="D2294" s="18" t="s">
        <v>3116</v>
      </c>
      <c r="E2294" s="19" t="s">
        <v>8399</v>
      </c>
      <c r="F2294" s="18" t="str">
        <f t="shared" si="35"/>
        <v>São João Da Ponte</v>
      </c>
      <c r="G2294" s="19">
        <v>1851.1020000000001</v>
      </c>
    </row>
    <row r="2295" spans="1:7" x14ac:dyDescent="0.25">
      <c r="A2295" s="18">
        <f>IF(ISNUMBER(SEARCH('1_Aspectos Geográficos'!$D$6,tab_estados[],1)),MAX($A$1:A2294)+1,0)</f>
        <v>2294</v>
      </c>
      <c r="B2295" s="18" t="s">
        <v>2387</v>
      </c>
      <c r="C2295" s="18" t="s">
        <v>2388</v>
      </c>
      <c r="D2295" s="18" t="s">
        <v>3117</v>
      </c>
      <c r="E2295" s="19" t="s">
        <v>8400</v>
      </c>
      <c r="F2295" s="18" t="str">
        <f t="shared" si="35"/>
        <v>São João Das Missões</v>
      </c>
      <c r="G2295" s="19">
        <v>678.274</v>
      </c>
    </row>
    <row r="2296" spans="1:7" x14ac:dyDescent="0.25">
      <c r="A2296" s="18">
        <f>IF(ISNUMBER(SEARCH('1_Aspectos Geográficos'!$D$6,tab_estados[],1)),MAX($A$1:A2295)+1,0)</f>
        <v>2295</v>
      </c>
      <c r="B2296" s="18" t="s">
        <v>2387</v>
      </c>
      <c r="C2296" s="18" t="s">
        <v>2388</v>
      </c>
      <c r="D2296" s="18" t="s">
        <v>3118</v>
      </c>
      <c r="E2296" s="19" t="s">
        <v>8401</v>
      </c>
      <c r="F2296" s="18" t="str">
        <f t="shared" si="35"/>
        <v>São João Del Rei</v>
      </c>
      <c r="G2296" s="19">
        <v>1452.002</v>
      </c>
    </row>
    <row r="2297" spans="1:7" x14ac:dyDescent="0.25">
      <c r="A2297" s="18">
        <f>IF(ISNUMBER(SEARCH('1_Aspectos Geográficos'!$D$6,tab_estados[],1)),MAX($A$1:A2296)+1,0)</f>
        <v>2296</v>
      </c>
      <c r="B2297" s="18" t="s">
        <v>2387</v>
      </c>
      <c r="C2297" s="18" t="s">
        <v>2388</v>
      </c>
      <c r="D2297" s="18" t="s">
        <v>3119</v>
      </c>
      <c r="E2297" s="19" t="s">
        <v>8402</v>
      </c>
      <c r="F2297" s="18" t="str">
        <f t="shared" si="35"/>
        <v>São João Do Manhuaçu</v>
      </c>
      <c r="G2297" s="19">
        <v>143.096</v>
      </c>
    </row>
    <row r="2298" spans="1:7" x14ac:dyDescent="0.25">
      <c r="A2298" s="18">
        <f>IF(ISNUMBER(SEARCH('1_Aspectos Geográficos'!$D$6,tab_estados[],1)),MAX($A$1:A2297)+1,0)</f>
        <v>2297</v>
      </c>
      <c r="B2298" s="18" t="s">
        <v>2387</v>
      </c>
      <c r="C2298" s="18" t="s">
        <v>2388</v>
      </c>
      <c r="D2298" s="18" t="s">
        <v>3120</v>
      </c>
      <c r="E2298" s="19" t="s">
        <v>8403</v>
      </c>
      <c r="F2298" s="18" t="str">
        <f t="shared" si="35"/>
        <v>São João Do Manteninha</v>
      </c>
      <c r="G2298" s="19">
        <v>137.928</v>
      </c>
    </row>
    <row r="2299" spans="1:7" x14ac:dyDescent="0.25">
      <c r="A2299" s="18">
        <f>IF(ISNUMBER(SEARCH('1_Aspectos Geográficos'!$D$6,tab_estados[],1)),MAX($A$1:A2298)+1,0)</f>
        <v>2298</v>
      </c>
      <c r="B2299" s="18" t="s">
        <v>2387</v>
      </c>
      <c r="C2299" s="18" t="s">
        <v>2388</v>
      </c>
      <c r="D2299" s="18" t="s">
        <v>3121</v>
      </c>
      <c r="E2299" s="19" t="s">
        <v>8404</v>
      </c>
      <c r="F2299" s="18" t="str">
        <f t="shared" si="35"/>
        <v>São João Do Oriente</v>
      </c>
      <c r="G2299" s="19">
        <v>120.122</v>
      </c>
    </row>
    <row r="2300" spans="1:7" x14ac:dyDescent="0.25">
      <c r="A2300" s="18">
        <f>IF(ISNUMBER(SEARCH('1_Aspectos Geográficos'!$D$6,tab_estados[],1)),MAX($A$1:A2299)+1,0)</f>
        <v>2299</v>
      </c>
      <c r="B2300" s="18" t="s">
        <v>2387</v>
      </c>
      <c r="C2300" s="18" t="s">
        <v>2388</v>
      </c>
      <c r="D2300" s="18" t="s">
        <v>3122</v>
      </c>
      <c r="E2300" s="19" t="s">
        <v>8405</v>
      </c>
      <c r="F2300" s="18" t="str">
        <f t="shared" si="35"/>
        <v>São João Do Pacuí</v>
      </c>
      <c r="G2300" s="19">
        <v>415.92200000000003</v>
      </c>
    </row>
    <row r="2301" spans="1:7" x14ac:dyDescent="0.25">
      <c r="A2301" s="18">
        <f>IF(ISNUMBER(SEARCH('1_Aspectos Geográficos'!$D$6,tab_estados[],1)),MAX($A$1:A2300)+1,0)</f>
        <v>2300</v>
      </c>
      <c r="B2301" s="18" t="s">
        <v>2387</v>
      </c>
      <c r="C2301" s="18" t="s">
        <v>2388</v>
      </c>
      <c r="D2301" s="18" t="s">
        <v>3123</v>
      </c>
      <c r="E2301" s="19" t="s">
        <v>7438</v>
      </c>
      <c r="F2301" s="18" t="str">
        <f t="shared" si="35"/>
        <v>São João Do Paraíso</v>
      </c>
      <c r="G2301" s="19">
        <v>1925.575</v>
      </c>
    </row>
    <row r="2302" spans="1:7" x14ac:dyDescent="0.25">
      <c r="A2302" s="18">
        <f>IF(ISNUMBER(SEARCH('1_Aspectos Geográficos'!$D$6,tab_estados[],1)),MAX($A$1:A2301)+1,0)</f>
        <v>2301</v>
      </c>
      <c r="B2302" s="18" t="s">
        <v>2387</v>
      </c>
      <c r="C2302" s="18" t="s">
        <v>2388</v>
      </c>
      <c r="D2302" s="18" t="s">
        <v>3124</v>
      </c>
      <c r="E2302" s="19" t="s">
        <v>8406</v>
      </c>
      <c r="F2302" s="18" t="str">
        <f t="shared" si="35"/>
        <v>São João Evangelista</v>
      </c>
      <c r="G2302" s="19">
        <v>478.18299999999999</v>
      </c>
    </row>
    <row r="2303" spans="1:7" x14ac:dyDescent="0.25">
      <c r="A2303" s="18">
        <f>IF(ISNUMBER(SEARCH('1_Aspectos Geográficos'!$D$6,tab_estados[],1)),MAX($A$1:A2302)+1,0)</f>
        <v>2302</v>
      </c>
      <c r="B2303" s="18" t="s">
        <v>2387</v>
      </c>
      <c r="C2303" s="18" t="s">
        <v>2388</v>
      </c>
      <c r="D2303" s="18" t="s">
        <v>3125</v>
      </c>
      <c r="E2303" s="19" t="s">
        <v>8407</v>
      </c>
      <c r="F2303" s="18" t="str">
        <f t="shared" si="35"/>
        <v>São João Nepomuceno</v>
      </c>
      <c r="G2303" s="19">
        <v>407.42700000000002</v>
      </c>
    </row>
    <row r="2304" spans="1:7" x14ac:dyDescent="0.25">
      <c r="A2304" s="18">
        <f>IF(ISNUMBER(SEARCH('1_Aspectos Geográficos'!$D$6,tab_estados[],1)),MAX($A$1:A2303)+1,0)</f>
        <v>2303</v>
      </c>
      <c r="B2304" s="18" t="s">
        <v>2387</v>
      </c>
      <c r="C2304" s="18" t="s">
        <v>2388</v>
      </c>
      <c r="D2304" s="18" t="s">
        <v>3126</v>
      </c>
      <c r="E2304" s="19" t="s">
        <v>8408</v>
      </c>
      <c r="F2304" s="18" t="str">
        <f t="shared" si="35"/>
        <v>São Joaquim De Bicas</v>
      </c>
      <c r="G2304" s="19">
        <v>71.757999999999996</v>
      </c>
    </row>
    <row r="2305" spans="1:7" x14ac:dyDescent="0.25">
      <c r="A2305" s="18">
        <f>IF(ISNUMBER(SEARCH('1_Aspectos Geográficos'!$D$6,tab_estados[],1)),MAX($A$1:A2304)+1,0)</f>
        <v>2304</v>
      </c>
      <c r="B2305" s="18" t="s">
        <v>2387</v>
      </c>
      <c r="C2305" s="18" t="s">
        <v>2388</v>
      </c>
      <c r="D2305" s="18" t="s">
        <v>3127</v>
      </c>
      <c r="E2305" s="19" t="s">
        <v>8409</v>
      </c>
      <c r="F2305" s="18" t="str">
        <f t="shared" si="35"/>
        <v>São José Da Barra</v>
      </c>
      <c r="G2305" s="19">
        <v>314.25299999999999</v>
      </c>
    </row>
    <row r="2306" spans="1:7" x14ac:dyDescent="0.25">
      <c r="A2306" s="18">
        <f>IF(ISNUMBER(SEARCH('1_Aspectos Geográficos'!$D$6,tab_estados[],1)),MAX($A$1:A2305)+1,0)</f>
        <v>2305</v>
      </c>
      <c r="B2306" s="18" t="s">
        <v>2387</v>
      </c>
      <c r="C2306" s="18" t="s">
        <v>2388</v>
      </c>
      <c r="D2306" s="18" t="s">
        <v>3128</v>
      </c>
      <c r="E2306" s="19" t="s">
        <v>8410</v>
      </c>
      <c r="F2306" s="18" t="str">
        <f t="shared" ref="F2306:F2369" si="36">IFERROR(VLOOKUP(ROW(A2305),lista,5,0),"")</f>
        <v>São José Da Lapa</v>
      </c>
      <c r="G2306" s="19">
        <v>47.93</v>
      </c>
    </row>
    <row r="2307" spans="1:7" x14ac:dyDescent="0.25">
      <c r="A2307" s="18">
        <f>IF(ISNUMBER(SEARCH('1_Aspectos Geográficos'!$D$6,tab_estados[],1)),MAX($A$1:A2306)+1,0)</f>
        <v>2306</v>
      </c>
      <c r="B2307" s="18" t="s">
        <v>2387</v>
      </c>
      <c r="C2307" s="18" t="s">
        <v>2388</v>
      </c>
      <c r="D2307" s="18" t="s">
        <v>3129</v>
      </c>
      <c r="E2307" s="19" t="s">
        <v>8411</v>
      </c>
      <c r="F2307" s="18" t="str">
        <f t="shared" si="36"/>
        <v>São José Da Safira</v>
      </c>
      <c r="G2307" s="19">
        <v>213.881</v>
      </c>
    </row>
    <row r="2308" spans="1:7" x14ac:dyDescent="0.25">
      <c r="A2308" s="18">
        <f>IF(ISNUMBER(SEARCH('1_Aspectos Geográficos'!$D$6,tab_estados[],1)),MAX($A$1:A2307)+1,0)</f>
        <v>2307</v>
      </c>
      <c r="B2308" s="18" t="s">
        <v>2387</v>
      </c>
      <c r="C2308" s="18" t="s">
        <v>2388</v>
      </c>
      <c r="D2308" s="18" t="s">
        <v>3130</v>
      </c>
      <c r="E2308" s="19" t="s">
        <v>8412</v>
      </c>
      <c r="F2308" s="18" t="str">
        <f t="shared" si="36"/>
        <v>São José Da Varginha</v>
      </c>
      <c r="G2308" s="19">
        <v>205.501</v>
      </c>
    </row>
    <row r="2309" spans="1:7" x14ac:dyDescent="0.25">
      <c r="A2309" s="18">
        <f>IF(ISNUMBER(SEARCH('1_Aspectos Geográficos'!$D$6,tab_estados[],1)),MAX($A$1:A2308)+1,0)</f>
        <v>2308</v>
      </c>
      <c r="B2309" s="18" t="s">
        <v>2387</v>
      </c>
      <c r="C2309" s="18" t="s">
        <v>2388</v>
      </c>
      <c r="D2309" s="18" t="s">
        <v>3131</v>
      </c>
      <c r="E2309" s="19" t="s">
        <v>8413</v>
      </c>
      <c r="F2309" s="18" t="str">
        <f t="shared" si="36"/>
        <v>São José Do Alegre</v>
      </c>
      <c r="G2309" s="19">
        <v>88.793999999999997</v>
      </c>
    </row>
    <row r="2310" spans="1:7" x14ac:dyDescent="0.25">
      <c r="A2310" s="18">
        <f>IF(ISNUMBER(SEARCH('1_Aspectos Geográficos'!$D$6,tab_estados[],1)),MAX($A$1:A2309)+1,0)</f>
        <v>2309</v>
      </c>
      <c r="B2310" s="18" t="s">
        <v>2387</v>
      </c>
      <c r="C2310" s="18" t="s">
        <v>2388</v>
      </c>
      <c r="D2310" s="18" t="s">
        <v>3132</v>
      </c>
      <c r="E2310" s="19" t="s">
        <v>8414</v>
      </c>
      <c r="F2310" s="18" t="str">
        <f t="shared" si="36"/>
        <v>São José Do Divino</v>
      </c>
      <c r="G2310" s="19">
        <v>328.70400000000001</v>
      </c>
    </row>
    <row r="2311" spans="1:7" x14ac:dyDescent="0.25">
      <c r="A2311" s="18">
        <f>IF(ISNUMBER(SEARCH('1_Aspectos Geográficos'!$D$6,tab_estados[],1)),MAX($A$1:A2310)+1,0)</f>
        <v>2310</v>
      </c>
      <c r="B2311" s="18" t="s">
        <v>2387</v>
      </c>
      <c r="C2311" s="18" t="s">
        <v>2388</v>
      </c>
      <c r="D2311" s="18" t="s">
        <v>3133</v>
      </c>
      <c r="E2311" s="19" t="s">
        <v>8415</v>
      </c>
      <c r="F2311" s="18" t="str">
        <f t="shared" si="36"/>
        <v>São José Do Goiabal</v>
      </c>
      <c r="G2311" s="19">
        <v>189.578</v>
      </c>
    </row>
    <row r="2312" spans="1:7" x14ac:dyDescent="0.25">
      <c r="A2312" s="18">
        <f>IF(ISNUMBER(SEARCH('1_Aspectos Geográficos'!$D$6,tab_estados[],1)),MAX($A$1:A2311)+1,0)</f>
        <v>2311</v>
      </c>
      <c r="B2312" s="18" t="s">
        <v>2387</v>
      </c>
      <c r="C2312" s="18" t="s">
        <v>2388</v>
      </c>
      <c r="D2312" s="18" t="s">
        <v>3134</v>
      </c>
      <c r="E2312" s="19" t="s">
        <v>8416</v>
      </c>
      <c r="F2312" s="18" t="str">
        <f t="shared" si="36"/>
        <v>São José Do Jacuri</v>
      </c>
      <c r="G2312" s="19">
        <v>345.14600000000002</v>
      </c>
    </row>
    <row r="2313" spans="1:7" x14ac:dyDescent="0.25">
      <c r="A2313" s="18">
        <f>IF(ISNUMBER(SEARCH('1_Aspectos Geográficos'!$D$6,tab_estados[],1)),MAX($A$1:A2312)+1,0)</f>
        <v>2312</v>
      </c>
      <c r="B2313" s="18" t="s">
        <v>2387</v>
      </c>
      <c r="C2313" s="18" t="s">
        <v>2388</v>
      </c>
      <c r="D2313" s="18" t="s">
        <v>3135</v>
      </c>
      <c r="E2313" s="19" t="s">
        <v>8417</v>
      </c>
      <c r="F2313" s="18" t="str">
        <f t="shared" si="36"/>
        <v>São José Do Mantimento</v>
      </c>
      <c r="G2313" s="19">
        <v>54.701000000000001</v>
      </c>
    </row>
    <row r="2314" spans="1:7" x14ac:dyDescent="0.25">
      <c r="A2314" s="18">
        <f>IF(ISNUMBER(SEARCH('1_Aspectos Geográficos'!$D$6,tab_estados[],1)),MAX($A$1:A2313)+1,0)</f>
        <v>2313</v>
      </c>
      <c r="B2314" s="18" t="s">
        <v>2387</v>
      </c>
      <c r="C2314" s="18" t="s">
        <v>2388</v>
      </c>
      <c r="D2314" s="18" t="s">
        <v>3136</v>
      </c>
      <c r="E2314" s="19" t="s">
        <v>8418</v>
      </c>
      <c r="F2314" s="18" t="str">
        <f t="shared" si="36"/>
        <v>São Lourenço</v>
      </c>
      <c r="G2314" s="19">
        <v>58.018999999999998</v>
      </c>
    </row>
    <row r="2315" spans="1:7" x14ac:dyDescent="0.25">
      <c r="A2315" s="18">
        <f>IF(ISNUMBER(SEARCH('1_Aspectos Geográficos'!$D$6,tab_estados[],1)),MAX($A$1:A2314)+1,0)</f>
        <v>2314</v>
      </c>
      <c r="B2315" s="18" t="s">
        <v>2387</v>
      </c>
      <c r="C2315" s="18" t="s">
        <v>2388</v>
      </c>
      <c r="D2315" s="18" t="s">
        <v>3137</v>
      </c>
      <c r="E2315" s="19" t="s">
        <v>8419</v>
      </c>
      <c r="F2315" s="18" t="str">
        <f t="shared" si="36"/>
        <v>São Miguel Do Anta</v>
      </c>
      <c r="G2315" s="19">
        <v>152.11099999999999</v>
      </c>
    </row>
    <row r="2316" spans="1:7" x14ac:dyDescent="0.25">
      <c r="A2316" s="18">
        <f>IF(ISNUMBER(SEARCH('1_Aspectos Geográficos'!$D$6,tab_estados[],1)),MAX($A$1:A2315)+1,0)</f>
        <v>2315</v>
      </c>
      <c r="B2316" s="18" t="s">
        <v>2387</v>
      </c>
      <c r="C2316" s="18" t="s">
        <v>2388</v>
      </c>
      <c r="D2316" s="18" t="s">
        <v>3138</v>
      </c>
      <c r="E2316" s="19" t="s">
        <v>8420</v>
      </c>
      <c r="F2316" s="18" t="str">
        <f t="shared" si="36"/>
        <v>São Pedro Da União</v>
      </c>
      <c r="G2316" s="19">
        <v>260.827</v>
      </c>
    </row>
    <row r="2317" spans="1:7" x14ac:dyDescent="0.25">
      <c r="A2317" s="18">
        <f>IF(ISNUMBER(SEARCH('1_Aspectos Geográficos'!$D$6,tab_estados[],1)),MAX($A$1:A2316)+1,0)</f>
        <v>2316</v>
      </c>
      <c r="B2317" s="18" t="s">
        <v>2387</v>
      </c>
      <c r="C2317" s="18" t="s">
        <v>2388</v>
      </c>
      <c r="D2317" s="18" t="s">
        <v>3139</v>
      </c>
      <c r="E2317" s="19" t="s">
        <v>8421</v>
      </c>
      <c r="F2317" s="18" t="str">
        <f t="shared" si="36"/>
        <v>São Pedro Dos Ferros</v>
      </c>
      <c r="G2317" s="19">
        <v>402.73899999999998</v>
      </c>
    </row>
    <row r="2318" spans="1:7" x14ac:dyDescent="0.25">
      <c r="A2318" s="18">
        <f>IF(ISNUMBER(SEARCH('1_Aspectos Geográficos'!$D$6,tab_estados[],1)),MAX($A$1:A2317)+1,0)</f>
        <v>2317</v>
      </c>
      <c r="B2318" s="18" t="s">
        <v>2387</v>
      </c>
      <c r="C2318" s="18" t="s">
        <v>2388</v>
      </c>
      <c r="D2318" s="18" t="s">
        <v>3140</v>
      </c>
      <c r="E2318" s="19" t="s">
        <v>8422</v>
      </c>
      <c r="F2318" s="18" t="str">
        <f t="shared" si="36"/>
        <v>São Pedro Do Suaçuí</v>
      </c>
      <c r="G2318" s="19">
        <v>308.10599999999999</v>
      </c>
    </row>
    <row r="2319" spans="1:7" x14ac:dyDescent="0.25">
      <c r="A2319" s="18">
        <f>IF(ISNUMBER(SEARCH('1_Aspectos Geográficos'!$D$6,tab_estados[],1)),MAX($A$1:A2318)+1,0)</f>
        <v>2318</v>
      </c>
      <c r="B2319" s="18" t="s">
        <v>2387</v>
      </c>
      <c r="C2319" s="18" t="s">
        <v>2388</v>
      </c>
      <c r="D2319" s="18" t="s">
        <v>3141</v>
      </c>
      <c r="E2319" s="19" t="s">
        <v>8423</v>
      </c>
      <c r="F2319" s="18" t="str">
        <f t="shared" si="36"/>
        <v>São Romão</v>
      </c>
      <c r="G2319" s="19">
        <v>2434.0039999999999</v>
      </c>
    </row>
    <row r="2320" spans="1:7" x14ac:dyDescent="0.25">
      <c r="A2320" s="18">
        <f>IF(ISNUMBER(SEARCH('1_Aspectos Geográficos'!$D$6,tab_estados[],1)),MAX($A$1:A2319)+1,0)</f>
        <v>2319</v>
      </c>
      <c r="B2320" s="18" t="s">
        <v>2387</v>
      </c>
      <c r="C2320" s="18" t="s">
        <v>2388</v>
      </c>
      <c r="D2320" s="18" t="s">
        <v>3142</v>
      </c>
      <c r="E2320" s="19" t="s">
        <v>8424</v>
      </c>
      <c r="F2320" s="18" t="str">
        <f t="shared" si="36"/>
        <v>São Roque De Minas</v>
      </c>
      <c r="G2320" s="19">
        <v>2098.8670000000002</v>
      </c>
    </row>
    <row r="2321" spans="1:7" x14ac:dyDescent="0.25">
      <c r="A2321" s="18">
        <f>IF(ISNUMBER(SEARCH('1_Aspectos Geográficos'!$D$6,tab_estados[],1)),MAX($A$1:A2320)+1,0)</f>
        <v>2320</v>
      </c>
      <c r="B2321" s="18" t="s">
        <v>2387</v>
      </c>
      <c r="C2321" s="18" t="s">
        <v>2388</v>
      </c>
      <c r="D2321" s="18" t="s">
        <v>3143</v>
      </c>
      <c r="E2321" s="19" t="s">
        <v>8425</v>
      </c>
      <c r="F2321" s="18" t="str">
        <f t="shared" si="36"/>
        <v>São Sebastião Da Bela Vista</v>
      </c>
      <c r="G2321" s="19">
        <v>167.428</v>
      </c>
    </row>
    <row r="2322" spans="1:7" x14ac:dyDescent="0.25">
      <c r="A2322" s="18">
        <f>IF(ISNUMBER(SEARCH('1_Aspectos Geográficos'!$D$6,tab_estados[],1)),MAX($A$1:A2321)+1,0)</f>
        <v>2321</v>
      </c>
      <c r="B2322" s="18" t="s">
        <v>2387</v>
      </c>
      <c r="C2322" s="18" t="s">
        <v>2388</v>
      </c>
      <c r="D2322" s="18" t="s">
        <v>3144</v>
      </c>
      <c r="E2322" s="19" t="s">
        <v>8426</v>
      </c>
      <c r="F2322" s="18" t="str">
        <f t="shared" si="36"/>
        <v>São Sebastião Da Vargem Alegre</v>
      </c>
      <c r="G2322" s="19">
        <v>73.629000000000005</v>
      </c>
    </row>
    <row r="2323" spans="1:7" x14ac:dyDescent="0.25">
      <c r="A2323" s="18">
        <f>IF(ISNUMBER(SEARCH('1_Aspectos Geográficos'!$D$6,tab_estados[],1)),MAX($A$1:A2322)+1,0)</f>
        <v>2322</v>
      </c>
      <c r="B2323" s="18" t="s">
        <v>2387</v>
      </c>
      <c r="C2323" s="18" t="s">
        <v>2388</v>
      </c>
      <c r="D2323" s="18" t="s">
        <v>3145</v>
      </c>
      <c r="E2323" s="19" t="s">
        <v>8427</v>
      </c>
      <c r="F2323" s="18" t="str">
        <f t="shared" si="36"/>
        <v>São Sebastião Do Anta</v>
      </c>
      <c r="G2323" s="19">
        <v>80.617999999999995</v>
      </c>
    </row>
    <row r="2324" spans="1:7" x14ac:dyDescent="0.25">
      <c r="A2324" s="18">
        <f>IF(ISNUMBER(SEARCH('1_Aspectos Geográficos'!$D$6,tab_estados[],1)),MAX($A$1:A2323)+1,0)</f>
        <v>2323</v>
      </c>
      <c r="B2324" s="18" t="s">
        <v>2387</v>
      </c>
      <c r="C2324" s="18" t="s">
        <v>2388</v>
      </c>
      <c r="D2324" s="18" t="s">
        <v>3146</v>
      </c>
      <c r="E2324" s="19" t="s">
        <v>8428</v>
      </c>
      <c r="F2324" s="18" t="str">
        <f t="shared" si="36"/>
        <v>São Sebastião Do Maranhão</v>
      </c>
      <c r="G2324" s="19">
        <v>517.83000000000004</v>
      </c>
    </row>
    <row r="2325" spans="1:7" x14ac:dyDescent="0.25">
      <c r="A2325" s="18">
        <f>IF(ISNUMBER(SEARCH('1_Aspectos Geográficos'!$D$6,tab_estados[],1)),MAX($A$1:A2324)+1,0)</f>
        <v>2324</v>
      </c>
      <c r="B2325" s="18" t="s">
        <v>2387</v>
      </c>
      <c r="C2325" s="18" t="s">
        <v>2388</v>
      </c>
      <c r="D2325" s="18" t="s">
        <v>3147</v>
      </c>
      <c r="E2325" s="19" t="s">
        <v>8429</v>
      </c>
      <c r="F2325" s="18" t="str">
        <f t="shared" si="36"/>
        <v>São Sebastião Do Oeste</v>
      </c>
      <c r="G2325" s="19">
        <v>408.09</v>
      </c>
    </row>
    <row r="2326" spans="1:7" x14ac:dyDescent="0.25">
      <c r="A2326" s="18">
        <f>IF(ISNUMBER(SEARCH('1_Aspectos Geográficos'!$D$6,tab_estados[],1)),MAX($A$1:A2325)+1,0)</f>
        <v>2325</v>
      </c>
      <c r="B2326" s="18" t="s">
        <v>2387</v>
      </c>
      <c r="C2326" s="18" t="s">
        <v>2388</v>
      </c>
      <c r="D2326" s="18" t="s">
        <v>3148</v>
      </c>
      <c r="E2326" s="19" t="s">
        <v>8430</v>
      </c>
      <c r="F2326" s="18" t="str">
        <f t="shared" si="36"/>
        <v>São Sebastião Do Paraíso</v>
      </c>
      <c r="G2326" s="19">
        <v>814.92499999999995</v>
      </c>
    </row>
    <row r="2327" spans="1:7" x14ac:dyDescent="0.25">
      <c r="A2327" s="18">
        <f>IF(ISNUMBER(SEARCH('1_Aspectos Geográficos'!$D$6,tab_estados[],1)),MAX($A$1:A2326)+1,0)</f>
        <v>2326</v>
      </c>
      <c r="B2327" s="18" t="s">
        <v>2387</v>
      </c>
      <c r="C2327" s="18" t="s">
        <v>2388</v>
      </c>
      <c r="D2327" s="18" t="s">
        <v>3149</v>
      </c>
      <c r="E2327" s="19" t="s">
        <v>8431</v>
      </c>
      <c r="F2327" s="18" t="str">
        <f t="shared" si="36"/>
        <v>São Sebastião Do Rio Preto</v>
      </c>
      <c r="G2327" s="19">
        <v>128.00200000000001</v>
      </c>
    </row>
    <row r="2328" spans="1:7" x14ac:dyDescent="0.25">
      <c r="A2328" s="18">
        <f>IF(ISNUMBER(SEARCH('1_Aspectos Geográficos'!$D$6,tab_estados[],1)),MAX($A$1:A2327)+1,0)</f>
        <v>2327</v>
      </c>
      <c r="B2328" s="18" t="s">
        <v>2387</v>
      </c>
      <c r="C2328" s="18" t="s">
        <v>2388</v>
      </c>
      <c r="D2328" s="18" t="s">
        <v>3150</v>
      </c>
      <c r="E2328" s="19" t="s">
        <v>8432</v>
      </c>
      <c r="F2328" s="18" t="str">
        <f t="shared" si="36"/>
        <v>São Sebastião Do Rio Verde</v>
      </c>
      <c r="G2328" s="19">
        <v>90.847999999999999</v>
      </c>
    </row>
    <row r="2329" spans="1:7" x14ac:dyDescent="0.25">
      <c r="A2329" s="18">
        <f>IF(ISNUMBER(SEARCH('1_Aspectos Geográficos'!$D$6,tab_estados[],1)),MAX($A$1:A2328)+1,0)</f>
        <v>2328</v>
      </c>
      <c r="B2329" s="18" t="s">
        <v>2387</v>
      </c>
      <c r="C2329" s="18" t="s">
        <v>2388</v>
      </c>
      <c r="D2329" s="18" t="s">
        <v>3151</v>
      </c>
      <c r="E2329" s="19" t="s">
        <v>8433</v>
      </c>
      <c r="F2329" s="18" t="str">
        <f t="shared" si="36"/>
        <v>São Tiago</v>
      </c>
      <c r="G2329" s="19">
        <v>572.4</v>
      </c>
    </row>
    <row r="2330" spans="1:7" x14ac:dyDescent="0.25">
      <c r="A2330" s="18">
        <f>IF(ISNUMBER(SEARCH('1_Aspectos Geográficos'!$D$6,tab_estados[],1)),MAX($A$1:A2329)+1,0)</f>
        <v>2329</v>
      </c>
      <c r="B2330" s="18" t="s">
        <v>2387</v>
      </c>
      <c r="C2330" s="18" t="s">
        <v>2388</v>
      </c>
      <c r="D2330" s="18" t="s">
        <v>3152</v>
      </c>
      <c r="E2330" s="19" t="s">
        <v>8434</v>
      </c>
      <c r="F2330" s="18" t="str">
        <f t="shared" si="36"/>
        <v>São Tomás De Aquino</v>
      </c>
      <c r="G2330" s="19">
        <v>277.928</v>
      </c>
    </row>
    <row r="2331" spans="1:7" x14ac:dyDescent="0.25">
      <c r="A2331" s="18">
        <f>IF(ISNUMBER(SEARCH('1_Aspectos Geográficos'!$D$6,tab_estados[],1)),MAX($A$1:A2330)+1,0)</f>
        <v>2330</v>
      </c>
      <c r="B2331" s="18" t="s">
        <v>2387</v>
      </c>
      <c r="C2331" s="18" t="s">
        <v>2388</v>
      </c>
      <c r="D2331" s="18" t="s">
        <v>3153</v>
      </c>
      <c r="E2331" s="19" t="s">
        <v>8435</v>
      </c>
      <c r="F2331" s="18" t="str">
        <f t="shared" si="36"/>
        <v>São Thomé Das Letras</v>
      </c>
      <c r="G2331" s="19">
        <v>369.74700000000001</v>
      </c>
    </row>
    <row r="2332" spans="1:7" x14ac:dyDescent="0.25">
      <c r="A2332" s="18">
        <f>IF(ISNUMBER(SEARCH('1_Aspectos Geográficos'!$D$6,tab_estados[],1)),MAX($A$1:A2331)+1,0)</f>
        <v>2331</v>
      </c>
      <c r="B2332" s="18" t="s">
        <v>2387</v>
      </c>
      <c r="C2332" s="18" t="s">
        <v>2388</v>
      </c>
      <c r="D2332" s="18" t="s">
        <v>3154</v>
      </c>
      <c r="E2332" s="19" t="s">
        <v>8436</v>
      </c>
      <c r="F2332" s="18" t="str">
        <f t="shared" si="36"/>
        <v>São Vicente De Minas</v>
      </c>
      <c r="G2332" s="19">
        <v>392.65100000000001</v>
      </c>
    </row>
    <row r="2333" spans="1:7" x14ac:dyDescent="0.25">
      <c r="A2333" s="18">
        <f>IF(ISNUMBER(SEARCH('1_Aspectos Geográficos'!$D$6,tab_estados[],1)),MAX($A$1:A2332)+1,0)</f>
        <v>2332</v>
      </c>
      <c r="B2333" s="18" t="s">
        <v>2387</v>
      </c>
      <c r="C2333" s="18" t="s">
        <v>2388</v>
      </c>
      <c r="D2333" s="18" t="s">
        <v>3155</v>
      </c>
      <c r="E2333" s="19" t="s">
        <v>8437</v>
      </c>
      <c r="F2333" s="18" t="str">
        <f t="shared" si="36"/>
        <v>Sapucaí-Mirim</v>
      </c>
      <c r="G2333" s="19">
        <v>285.07299999999998</v>
      </c>
    </row>
    <row r="2334" spans="1:7" x14ac:dyDescent="0.25">
      <c r="A2334" s="18">
        <f>IF(ISNUMBER(SEARCH('1_Aspectos Geográficos'!$D$6,tab_estados[],1)),MAX($A$1:A2333)+1,0)</f>
        <v>2333</v>
      </c>
      <c r="B2334" s="18" t="s">
        <v>2387</v>
      </c>
      <c r="C2334" s="18" t="s">
        <v>2388</v>
      </c>
      <c r="D2334" s="18" t="s">
        <v>3156</v>
      </c>
      <c r="E2334" s="19" t="s">
        <v>8438</v>
      </c>
      <c r="F2334" s="18" t="str">
        <f t="shared" si="36"/>
        <v>Sardoá</v>
      </c>
      <c r="G2334" s="19">
        <v>141.904</v>
      </c>
    </row>
    <row r="2335" spans="1:7" x14ac:dyDescent="0.25">
      <c r="A2335" s="18">
        <f>IF(ISNUMBER(SEARCH('1_Aspectos Geográficos'!$D$6,tab_estados[],1)),MAX($A$1:A2334)+1,0)</f>
        <v>2334</v>
      </c>
      <c r="B2335" s="18" t="s">
        <v>2387</v>
      </c>
      <c r="C2335" s="18" t="s">
        <v>2388</v>
      </c>
      <c r="D2335" s="18" t="s">
        <v>3157</v>
      </c>
      <c r="E2335" s="19" t="s">
        <v>8439</v>
      </c>
      <c r="F2335" s="18" t="str">
        <f t="shared" si="36"/>
        <v>Sarzedo</v>
      </c>
      <c r="G2335" s="19">
        <v>62.134</v>
      </c>
    </row>
    <row r="2336" spans="1:7" x14ac:dyDescent="0.25">
      <c r="A2336" s="18">
        <f>IF(ISNUMBER(SEARCH('1_Aspectos Geográficos'!$D$6,tab_estados[],1)),MAX($A$1:A2335)+1,0)</f>
        <v>2335</v>
      </c>
      <c r="B2336" s="18" t="s">
        <v>2387</v>
      </c>
      <c r="C2336" s="18" t="s">
        <v>2388</v>
      </c>
      <c r="D2336" s="18" t="s">
        <v>3158</v>
      </c>
      <c r="E2336" s="19" t="s">
        <v>8440</v>
      </c>
      <c r="F2336" s="18" t="str">
        <f t="shared" si="36"/>
        <v>Setubinha</v>
      </c>
      <c r="G2336" s="19">
        <v>534.65499999999997</v>
      </c>
    </row>
    <row r="2337" spans="1:7" x14ac:dyDescent="0.25">
      <c r="A2337" s="18">
        <f>IF(ISNUMBER(SEARCH('1_Aspectos Geográficos'!$D$6,tab_estados[],1)),MAX($A$1:A2336)+1,0)</f>
        <v>2336</v>
      </c>
      <c r="B2337" s="18" t="s">
        <v>2387</v>
      </c>
      <c r="C2337" s="18" t="s">
        <v>2388</v>
      </c>
      <c r="D2337" s="18" t="s">
        <v>3159</v>
      </c>
      <c r="E2337" s="19" t="s">
        <v>8441</v>
      </c>
      <c r="F2337" s="18" t="str">
        <f t="shared" si="36"/>
        <v>Sem-Peixe</v>
      </c>
      <c r="G2337" s="19">
        <v>176.63399999999999</v>
      </c>
    </row>
    <row r="2338" spans="1:7" x14ac:dyDescent="0.25">
      <c r="A2338" s="18">
        <f>IF(ISNUMBER(SEARCH('1_Aspectos Geográficos'!$D$6,tab_estados[],1)),MAX($A$1:A2337)+1,0)</f>
        <v>2337</v>
      </c>
      <c r="B2338" s="18" t="s">
        <v>2387</v>
      </c>
      <c r="C2338" s="18" t="s">
        <v>2388</v>
      </c>
      <c r="D2338" s="18" t="s">
        <v>3160</v>
      </c>
      <c r="E2338" s="19" t="s">
        <v>8442</v>
      </c>
      <c r="F2338" s="18" t="str">
        <f t="shared" si="36"/>
        <v>Senador Amaral</v>
      </c>
      <c r="G2338" s="19">
        <v>151.09700000000001</v>
      </c>
    </row>
    <row r="2339" spans="1:7" x14ac:dyDescent="0.25">
      <c r="A2339" s="18">
        <f>IF(ISNUMBER(SEARCH('1_Aspectos Geográficos'!$D$6,tab_estados[],1)),MAX($A$1:A2338)+1,0)</f>
        <v>2338</v>
      </c>
      <c r="B2339" s="18" t="s">
        <v>2387</v>
      </c>
      <c r="C2339" s="18" t="s">
        <v>2388</v>
      </c>
      <c r="D2339" s="18" t="s">
        <v>3161</v>
      </c>
      <c r="E2339" s="19" t="s">
        <v>8443</v>
      </c>
      <c r="F2339" s="18" t="str">
        <f t="shared" si="36"/>
        <v>Senador Cortes</v>
      </c>
      <c r="G2339" s="19">
        <v>98.335999999999999</v>
      </c>
    </row>
    <row r="2340" spans="1:7" x14ac:dyDescent="0.25">
      <c r="A2340" s="18">
        <f>IF(ISNUMBER(SEARCH('1_Aspectos Geográficos'!$D$6,tab_estados[],1)),MAX($A$1:A2339)+1,0)</f>
        <v>2339</v>
      </c>
      <c r="B2340" s="18" t="s">
        <v>2387</v>
      </c>
      <c r="C2340" s="18" t="s">
        <v>2388</v>
      </c>
      <c r="D2340" s="18" t="s">
        <v>3162</v>
      </c>
      <c r="E2340" s="19" t="s">
        <v>8444</v>
      </c>
      <c r="F2340" s="18" t="str">
        <f t="shared" si="36"/>
        <v>Senador Firmino</v>
      </c>
      <c r="G2340" s="19">
        <v>166.495</v>
      </c>
    </row>
    <row r="2341" spans="1:7" x14ac:dyDescent="0.25">
      <c r="A2341" s="18">
        <f>IF(ISNUMBER(SEARCH('1_Aspectos Geográficos'!$D$6,tab_estados[],1)),MAX($A$1:A2340)+1,0)</f>
        <v>2340</v>
      </c>
      <c r="B2341" s="18" t="s">
        <v>2387</v>
      </c>
      <c r="C2341" s="18" t="s">
        <v>2388</v>
      </c>
      <c r="D2341" s="18" t="s">
        <v>3163</v>
      </c>
      <c r="E2341" s="19" t="s">
        <v>8445</v>
      </c>
      <c r="F2341" s="18" t="str">
        <f t="shared" si="36"/>
        <v>Senador José Bento</v>
      </c>
      <c r="G2341" s="19">
        <v>93.891999999999996</v>
      </c>
    </row>
    <row r="2342" spans="1:7" x14ac:dyDescent="0.25">
      <c r="A2342" s="18">
        <f>IF(ISNUMBER(SEARCH('1_Aspectos Geográficos'!$D$6,tab_estados[],1)),MAX($A$1:A2341)+1,0)</f>
        <v>2341</v>
      </c>
      <c r="B2342" s="18" t="s">
        <v>2387</v>
      </c>
      <c r="C2342" s="18" t="s">
        <v>2388</v>
      </c>
      <c r="D2342" s="18" t="s">
        <v>3164</v>
      </c>
      <c r="E2342" s="19" t="s">
        <v>8446</v>
      </c>
      <c r="F2342" s="18" t="str">
        <f t="shared" si="36"/>
        <v>Senador Modestino Gonçalves</v>
      </c>
      <c r="G2342" s="19">
        <v>952.05499999999995</v>
      </c>
    </row>
    <row r="2343" spans="1:7" x14ac:dyDescent="0.25">
      <c r="A2343" s="18">
        <f>IF(ISNUMBER(SEARCH('1_Aspectos Geográficos'!$D$6,tab_estados[],1)),MAX($A$1:A2342)+1,0)</f>
        <v>2342</v>
      </c>
      <c r="B2343" s="18" t="s">
        <v>2387</v>
      </c>
      <c r="C2343" s="18" t="s">
        <v>2388</v>
      </c>
      <c r="D2343" s="18" t="s">
        <v>3165</v>
      </c>
      <c r="E2343" s="19" t="s">
        <v>8447</v>
      </c>
      <c r="F2343" s="18" t="str">
        <f t="shared" si="36"/>
        <v>Senhora De Oliveira</v>
      </c>
      <c r="G2343" s="19">
        <v>170.749</v>
      </c>
    </row>
    <row r="2344" spans="1:7" x14ac:dyDescent="0.25">
      <c r="A2344" s="18">
        <f>IF(ISNUMBER(SEARCH('1_Aspectos Geográficos'!$D$6,tab_estados[],1)),MAX($A$1:A2343)+1,0)</f>
        <v>2343</v>
      </c>
      <c r="B2344" s="18" t="s">
        <v>2387</v>
      </c>
      <c r="C2344" s="18" t="s">
        <v>2388</v>
      </c>
      <c r="D2344" s="18" t="s">
        <v>3166</v>
      </c>
      <c r="E2344" s="19" t="s">
        <v>8448</v>
      </c>
      <c r="F2344" s="18" t="str">
        <f t="shared" si="36"/>
        <v>Senhora Do Porto</v>
      </c>
      <c r="G2344" s="19">
        <v>381.32799999999997</v>
      </c>
    </row>
    <row r="2345" spans="1:7" x14ac:dyDescent="0.25">
      <c r="A2345" s="18">
        <f>IF(ISNUMBER(SEARCH('1_Aspectos Geográficos'!$D$6,tab_estados[],1)),MAX($A$1:A2344)+1,0)</f>
        <v>2344</v>
      </c>
      <c r="B2345" s="18" t="s">
        <v>2387</v>
      </c>
      <c r="C2345" s="18" t="s">
        <v>2388</v>
      </c>
      <c r="D2345" s="18" t="s">
        <v>3167</v>
      </c>
      <c r="E2345" s="19" t="s">
        <v>8449</v>
      </c>
      <c r="F2345" s="18" t="str">
        <f t="shared" si="36"/>
        <v>Senhora Dos Remédios</v>
      </c>
      <c r="G2345" s="19">
        <v>237.815</v>
      </c>
    </row>
    <row r="2346" spans="1:7" x14ac:dyDescent="0.25">
      <c r="A2346" s="18">
        <f>IF(ISNUMBER(SEARCH('1_Aspectos Geográficos'!$D$6,tab_estados[],1)),MAX($A$1:A2345)+1,0)</f>
        <v>2345</v>
      </c>
      <c r="B2346" s="18" t="s">
        <v>2387</v>
      </c>
      <c r="C2346" s="18" t="s">
        <v>2388</v>
      </c>
      <c r="D2346" s="18" t="s">
        <v>3168</v>
      </c>
      <c r="E2346" s="19" t="s">
        <v>8450</v>
      </c>
      <c r="F2346" s="18" t="str">
        <f t="shared" si="36"/>
        <v>Sericita</v>
      </c>
      <c r="G2346" s="19">
        <v>166.012</v>
      </c>
    </row>
    <row r="2347" spans="1:7" x14ac:dyDescent="0.25">
      <c r="A2347" s="18">
        <f>IF(ISNUMBER(SEARCH('1_Aspectos Geográficos'!$D$6,tab_estados[],1)),MAX($A$1:A2346)+1,0)</f>
        <v>2346</v>
      </c>
      <c r="B2347" s="18" t="s">
        <v>2387</v>
      </c>
      <c r="C2347" s="18" t="s">
        <v>2388</v>
      </c>
      <c r="D2347" s="18" t="s">
        <v>3169</v>
      </c>
      <c r="E2347" s="19" t="s">
        <v>8451</v>
      </c>
      <c r="F2347" s="18" t="str">
        <f t="shared" si="36"/>
        <v>Seritinga</v>
      </c>
      <c r="G2347" s="19">
        <v>114.76900000000001</v>
      </c>
    </row>
    <row r="2348" spans="1:7" x14ac:dyDescent="0.25">
      <c r="A2348" s="18">
        <f>IF(ISNUMBER(SEARCH('1_Aspectos Geográficos'!$D$6,tab_estados[],1)),MAX($A$1:A2347)+1,0)</f>
        <v>2347</v>
      </c>
      <c r="B2348" s="18" t="s">
        <v>2387</v>
      </c>
      <c r="C2348" s="18" t="s">
        <v>2388</v>
      </c>
      <c r="D2348" s="18" t="s">
        <v>3170</v>
      </c>
      <c r="E2348" s="19" t="s">
        <v>8452</v>
      </c>
      <c r="F2348" s="18" t="str">
        <f t="shared" si="36"/>
        <v>Serra Azul De Minas</v>
      </c>
      <c r="G2348" s="19">
        <v>218.595</v>
      </c>
    </row>
    <row r="2349" spans="1:7" x14ac:dyDescent="0.25">
      <c r="A2349" s="18">
        <f>IF(ISNUMBER(SEARCH('1_Aspectos Geográficos'!$D$6,tab_estados[],1)),MAX($A$1:A2348)+1,0)</f>
        <v>2348</v>
      </c>
      <c r="B2349" s="18" t="s">
        <v>2387</v>
      </c>
      <c r="C2349" s="18" t="s">
        <v>2388</v>
      </c>
      <c r="D2349" s="18" t="s">
        <v>3171</v>
      </c>
      <c r="E2349" s="19" t="s">
        <v>8453</v>
      </c>
      <c r="F2349" s="18" t="str">
        <f t="shared" si="36"/>
        <v>Serra Da Saudade</v>
      </c>
      <c r="G2349" s="19">
        <v>335.65899999999999</v>
      </c>
    </row>
    <row r="2350" spans="1:7" x14ac:dyDescent="0.25">
      <c r="A2350" s="18">
        <f>IF(ISNUMBER(SEARCH('1_Aspectos Geográficos'!$D$6,tab_estados[],1)),MAX($A$1:A2349)+1,0)</f>
        <v>2349</v>
      </c>
      <c r="B2350" s="18" t="s">
        <v>2387</v>
      </c>
      <c r="C2350" s="18" t="s">
        <v>2388</v>
      </c>
      <c r="D2350" s="18" t="s">
        <v>3172</v>
      </c>
      <c r="E2350" s="19" t="s">
        <v>8454</v>
      </c>
      <c r="F2350" s="18" t="str">
        <f t="shared" si="36"/>
        <v>Serra Dos Aimorés</v>
      </c>
      <c r="G2350" s="19">
        <v>213.53800000000001</v>
      </c>
    </row>
    <row r="2351" spans="1:7" x14ac:dyDescent="0.25">
      <c r="A2351" s="18">
        <f>IF(ISNUMBER(SEARCH('1_Aspectos Geográficos'!$D$6,tab_estados[],1)),MAX($A$1:A2350)+1,0)</f>
        <v>2350</v>
      </c>
      <c r="B2351" s="18" t="s">
        <v>2387</v>
      </c>
      <c r="C2351" s="18" t="s">
        <v>2388</v>
      </c>
      <c r="D2351" s="18" t="s">
        <v>3173</v>
      </c>
      <c r="E2351" s="19" t="s">
        <v>8455</v>
      </c>
      <c r="F2351" s="18" t="str">
        <f t="shared" si="36"/>
        <v>Serra Do Salitre</v>
      </c>
      <c r="G2351" s="19">
        <v>1295.2719999999999</v>
      </c>
    </row>
    <row r="2352" spans="1:7" x14ac:dyDescent="0.25">
      <c r="A2352" s="18">
        <f>IF(ISNUMBER(SEARCH('1_Aspectos Geográficos'!$D$6,tab_estados[],1)),MAX($A$1:A2351)+1,0)</f>
        <v>2351</v>
      </c>
      <c r="B2352" s="18" t="s">
        <v>2387</v>
      </c>
      <c r="C2352" s="18" t="s">
        <v>2388</v>
      </c>
      <c r="D2352" s="18" t="s">
        <v>3174</v>
      </c>
      <c r="E2352" s="19" t="s">
        <v>8456</v>
      </c>
      <c r="F2352" s="18" t="str">
        <f t="shared" si="36"/>
        <v>Serrania</v>
      </c>
      <c r="G2352" s="19">
        <v>209.27</v>
      </c>
    </row>
    <row r="2353" spans="1:7" x14ac:dyDescent="0.25">
      <c r="A2353" s="18">
        <f>IF(ISNUMBER(SEARCH('1_Aspectos Geográficos'!$D$6,tab_estados[],1)),MAX($A$1:A2352)+1,0)</f>
        <v>2352</v>
      </c>
      <c r="B2353" s="18" t="s">
        <v>2387</v>
      </c>
      <c r="C2353" s="18" t="s">
        <v>2388</v>
      </c>
      <c r="D2353" s="18" t="s">
        <v>3175</v>
      </c>
      <c r="E2353" s="19" t="s">
        <v>8457</v>
      </c>
      <c r="F2353" s="18" t="str">
        <f t="shared" si="36"/>
        <v>Serranópolis De Minas</v>
      </c>
      <c r="G2353" s="19">
        <v>551.95399999999995</v>
      </c>
    </row>
    <row r="2354" spans="1:7" x14ac:dyDescent="0.25">
      <c r="A2354" s="18">
        <f>IF(ISNUMBER(SEARCH('1_Aspectos Geográficos'!$D$6,tab_estados[],1)),MAX($A$1:A2353)+1,0)</f>
        <v>2353</v>
      </c>
      <c r="B2354" s="18" t="s">
        <v>2387</v>
      </c>
      <c r="C2354" s="18" t="s">
        <v>2388</v>
      </c>
      <c r="D2354" s="18" t="s">
        <v>3176</v>
      </c>
      <c r="E2354" s="19" t="s">
        <v>8458</v>
      </c>
      <c r="F2354" s="18" t="str">
        <f t="shared" si="36"/>
        <v>Serranos</v>
      </c>
      <c r="G2354" s="19">
        <v>213.173</v>
      </c>
    </row>
    <row r="2355" spans="1:7" x14ac:dyDescent="0.25">
      <c r="A2355" s="18">
        <f>IF(ISNUMBER(SEARCH('1_Aspectos Geográficos'!$D$6,tab_estados[],1)),MAX($A$1:A2354)+1,0)</f>
        <v>2354</v>
      </c>
      <c r="B2355" s="18" t="s">
        <v>2387</v>
      </c>
      <c r="C2355" s="18" t="s">
        <v>2388</v>
      </c>
      <c r="D2355" s="18" t="s">
        <v>3177</v>
      </c>
      <c r="E2355" s="19" t="s">
        <v>8459</v>
      </c>
      <c r="F2355" s="18" t="str">
        <f t="shared" si="36"/>
        <v>Serro</v>
      </c>
      <c r="G2355" s="19">
        <v>1217.8130000000001</v>
      </c>
    </row>
    <row r="2356" spans="1:7" x14ac:dyDescent="0.25">
      <c r="A2356" s="18">
        <f>IF(ISNUMBER(SEARCH('1_Aspectos Geográficos'!$D$6,tab_estados[],1)),MAX($A$1:A2355)+1,0)</f>
        <v>2355</v>
      </c>
      <c r="B2356" s="18" t="s">
        <v>2387</v>
      </c>
      <c r="C2356" s="18" t="s">
        <v>2388</v>
      </c>
      <c r="D2356" s="18" t="s">
        <v>3178</v>
      </c>
      <c r="E2356" s="19" t="s">
        <v>8460</v>
      </c>
      <c r="F2356" s="18" t="str">
        <f t="shared" si="36"/>
        <v>Sete Lagoas</v>
      </c>
      <c r="G2356" s="19">
        <v>536.64400000000001</v>
      </c>
    </row>
    <row r="2357" spans="1:7" x14ac:dyDescent="0.25">
      <c r="A2357" s="18">
        <f>IF(ISNUMBER(SEARCH('1_Aspectos Geográficos'!$D$6,tab_estados[],1)),MAX($A$1:A2356)+1,0)</f>
        <v>2356</v>
      </c>
      <c r="B2357" s="18" t="s">
        <v>2387</v>
      </c>
      <c r="C2357" s="18" t="s">
        <v>2388</v>
      </c>
      <c r="D2357" s="18" t="s">
        <v>3179</v>
      </c>
      <c r="E2357" s="19" t="s">
        <v>8461</v>
      </c>
      <c r="F2357" s="18" t="str">
        <f t="shared" si="36"/>
        <v>Silveirânia</v>
      </c>
      <c r="G2357" s="19">
        <v>157.45599999999999</v>
      </c>
    </row>
    <row r="2358" spans="1:7" x14ac:dyDescent="0.25">
      <c r="A2358" s="18">
        <f>IF(ISNUMBER(SEARCH('1_Aspectos Geográficos'!$D$6,tab_estados[],1)),MAX($A$1:A2357)+1,0)</f>
        <v>2357</v>
      </c>
      <c r="B2358" s="18" t="s">
        <v>2387</v>
      </c>
      <c r="C2358" s="18" t="s">
        <v>2388</v>
      </c>
      <c r="D2358" s="18" t="s">
        <v>3180</v>
      </c>
      <c r="E2358" s="19" t="s">
        <v>8462</v>
      </c>
      <c r="F2358" s="18" t="str">
        <f t="shared" si="36"/>
        <v>Silvianópolis</v>
      </c>
      <c r="G2358" s="19">
        <v>312.166</v>
      </c>
    </row>
    <row r="2359" spans="1:7" x14ac:dyDescent="0.25">
      <c r="A2359" s="18">
        <f>IF(ISNUMBER(SEARCH('1_Aspectos Geográficos'!$D$6,tab_estados[],1)),MAX($A$1:A2358)+1,0)</f>
        <v>2358</v>
      </c>
      <c r="B2359" s="18" t="s">
        <v>2387</v>
      </c>
      <c r="C2359" s="18" t="s">
        <v>2388</v>
      </c>
      <c r="D2359" s="18" t="s">
        <v>3181</v>
      </c>
      <c r="E2359" s="19" t="s">
        <v>8463</v>
      </c>
      <c r="F2359" s="18" t="str">
        <f t="shared" si="36"/>
        <v>Simão Pereira</v>
      </c>
      <c r="G2359" s="19">
        <v>135.68899999999999</v>
      </c>
    </row>
    <row r="2360" spans="1:7" x14ac:dyDescent="0.25">
      <c r="A2360" s="18">
        <f>IF(ISNUMBER(SEARCH('1_Aspectos Geográficos'!$D$6,tab_estados[],1)),MAX($A$1:A2359)+1,0)</f>
        <v>2359</v>
      </c>
      <c r="B2360" s="18" t="s">
        <v>2387</v>
      </c>
      <c r="C2360" s="18" t="s">
        <v>2388</v>
      </c>
      <c r="D2360" s="18" t="s">
        <v>3182</v>
      </c>
      <c r="E2360" s="19" t="s">
        <v>8464</v>
      </c>
      <c r="F2360" s="18" t="str">
        <f t="shared" si="36"/>
        <v>Simonésia</v>
      </c>
      <c r="G2360" s="19">
        <v>486.54300000000001</v>
      </c>
    </row>
    <row r="2361" spans="1:7" x14ac:dyDescent="0.25">
      <c r="A2361" s="18">
        <f>IF(ISNUMBER(SEARCH('1_Aspectos Geográficos'!$D$6,tab_estados[],1)),MAX($A$1:A2360)+1,0)</f>
        <v>2360</v>
      </c>
      <c r="B2361" s="18" t="s">
        <v>2387</v>
      </c>
      <c r="C2361" s="18" t="s">
        <v>2388</v>
      </c>
      <c r="D2361" s="18" t="s">
        <v>3183</v>
      </c>
      <c r="E2361" s="19" t="s">
        <v>8465</v>
      </c>
      <c r="F2361" s="18" t="str">
        <f t="shared" si="36"/>
        <v>Sobrália</v>
      </c>
      <c r="G2361" s="19">
        <v>206.78700000000001</v>
      </c>
    </row>
    <row r="2362" spans="1:7" x14ac:dyDescent="0.25">
      <c r="A2362" s="18">
        <f>IF(ISNUMBER(SEARCH('1_Aspectos Geográficos'!$D$6,tab_estados[],1)),MAX($A$1:A2361)+1,0)</f>
        <v>2361</v>
      </c>
      <c r="B2362" s="18" t="s">
        <v>2387</v>
      </c>
      <c r="C2362" s="18" t="s">
        <v>2388</v>
      </c>
      <c r="D2362" s="18" t="s">
        <v>3184</v>
      </c>
      <c r="E2362" s="19" t="s">
        <v>8466</v>
      </c>
      <c r="F2362" s="18" t="str">
        <f t="shared" si="36"/>
        <v>Soledade De Minas</v>
      </c>
      <c r="G2362" s="19">
        <v>196.86600000000001</v>
      </c>
    </row>
    <row r="2363" spans="1:7" x14ac:dyDescent="0.25">
      <c r="A2363" s="18">
        <f>IF(ISNUMBER(SEARCH('1_Aspectos Geográficos'!$D$6,tab_estados[],1)),MAX($A$1:A2362)+1,0)</f>
        <v>2362</v>
      </c>
      <c r="B2363" s="18" t="s">
        <v>2387</v>
      </c>
      <c r="C2363" s="18" t="s">
        <v>2388</v>
      </c>
      <c r="D2363" s="18" t="s">
        <v>3185</v>
      </c>
      <c r="E2363" s="19" t="s">
        <v>8467</v>
      </c>
      <c r="F2363" s="18" t="str">
        <f t="shared" si="36"/>
        <v>Tabuleiro</v>
      </c>
      <c r="G2363" s="19">
        <v>211.084</v>
      </c>
    </row>
    <row r="2364" spans="1:7" x14ac:dyDescent="0.25">
      <c r="A2364" s="18">
        <f>IF(ISNUMBER(SEARCH('1_Aspectos Geográficos'!$D$6,tab_estados[],1)),MAX($A$1:A2363)+1,0)</f>
        <v>2363</v>
      </c>
      <c r="B2364" s="18" t="s">
        <v>2387</v>
      </c>
      <c r="C2364" s="18" t="s">
        <v>2388</v>
      </c>
      <c r="D2364" s="18" t="s">
        <v>3186</v>
      </c>
      <c r="E2364" s="19" t="s">
        <v>8468</v>
      </c>
      <c r="F2364" s="18" t="str">
        <f t="shared" si="36"/>
        <v>Taiobeiras</v>
      </c>
      <c r="G2364" s="19">
        <v>1220.046</v>
      </c>
    </row>
    <row r="2365" spans="1:7" x14ac:dyDescent="0.25">
      <c r="A2365" s="18">
        <f>IF(ISNUMBER(SEARCH('1_Aspectos Geográficos'!$D$6,tab_estados[],1)),MAX($A$1:A2364)+1,0)</f>
        <v>2364</v>
      </c>
      <c r="B2365" s="18" t="s">
        <v>2387</v>
      </c>
      <c r="C2365" s="18" t="s">
        <v>2388</v>
      </c>
      <c r="D2365" s="18" t="s">
        <v>3187</v>
      </c>
      <c r="E2365" s="19" t="s">
        <v>8469</v>
      </c>
      <c r="F2365" s="18" t="str">
        <f t="shared" si="36"/>
        <v>Taparuba</v>
      </c>
      <c r="G2365" s="19">
        <v>193.08199999999999</v>
      </c>
    </row>
    <row r="2366" spans="1:7" x14ac:dyDescent="0.25">
      <c r="A2366" s="18">
        <f>IF(ISNUMBER(SEARCH('1_Aspectos Geográficos'!$D$6,tab_estados[],1)),MAX($A$1:A2365)+1,0)</f>
        <v>2365</v>
      </c>
      <c r="B2366" s="18" t="s">
        <v>2387</v>
      </c>
      <c r="C2366" s="18" t="s">
        <v>2388</v>
      </c>
      <c r="D2366" s="18" t="s">
        <v>3188</v>
      </c>
      <c r="E2366" s="19" t="s">
        <v>8470</v>
      </c>
      <c r="F2366" s="18" t="str">
        <f t="shared" si="36"/>
        <v>Tapira</v>
      </c>
      <c r="G2366" s="19">
        <v>1179.248</v>
      </c>
    </row>
    <row r="2367" spans="1:7" x14ac:dyDescent="0.25">
      <c r="A2367" s="18">
        <f>IF(ISNUMBER(SEARCH('1_Aspectos Geográficos'!$D$6,tab_estados[],1)),MAX($A$1:A2366)+1,0)</f>
        <v>2366</v>
      </c>
      <c r="B2367" s="18" t="s">
        <v>2387</v>
      </c>
      <c r="C2367" s="18" t="s">
        <v>2388</v>
      </c>
      <c r="D2367" s="18" t="s">
        <v>3189</v>
      </c>
      <c r="E2367" s="19" t="s">
        <v>8471</v>
      </c>
      <c r="F2367" s="18" t="str">
        <f t="shared" si="36"/>
        <v>Tapiraí</v>
      </c>
      <c r="G2367" s="19">
        <v>407.92</v>
      </c>
    </row>
    <row r="2368" spans="1:7" x14ac:dyDescent="0.25">
      <c r="A2368" s="18">
        <f>IF(ISNUMBER(SEARCH('1_Aspectos Geográficos'!$D$6,tab_estados[],1)),MAX($A$1:A2367)+1,0)</f>
        <v>2367</v>
      </c>
      <c r="B2368" s="18" t="s">
        <v>2387</v>
      </c>
      <c r="C2368" s="18" t="s">
        <v>2388</v>
      </c>
      <c r="D2368" s="18" t="s">
        <v>3190</v>
      </c>
      <c r="E2368" s="19" t="s">
        <v>8472</v>
      </c>
      <c r="F2368" s="18" t="str">
        <f t="shared" si="36"/>
        <v>Taquaraçu De Minas</v>
      </c>
      <c r="G2368" s="19">
        <v>329.28699999999998</v>
      </c>
    </row>
    <row r="2369" spans="1:7" x14ac:dyDescent="0.25">
      <c r="A2369" s="18">
        <f>IF(ISNUMBER(SEARCH('1_Aspectos Geográficos'!$D$6,tab_estados[],1)),MAX($A$1:A2368)+1,0)</f>
        <v>2368</v>
      </c>
      <c r="B2369" s="18" t="s">
        <v>2387</v>
      </c>
      <c r="C2369" s="18" t="s">
        <v>2388</v>
      </c>
      <c r="D2369" s="18" t="s">
        <v>3191</v>
      </c>
      <c r="E2369" s="19" t="s">
        <v>8473</v>
      </c>
      <c r="F2369" s="18" t="str">
        <f t="shared" si="36"/>
        <v>Tarumirim</v>
      </c>
      <c r="G2369" s="19">
        <v>731.75300000000004</v>
      </c>
    </row>
    <row r="2370" spans="1:7" x14ac:dyDescent="0.25">
      <c r="A2370" s="18">
        <f>IF(ISNUMBER(SEARCH('1_Aspectos Geográficos'!$D$6,tab_estados[],1)),MAX($A$1:A2369)+1,0)</f>
        <v>2369</v>
      </c>
      <c r="B2370" s="18" t="s">
        <v>2387</v>
      </c>
      <c r="C2370" s="18" t="s">
        <v>2388</v>
      </c>
      <c r="D2370" s="18" t="s">
        <v>3192</v>
      </c>
      <c r="E2370" s="19" t="s">
        <v>8474</v>
      </c>
      <c r="F2370" s="18" t="str">
        <f t="shared" ref="F2370:F2433" si="37">IFERROR(VLOOKUP(ROW(A2369),lista,5,0),"")</f>
        <v>Teixeiras</v>
      </c>
      <c r="G2370" s="19">
        <v>166.73500000000001</v>
      </c>
    </row>
    <row r="2371" spans="1:7" x14ac:dyDescent="0.25">
      <c r="A2371" s="18">
        <f>IF(ISNUMBER(SEARCH('1_Aspectos Geográficos'!$D$6,tab_estados[],1)),MAX($A$1:A2370)+1,0)</f>
        <v>2370</v>
      </c>
      <c r="B2371" s="18" t="s">
        <v>2387</v>
      </c>
      <c r="C2371" s="18" t="s">
        <v>2388</v>
      </c>
      <c r="D2371" s="18" t="s">
        <v>3193</v>
      </c>
      <c r="E2371" s="19" t="s">
        <v>8475</v>
      </c>
      <c r="F2371" s="18" t="str">
        <f t="shared" si="37"/>
        <v>Teófilo Otoni</v>
      </c>
      <c r="G2371" s="19">
        <v>3242.27</v>
      </c>
    </row>
    <row r="2372" spans="1:7" x14ac:dyDescent="0.25">
      <c r="A2372" s="18">
        <f>IF(ISNUMBER(SEARCH('1_Aspectos Geográficos'!$D$6,tab_estados[],1)),MAX($A$1:A2371)+1,0)</f>
        <v>2371</v>
      </c>
      <c r="B2372" s="18" t="s">
        <v>2387</v>
      </c>
      <c r="C2372" s="18" t="s">
        <v>2388</v>
      </c>
      <c r="D2372" s="18" t="s">
        <v>3194</v>
      </c>
      <c r="E2372" s="19" t="s">
        <v>8476</v>
      </c>
      <c r="F2372" s="18" t="str">
        <f t="shared" si="37"/>
        <v>Timóteo</v>
      </c>
      <c r="G2372" s="19">
        <v>144.381</v>
      </c>
    </row>
    <row r="2373" spans="1:7" x14ac:dyDescent="0.25">
      <c r="A2373" s="18">
        <f>IF(ISNUMBER(SEARCH('1_Aspectos Geográficos'!$D$6,tab_estados[],1)),MAX($A$1:A2372)+1,0)</f>
        <v>2372</v>
      </c>
      <c r="B2373" s="18" t="s">
        <v>2387</v>
      </c>
      <c r="C2373" s="18" t="s">
        <v>2388</v>
      </c>
      <c r="D2373" s="18" t="s">
        <v>3195</v>
      </c>
      <c r="E2373" s="19" t="s">
        <v>8477</v>
      </c>
      <c r="F2373" s="18" t="str">
        <f t="shared" si="37"/>
        <v>Tiradentes</v>
      </c>
      <c r="G2373" s="19">
        <v>83.046999999999997</v>
      </c>
    </row>
    <row r="2374" spans="1:7" x14ac:dyDescent="0.25">
      <c r="A2374" s="18">
        <f>IF(ISNUMBER(SEARCH('1_Aspectos Geográficos'!$D$6,tab_estados[],1)),MAX($A$1:A2373)+1,0)</f>
        <v>2373</v>
      </c>
      <c r="B2374" s="18" t="s">
        <v>2387</v>
      </c>
      <c r="C2374" s="18" t="s">
        <v>2388</v>
      </c>
      <c r="D2374" s="18" t="s">
        <v>3196</v>
      </c>
      <c r="E2374" s="19" t="s">
        <v>8478</v>
      </c>
      <c r="F2374" s="18" t="str">
        <f t="shared" si="37"/>
        <v>Tiros</v>
      </c>
      <c r="G2374" s="19">
        <v>2091.7739999999999</v>
      </c>
    </row>
    <row r="2375" spans="1:7" x14ac:dyDescent="0.25">
      <c r="A2375" s="18">
        <f>IF(ISNUMBER(SEARCH('1_Aspectos Geográficos'!$D$6,tab_estados[],1)),MAX($A$1:A2374)+1,0)</f>
        <v>2374</v>
      </c>
      <c r="B2375" s="18" t="s">
        <v>2387</v>
      </c>
      <c r="C2375" s="18" t="s">
        <v>2388</v>
      </c>
      <c r="D2375" s="18" t="s">
        <v>3197</v>
      </c>
      <c r="E2375" s="19" t="s">
        <v>435</v>
      </c>
      <c r="F2375" s="18" t="str">
        <f t="shared" si="37"/>
        <v>Tocantins</v>
      </c>
      <c r="G2375" s="19">
        <v>173.86600000000001</v>
      </c>
    </row>
    <row r="2376" spans="1:7" x14ac:dyDescent="0.25">
      <c r="A2376" s="18">
        <f>IF(ISNUMBER(SEARCH('1_Aspectos Geográficos'!$D$6,tab_estados[],1)),MAX($A$1:A2375)+1,0)</f>
        <v>2375</v>
      </c>
      <c r="B2376" s="18" t="s">
        <v>2387</v>
      </c>
      <c r="C2376" s="18" t="s">
        <v>2388</v>
      </c>
      <c r="D2376" s="18" t="s">
        <v>3198</v>
      </c>
      <c r="E2376" s="19" t="s">
        <v>8479</v>
      </c>
      <c r="F2376" s="18" t="str">
        <f t="shared" si="37"/>
        <v>Tocos Do Moji</v>
      </c>
      <c r="G2376" s="19">
        <v>114.705</v>
      </c>
    </row>
    <row r="2377" spans="1:7" x14ac:dyDescent="0.25">
      <c r="A2377" s="18">
        <f>IF(ISNUMBER(SEARCH('1_Aspectos Geográficos'!$D$6,tab_estados[],1)),MAX($A$1:A2376)+1,0)</f>
        <v>2376</v>
      </c>
      <c r="B2377" s="18" t="s">
        <v>2387</v>
      </c>
      <c r="C2377" s="18" t="s">
        <v>2388</v>
      </c>
      <c r="D2377" s="18" t="s">
        <v>3199</v>
      </c>
      <c r="E2377" s="19" t="s">
        <v>8480</v>
      </c>
      <c r="F2377" s="18" t="str">
        <f t="shared" si="37"/>
        <v>Toledo</v>
      </c>
      <c r="G2377" s="19">
        <v>136.77600000000001</v>
      </c>
    </row>
    <row r="2378" spans="1:7" x14ac:dyDescent="0.25">
      <c r="A2378" s="18">
        <f>IF(ISNUMBER(SEARCH('1_Aspectos Geográficos'!$D$6,tab_estados[],1)),MAX($A$1:A2377)+1,0)</f>
        <v>2377</v>
      </c>
      <c r="B2378" s="18" t="s">
        <v>2387</v>
      </c>
      <c r="C2378" s="18" t="s">
        <v>2388</v>
      </c>
      <c r="D2378" s="18" t="s">
        <v>3200</v>
      </c>
      <c r="E2378" s="19" t="s">
        <v>8481</v>
      </c>
      <c r="F2378" s="18" t="str">
        <f t="shared" si="37"/>
        <v>Tombos</v>
      </c>
      <c r="G2378" s="19">
        <v>285.125</v>
      </c>
    </row>
    <row r="2379" spans="1:7" x14ac:dyDescent="0.25">
      <c r="A2379" s="18">
        <f>IF(ISNUMBER(SEARCH('1_Aspectos Geográficos'!$D$6,tab_estados[],1)),MAX($A$1:A2378)+1,0)</f>
        <v>2378</v>
      </c>
      <c r="B2379" s="18" t="s">
        <v>2387</v>
      </c>
      <c r="C2379" s="18" t="s">
        <v>2388</v>
      </c>
      <c r="D2379" s="18" t="s">
        <v>3201</v>
      </c>
      <c r="E2379" s="19" t="s">
        <v>8482</v>
      </c>
      <c r="F2379" s="18" t="str">
        <f t="shared" si="37"/>
        <v>Três Corações</v>
      </c>
      <c r="G2379" s="19">
        <v>828.03800000000001</v>
      </c>
    </row>
    <row r="2380" spans="1:7" x14ac:dyDescent="0.25">
      <c r="A2380" s="18">
        <f>IF(ISNUMBER(SEARCH('1_Aspectos Geográficos'!$D$6,tab_estados[],1)),MAX($A$1:A2379)+1,0)</f>
        <v>2379</v>
      </c>
      <c r="B2380" s="18" t="s">
        <v>2387</v>
      </c>
      <c r="C2380" s="18" t="s">
        <v>2388</v>
      </c>
      <c r="D2380" s="18" t="s">
        <v>3202</v>
      </c>
      <c r="E2380" s="19" t="s">
        <v>8483</v>
      </c>
      <c r="F2380" s="18" t="str">
        <f t="shared" si="37"/>
        <v>Três Marias</v>
      </c>
      <c r="G2380" s="19">
        <v>2678.2530000000002</v>
      </c>
    </row>
    <row r="2381" spans="1:7" x14ac:dyDescent="0.25">
      <c r="A2381" s="18">
        <f>IF(ISNUMBER(SEARCH('1_Aspectos Geográficos'!$D$6,tab_estados[],1)),MAX($A$1:A2380)+1,0)</f>
        <v>2380</v>
      </c>
      <c r="B2381" s="18" t="s">
        <v>2387</v>
      </c>
      <c r="C2381" s="18" t="s">
        <v>2388</v>
      </c>
      <c r="D2381" s="18" t="s">
        <v>3203</v>
      </c>
      <c r="E2381" s="19" t="s">
        <v>8484</v>
      </c>
      <c r="F2381" s="18" t="str">
        <f t="shared" si="37"/>
        <v>Três Pontas</v>
      </c>
      <c r="G2381" s="19">
        <v>689.79399999999998</v>
      </c>
    </row>
    <row r="2382" spans="1:7" x14ac:dyDescent="0.25">
      <c r="A2382" s="18">
        <f>IF(ISNUMBER(SEARCH('1_Aspectos Geográficos'!$D$6,tab_estados[],1)),MAX($A$1:A2381)+1,0)</f>
        <v>2381</v>
      </c>
      <c r="B2382" s="18" t="s">
        <v>2387</v>
      </c>
      <c r="C2382" s="18" t="s">
        <v>2388</v>
      </c>
      <c r="D2382" s="18" t="s">
        <v>3204</v>
      </c>
      <c r="E2382" s="19" t="s">
        <v>8485</v>
      </c>
      <c r="F2382" s="18" t="str">
        <f t="shared" si="37"/>
        <v>Tumiritinga</v>
      </c>
      <c r="G2382" s="19">
        <v>500.07299999999998</v>
      </c>
    </row>
    <row r="2383" spans="1:7" x14ac:dyDescent="0.25">
      <c r="A2383" s="18">
        <f>IF(ISNUMBER(SEARCH('1_Aspectos Geográficos'!$D$6,tab_estados[],1)),MAX($A$1:A2382)+1,0)</f>
        <v>2382</v>
      </c>
      <c r="B2383" s="18" t="s">
        <v>2387</v>
      </c>
      <c r="C2383" s="18" t="s">
        <v>2388</v>
      </c>
      <c r="D2383" s="18" t="s">
        <v>3205</v>
      </c>
      <c r="E2383" s="19" t="s">
        <v>8486</v>
      </c>
      <c r="F2383" s="18" t="str">
        <f t="shared" si="37"/>
        <v>Tupaciguara</v>
      </c>
      <c r="G2383" s="19">
        <v>1823.96</v>
      </c>
    </row>
    <row r="2384" spans="1:7" x14ac:dyDescent="0.25">
      <c r="A2384" s="18">
        <f>IF(ISNUMBER(SEARCH('1_Aspectos Geográficos'!$D$6,tab_estados[],1)),MAX($A$1:A2383)+1,0)</f>
        <v>2383</v>
      </c>
      <c r="B2384" s="18" t="s">
        <v>2387</v>
      </c>
      <c r="C2384" s="18" t="s">
        <v>2388</v>
      </c>
      <c r="D2384" s="18" t="s">
        <v>3206</v>
      </c>
      <c r="E2384" s="19" t="s">
        <v>8487</v>
      </c>
      <c r="F2384" s="18" t="str">
        <f t="shared" si="37"/>
        <v>Turmalina</v>
      </c>
      <c r="G2384" s="19">
        <v>1153.1110000000001</v>
      </c>
    </row>
    <row r="2385" spans="1:7" x14ac:dyDescent="0.25">
      <c r="A2385" s="18">
        <f>IF(ISNUMBER(SEARCH('1_Aspectos Geográficos'!$D$6,tab_estados[],1)),MAX($A$1:A2384)+1,0)</f>
        <v>2384</v>
      </c>
      <c r="B2385" s="18" t="s">
        <v>2387</v>
      </c>
      <c r="C2385" s="18" t="s">
        <v>2388</v>
      </c>
      <c r="D2385" s="18" t="s">
        <v>3207</v>
      </c>
      <c r="E2385" s="19" t="s">
        <v>8488</v>
      </c>
      <c r="F2385" s="18" t="str">
        <f t="shared" si="37"/>
        <v>Turvolândia</v>
      </c>
      <c r="G2385" s="19">
        <v>221</v>
      </c>
    </row>
    <row r="2386" spans="1:7" x14ac:dyDescent="0.25">
      <c r="A2386" s="18">
        <f>IF(ISNUMBER(SEARCH('1_Aspectos Geográficos'!$D$6,tab_estados[],1)),MAX($A$1:A2385)+1,0)</f>
        <v>2385</v>
      </c>
      <c r="B2386" s="18" t="s">
        <v>2387</v>
      </c>
      <c r="C2386" s="18" t="s">
        <v>2388</v>
      </c>
      <c r="D2386" s="18" t="s">
        <v>3208</v>
      </c>
      <c r="E2386" s="19" t="s">
        <v>8489</v>
      </c>
      <c r="F2386" s="18" t="str">
        <f t="shared" si="37"/>
        <v>Ubá</v>
      </c>
      <c r="G2386" s="19">
        <v>407.452</v>
      </c>
    </row>
    <row r="2387" spans="1:7" x14ac:dyDescent="0.25">
      <c r="A2387" s="18">
        <f>IF(ISNUMBER(SEARCH('1_Aspectos Geográficos'!$D$6,tab_estados[],1)),MAX($A$1:A2386)+1,0)</f>
        <v>2386</v>
      </c>
      <c r="B2387" s="18" t="s">
        <v>2387</v>
      </c>
      <c r="C2387" s="18" t="s">
        <v>2388</v>
      </c>
      <c r="D2387" s="18" t="s">
        <v>3209</v>
      </c>
      <c r="E2387" s="19" t="s">
        <v>8490</v>
      </c>
      <c r="F2387" s="18" t="str">
        <f t="shared" si="37"/>
        <v>Ubaí</v>
      </c>
      <c r="G2387" s="19">
        <v>820.524</v>
      </c>
    </row>
    <row r="2388" spans="1:7" x14ac:dyDescent="0.25">
      <c r="A2388" s="18">
        <f>IF(ISNUMBER(SEARCH('1_Aspectos Geográficos'!$D$6,tab_estados[],1)),MAX($A$1:A2387)+1,0)</f>
        <v>2387</v>
      </c>
      <c r="B2388" s="18" t="s">
        <v>2387</v>
      </c>
      <c r="C2388" s="18" t="s">
        <v>2388</v>
      </c>
      <c r="D2388" s="18" t="s">
        <v>3210</v>
      </c>
      <c r="E2388" s="19" t="s">
        <v>8491</v>
      </c>
      <c r="F2388" s="18" t="str">
        <f t="shared" si="37"/>
        <v>Ubaporanga</v>
      </c>
      <c r="G2388" s="19">
        <v>189.04499999999999</v>
      </c>
    </row>
    <row r="2389" spans="1:7" x14ac:dyDescent="0.25">
      <c r="A2389" s="18">
        <f>IF(ISNUMBER(SEARCH('1_Aspectos Geográficos'!$D$6,tab_estados[],1)),MAX($A$1:A2388)+1,0)</f>
        <v>2388</v>
      </c>
      <c r="B2389" s="18" t="s">
        <v>2387</v>
      </c>
      <c r="C2389" s="18" t="s">
        <v>2388</v>
      </c>
      <c r="D2389" s="18" t="s">
        <v>3211</v>
      </c>
      <c r="E2389" s="19" t="s">
        <v>8492</v>
      </c>
      <c r="F2389" s="18" t="str">
        <f t="shared" si="37"/>
        <v>Uberaba</v>
      </c>
      <c r="G2389" s="19">
        <v>4523.9570000000003</v>
      </c>
    </row>
    <row r="2390" spans="1:7" x14ac:dyDescent="0.25">
      <c r="A2390" s="18">
        <f>IF(ISNUMBER(SEARCH('1_Aspectos Geográficos'!$D$6,tab_estados[],1)),MAX($A$1:A2389)+1,0)</f>
        <v>2389</v>
      </c>
      <c r="B2390" s="18" t="s">
        <v>2387</v>
      </c>
      <c r="C2390" s="18" t="s">
        <v>2388</v>
      </c>
      <c r="D2390" s="18" t="s">
        <v>3212</v>
      </c>
      <c r="E2390" s="19" t="s">
        <v>8493</v>
      </c>
      <c r="F2390" s="18" t="str">
        <f t="shared" si="37"/>
        <v>Uberlândia</v>
      </c>
      <c r="G2390" s="19">
        <v>4115.2060000000001</v>
      </c>
    </row>
    <row r="2391" spans="1:7" x14ac:dyDescent="0.25">
      <c r="A2391" s="18">
        <f>IF(ISNUMBER(SEARCH('1_Aspectos Geográficos'!$D$6,tab_estados[],1)),MAX($A$1:A2390)+1,0)</f>
        <v>2390</v>
      </c>
      <c r="B2391" s="18" t="s">
        <v>2387</v>
      </c>
      <c r="C2391" s="18" t="s">
        <v>2388</v>
      </c>
      <c r="D2391" s="18" t="s">
        <v>3213</v>
      </c>
      <c r="E2391" s="19" t="s">
        <v>8494</v>
      </c>
      <c r="F2391" s="18" t="str">
        <f t="shared" si="37"/>
        <v>Umburatiba</v>
      </c>
      <c r="G2391" s="19">
        <v>405.83300000000003</v>
      </c>
    </row>
    <row r="2392" spans="1:7" x14ac:dyDescent="0.25">
      <c r="A2392" s="18">
        <f>IF(ISNUMBER(SEARCH('1_Aspectos Geográficos'!$D$6,tab_estados[],1)),MAX($A$1:A2391)+1,0)</f>
        <v>2391</v>
      </c>
      <c r="B2392" s="18" t="s">
        <v>2387</v>
      </c>
      <c r="C2392" s="18" t="s">
        <v>2388</v>
      </c>
      <c r="D2392" s="18" t="s">
        <v>3214</v>
      </c>
      <c r="E2392" s="19" t="s">
        <v>8495</v>
      </c>
      <c r="F2392" s="18" t="str">
        <f t="shared" si="37"/>
        <v>Unaí</v>
      </c>
      <c r="G2392" s="19">
        <v>8448.0820000000003</v>
      </c>
    </row>
    <row r="2393" spans="1:7" x14ac:dyDescent="0.25">
      <c r="A2393" s="18">
        <f>IF(ISNUMBER(SEARCH('1_Aspectos Geográficos'!$D$6,tab_estados[],1)),MAX($A$1:A2392)+1,0)</f>
        <v>2392</v>
      </c>
      <c r="B2393" s="18" t="s">
        <v>2387</v>
      </c>
      <c r="C2393" s="18" t="s">
        <v>2388</v>
      </c>
      <c r="D2393" s="18" t="s">
        <v>3215</v>
      </c>
      <c r="E2393" s="19" t="s">
        <v>8496</v>
      </c>
      <c r="F2393" s="18" t="str">
        <f t="shared" si="37"/>
        <v>União De Minas</v>
      </c>
      <c r="G2393" s="19">
        <v>1147.4069999999999</v>
      </c>
    </row>
    <row r="2394" spans="1:7" x14ac:dyDescent="0.25">
      <c r="A2394" s="18">
        <f>IF(ISNUMBER(SEARCH('1_Aspectos Geográficos'!$D$6,tab_estados[],1)),MAX($A$1:A2393)+1,0)</f>
        <v>2393</v>
      </c>
      <c r="B2394" s="18" t="s">
        <v>2387</v>
      </c>
      <c r="C2394" s="18" t="s">
        <v>2388</v>
      </c>
      <c r="D2394" s="18" t="s">
        <v>3216</v>
      </c>
      <c r="E2394" s="19" t="s">
        <v>8497</v>
      </c>
      <c r="F2394" s="18" t="str">
        <f t="shared" si="37"/>
        <v>Uruana De Minas</v>
      </c>
      <c r="G2394" s="19">
        <v>598.221</v>
      </c>
    </row>
    <row r="2395" spans="1:7" x14ac:dyDescent="0.25">
      <c r="A2395" s="18">
        <f>IF(ISNUMBER(SEARCH('1_Aspectos Geográficos'!$D$6,tab_estados[],1)),MAX($A$1:A2394)+1,0)</f>
        <v>2394</v>
      </c>
      <c r="B2395" s="18" t="s">
        <v>2387</v>
      </c>
      <c r="C2395" s="18" t="s">
        <v>2388</v>
      </c>
      <c r="D2395" s="18" t="s">
        <v>3217</v>
      </c>
      <c r="E2395" s="19" t="s">
        <v>8498</v>
      </c>
      <c r="F2395" s="18" t="str">
        <f t="shared" si="37"/>
        <v>Urucânia</v>
      </c>
      <c r="G2395" s="19">
        <v>138.792</v>
      </c>
    </row>
    <row r="2396" spans="1:7" x14ac:dyDescent="0.25">
      <c r="A2396" s="18">
        <f>IF(ISNUMBER(SEARCH('1_Aspectos Geográficos'!$D$6,tab_estados[],1)),MAX($A$1:A2395)+1,0)</f>
        <v>2395</v>
      </c>
      <c r="B2396" s="18" t="s">
        <v>2387</v>
      </c>
      <c r="C2396" s="18" t="s">
        <v>2388</v>
      </c>
      <c r="D2396" s="18" t="s">
        <v>3218</v>
      </c>
      <c r="E2396" s="19" t="s">
        <v>8499</v>
      </c>
      <c r="F2396" s="18" t="str">
        <f t="shared" si="37"/>
        <v>Urucuia</v>
      </c>
      <c r="G2396" s="19">
        <v>2076.942</v>
      </c>
    </row>
    <row r="2397" spans="1:7" x14ac:dyDescent="0.25">
      <c r="A2397" s="18">
        <f>IF(ISNUMBER(SEARCH('1_Aspectos Geográficos'!$D$6,tab_estados[],1)),MAX($A$1:A2396)+1,0)</f>
        <v>2396</v>
      </c>
      <c r="B2397" s="18" t="s">
        <v>2387</v>
      </c>
      <c r="C2397" s="18" t="s">
        <v>2388</v>
      </c>
      <c r="D2397" s="18" t="s">
        <v>3219</v>
      </c>
      <c r="E2397" s="19" t="s">
        <v>8500</v>
      </c>
      <c r="F2397" s="18" t="str">
        <f t="shared" si="37"/>
        <v>Vargem Alegre</v>
      </c>
      <c r="G2397" s="19">
        <v>116.664</v>
      </c>
    </row>
    <row r="2398" spans="1:7" x14ac:dyDescent="0.25">
      <c r="A2398" s="18">
        <f>IF(ISNUMBER(SEARCH('1_Aspectos Geográficos'!$D$6,tab_estados[],1)),MAX($A$1:A2397)+1,0)</f>
        <v>2397</v>
      </c>
      <c r="B2398" s="18" t="s">
        <v>2387</v>
      </c>
      <c r="C2398" s="18" t="s">
        <v>2388</v>
      </c>
      <c r="D2398" s="18" t="s">
        <v>3220</v>
      </c>
      <c r="E2398" s="19" t="s">
        <v>8501</v>
      </c>
      <c r="F2398" s="18" t="str">
        <f t="shared" si="37"/>
        <v>Vargem Bonita</v>
      </c>
      <c r="G2398" s="19">
        <v>409.88799999999998</v>
      </c>
    </row>
    <row r="2399" spans="1:7" x14ac:dyDescent="0.25">
      <c r="A2399" s="18">
        <f>IF(ISNUMBER(SEARCH('1_Aspectos Geográficos'!$D$6,tab_estados[],1)),MAX($A$1:A2398)+1,0)</f>
        <v>2398</v>
      </c>
      <c r="B2399" s="18" t="s">
        <v>2387</v>
      </c>
      <c r="C2399" s="18" t="s">
        <v>2388</v>
      </c>
      <c r="D2399" s="18" t="s">
        <v>3221</v>
      </c>
      <c r="E2399" s="19" t="s">
        <v>8502</v>
      </c>
      <c r="F2399" s="18" t="str">
        <f t="shared" si="37"/>
        <v>Vargem Grande Do Rio Pardo</v>
      </c>
      <c r="G2399" s="19">
        <v>491.512</v>
      </c>
    </row>
    <row r="2400" spans="1:7" x14ac:dyDescent="0.25">
      <c r="A2400" s="18">
        <f>IF(ISNUMBER(SEARCH('1_Aspectos Geográficos'!$D$6,tab_estados[],1)),MAX($A$1:A2399)+1,0)</f>
        <v>2399</v>
      </c>
      <c r="B2400" s="18" t="s">
        <v>2387</v>
      </c>
      <c r="C2400" s="18" t="s">
        <v>2388</v>
      </c>
      <c r="D2400" s="18" t="s">
        <v>3222</v>
      </c>
      <c r="E2400" s="19" t="s">
        <v>8503</v>
      </c>
      <c r="F2400" s="18" t="str">
        <f t="shared" si="37"/>
        <v>Varginha</v>
      </c>
      <c r="G2400" s="19">
        <v>395.39600000000002</v>
      </c>
    </row>
    <row r="2401" spans="1:7" x14ac:dyDescent="0.25">
      <c r="A2401" s="18">
        <f>IF(ISNUMBER(SEARCH('1_Aspectos Geográficos'!$D$6,tab_estados[],1)),MAX($A$1:A2400)+1,0)</f>
        <v>2400</v>
      </c>
      <c r="B2401" s="18" t="s">
        <v>2387</v>
      </c>
      <c r="C2401" s="18" t="s">
        <v>2388</v>
      </c>
      <c r="D2401" s="18" t="s">
        <v>3223</v>
      </c>
      <c r="E2401" s="19" t="s">
        <v>8504</v>
      </c>
      <c r="F2401" s="18" t="str">
        <f t="shared" si="37"/>
        <v>Varjão De Minas</v>
      </c>
      <c r="G2401" s="19">
        <v>651.61</v>
      </c>
    </row>
    <row r="2402" spans="1:7" x14ac:dyDescent="0.25">
      <c r="A2402" s="18">
        <f>IF(ISNUMBER(SEARCH('1_Aspectos Geográficos'!$D$6,tab_estados[],1)),MAX($A$1:A2401)+1,0)</f>
        <v>2401</v>
      </c>
      <c r="B2402" s="18" t="s">
        <v>2387</v>
      </c>
      <c r="C2402" s="18" t="s">
        <v>2388</v>
      </c>
      <c r="D2402" s="18" t="s">
        <v>3224</v>
      </c>
      <c r="E2402" s="19" t="s">
        <v>8505</v>
      </c>
      <c r="F2402" s="18" t="str">
        <f t="shared" si="37"/>
        <v>Várzea Da Palma</v>
      </c>
      <c r="G2402" s="19">
        <v>2220.279</v>
      </c>
    </row>
    <row r="2403" spans="1:7" x14ac:dyDescent="0.25">
      <c r="A2403" s="18">
        <f>IF(ISNUMBER(SEARCH('1_Aspectos Geográficos'!$D$6,tab_estados[],1)),MAX($A$1:A2402)+1,0)</f>
        <v>2402</v>
      </c>
      <c r="B2403" s="18" t="s">
        <v>2387</v>
      </c>
      <c r="C2403" s="18" t="s">
        <v>2388</v>
      </c>
      <c r="D2403" s="18" t="s">
        <v>3225</v>
      </c>
      <c r="E2403" s="19" t="s">
        <v>8506</v>
      </c>
      <c r="F2403" s="18" t="str">
        <f t="shared" si="37"/>
        <v>Varzelândia</v>
      </c>
      <c r="G2403" s="19">
        <v>814.99400000000003</v>
      </c>
    </row>
    <row r="2404" spans="1:7" x14ac:dyDescent="0.25">
      <c r="A2404" s="18">
        <f>IF(ISNUMBER(SEARCH('1_Aspectos Geográficos'!$D$6,tab_estados[],1)),MAX($A$1:A2403)+1,0)</f>
        <v>2403</v>
      </c>
      <c r="B2404" s="18" t="s">
        <v>2387</v>
      </c>
      <c r="C2404" s="18" t="s">
        <v>2388</v>
      </c>
      <c r="D2404" s="18" t="s">
        <v>3226</v>
      </c>
      <c r="E2404" s="19" t="s">
        <v>8507</v>
      </c>
      <c r="F2404" s="18" t="str">
        <f t="shared" si="37"/>
        <v>Vazante</v>
      </c>
      <c r="G2404" s="19">
        <v>1913.396</v>
      </c>
    </row>
    <row r="2405" spans="1:7" x14ac:dyDescent="0.25">
      <c r="A2405" s="18">
        <f>IF(ISNUMBER(SEARCH('1_Aspectos Geográficos'!$D$6,tab_estados[],1)),MAX($A$1:A2404)+1,0)</f>
        <v>2404</v>
      </c>
      <c r="B2405" s="18" t="s">
        <v>2387</v>
      </c>
      <c r="C2405" s="18" t="s">
        <v>2388</v>
      </c>
      <c r="D2405" s="18" t="s">
        <v>3227</v>
      </c>
      <c r="E2405" s="19" t="s">
        <v>8508</v>
      </c>
      <c r="F2405" s="18" t="str">
        <f t="shared" si="37"/>
        <v>Verdelândia</v>
      </c>
      <c r="G2405" s="19">
        <v>1570.5820000000001</v>
      </c>
    </row>
    <row r="2406" spans="1:7" x14ac:dyDescent="0.25">
      <c r="A2406" s="18">
        <f>IF(ISNUMBER(SEARCH('1_Aspectos Geográficos'!$D$6,tab_estados[],1)),MAX($A$1:A2405)+1,0)</f>
        <v>2405</v>
      </c>
      <c r="B2406" s="18" t="s">
        <v>2387</v>
      </c>
      <c r="C2406" s="18" t="s">
        <v>2388</v>
      </c>
      <c r="D2406" s="18" t="s">
        <v>3228</v>
      </c>
      <c r="E2406" s="19" t="s">
        <v>8509</v>
      </c>
      <c r="F2406" s="18" t="str">
        <f t="shared" si="37"/>
        <v>Veredinha</v>
      </c>
      <c r="G2406" s="19">
        <v>631.69100000000003</v>
      </c>
    </row>
    <row r="2407" spans="1:7" x14ac:dyDescent="0.25">
      <c r="A2407" s="18">
        <f>IF(ISNUMBER(SEARCH('1_Aspectos Geográficos'!$D$6,tab_estados[],1)),MAX($A$1:A2406)+1,0)</f>
        <v>2406</v>
      </c>
      <c r="B2407" s="18" t="s">
        <v>2387</v>
      </c>
      <c r="C2407" s="18" t="s">
        <v>2388</v>
      </c>
      <c r="D2407" s="18" t="s">
        <v>3229</v>
      </c>
      <c r="E2407" s="19" t="s">
        <v>8510</v>
      </c>
      <c r="F2407" s="18" t="str">
        <f t="shared" si="37"/>
        <v>Veríssimo</v>
      </c>
      <c r="G2407" s="19">
        <v>1031.8230000000001</v>
      </c>
    </row>
    <row r="2408" spans="1:7" x14ac:dyDescent="0.25">
      <c r="A2408" s="18">
        <f>IF(ISNUMBER(SEARCH('1_Aspectos Geográficos'!$D$6,tab_estados[],1)),MAX($A$1:A2407)+1,0)</f>
        <v>2407</v>
      </c>
      <c r="B2408" s="18" t="s">
        <v>2387</v>
      </c>
      <c r="C2408" s="18" t="s">
        <v>2388</v>
      </c>
      <c r="D2408" s="18" t="s">
        <v>3230</v>
      </c>
      <c r="E2408" s="19" t="s">
        <v>8511</v>
      </c>
      <c r="F2408" s="18" t="str">
        <f t="shared" si="37"/>
        <v>Vermelho Novo</v>
      </c>
      <c r="G2408" s="19">
        <v>115.242</v>
      </c>
    </row>
    <row r="2409" spans="1:7" x14ac:dyDescent="0.25">
      <c r="A2409" s="18">
        <f>IF(ISNUMBER(SEARCH('1_Aspectos Geográficos'!$D$6,tab_estados[],1)),MAX($A$1:A2408)+1,0)</f>
        <v>2408</v>
      </c>
      <c r="B2409" s="18" t="s">
        <v>2387</v>
      </c>
      <c r="C2409" s="18" t="s">
        <v>2388</v>
      </c>
      <c r="D2409" s="18" t="s">
        <v>3231</v>
      </c>
      <c r="E2409" s="19" t="s">
        <v>8512</v>
      </c>
      <c r="F2409" s="18" t="str">
        <f t="shared" si="37"/>
        <v>Vespasiano</v>
      </c>
      <c r="G2409" s="19">
        <v>71.08</v>
      </c>
    </row>
    <row r="2410" spans="1:7" x14ac:dyDescent="0.25">
      <c r="A2410" s="18">
        <f>IF(ISNUMBER(SEARCH('1_Aspectos Geográficos'!$D$6,tab_estados[],1)),MAX($A$1:A2409)+1,0)</f>
        <v>2409</v>
      </c>
      <c r="B2410" s="18" t="s">
        <v>2387</v>
      </c>
      <c r="C2410" s="18" t="s">
        <v>2388</v>
      </c>
      <c r="D2410" s="18" t="s">
        <v>3232</v>
      </c>
      <c r="E2410" s="19" t="s">
        <v>6315</v>
      </c>
      <c r="F2410" s="18" t="str">
        <f t="shared" si="37"/>
        <v>Viçosa</v>
      </c>
      <c r="G2410" s="19">
        <v>299.41800000000001</v>
      </c>
    </row>
    <row r="2411" spans="1:7" x14ac:dyDescent="0.25">
      <c r="A2411" s="18">
        <f>IF(ISNUMBER(SEARCH('1_Aspectos Geográficos'!$D$6,tab_estados[],1)),MAX($A$1:A2410)+1,0)</f>
        <v>2410</v>
      </c>
      <c r="B2411" s="18" t="s">
        <v>2387</v>
      </c>
      <c r="C2411" s="18" t="s">
        <v>2388</v>
      </c>
      <c r="D2411" s="18" t="s">
        <v>3233</v>
      </c>
      <c r="E2411" s="19" t="s">
        <v>8513</v>
      </c>
      <c r="F2411" s="18" t="str">
        <f t="shared" si="37"/>
        <v>Vieiras</v>
      </c>
      <c r="G2411" s="19">
        <v>112.691</v>
      </c>
    </row>
    <row r="2412" spans="1:7" x14ac:dyDescent="0.25">
      <c r="A2412" s="18">
        <f>IF(ISNUMBER(SEARCH('1_Aspectos Geográficos'!$D$6,tab_estados[],1)),MAX($A$1:A2411)+1,0)</f>
        <v>2411</v>
      </c>
      <c r="B2412" s="18" t="s">
        <v>2387</v>
      </c>
      <c r="C2412" s="18" t="s">
        <v>2388</v>
      </c>
      <c r="D2412" s="18" t="s">
        <v>3234</v>
      </c>
      <c r="E2412" s="19" t="s">
        <v>8514</v>
      </c>
      <c r="F2412" s="18" t="str">
        <f t="shared" si="37"/>
        <v>Mathias Lobato</v>
      </c>
      <c r="G2412" s="19">
        <v>172.297</v>
      </c>
    </row>
    <row r="2413" spans="1:7" x14ac:dyDescent="0.25">
      <c r="A2413" s="18">
        <f>IF(ISNUMBER(SEARCH('1_Aspectos Geográficos'!$D$6,tab_estados[],1)),MAX($A$1:A2412)+1,0)</f>
        <v>2412</v>
      </c>
      <c r="B2413" s="18" t="s">
        <v>2387</v>
      </c>
      <c r="C2413" s="18" t="s">
        <v>2388</v>
      </c>
      <c r="D2413" s="18" t="s">
        <v>3235</v>
      </c>
      <c r="E2413" s="19" t="s">
        <v>8515</v>
      </c>
      <c r="F2413" s="18" t="str">
        <f t="shared" si="37"/>
        <v>Virgem Da Lapa</v>
      </c>
      <c r="G2413" s="19">
        <v>868.91399999999999</v>
      </c>
    </row>
    <row r="2414" spans="1:7" x14ac:dyDescent="0.25">
      <c r="A2414" s="18">
        <f>IF(ISNUMBER(SEARCH('1_Aspectos Geográficos'!$D$6,tab_estados[],1)),MAX($A$1:A2413)+1,0)</f>
        <v>2413</v>
      </c>
      <c r="B2414" s="18" t="s">
        <v>2387</v>
      </c>
      <c r="C2414" s="18" t="s">
        <v>2388</v>
      </c>
      <c r="D2414" s="18" t="s">
        <v>3236</v>
      </c>
      <c r="E2414" s="19" t="s">
        <v>8516</v>
      </c>
      <c r="F2414" s="18" t="str">
        <f t="shared" si="37"/>
        <v>Virgínia</v>
      </c>
      <c r="G2414" s="19">
        <v>326.51499999999999</v>
      </c>
    </row>
    <row r="2415" spans="1:7" x14ac:dyDescent="0.25">
      <c r="A2415" s="18">
        <f>IF(ISNUMBER(SEARCH('1_Aspectos Geográficos'!$D$6,tab_estados[],1)),MAX($A$1:A2414)+1,0)</f>
        <v>2414</v>
      </c>
      <c r="B2415" s="18" t="s">
        <v>2387</v>
      </c>
      <c r="C2415" s="18" t="s">
        <v>2388</v>
      </c>
      <c r="D2415" s="18" t="s">
        <v>3237</v>
      </c>
      <c r="E2415" s="19" t="s">
        <v>8517</v>
      </c>
      <c r="F2415" s="18" t="str">
        <f t="shared" si="37"/>
        <v>Virginópolis</v>
      </c>
      <c r="G2415" s="19">
        <v>439.87799999999999</v>
      </c>
    </row>
    <row r="2416" spans="1:7" x14ac:dyDescent="0.25">
      <c r="A2416" s="18">
        <f>IF(ISNUMBER(SEARCH('1_Aspectos Geográficos'!$D$6,tab_estados[],1)),MAX($A$1:A2415)+1,0)</f>
        <v>2415</v>
      </c>
      <c r="B2416" s="18" t="s">
        <v>2387</v>
      </c>
      <c r="C2416" s="18" t="s">
        <v>2388</v>
      </c>
      <c r="D2416" s="18" t="s">
        <v>3238</v>
      </c>
      <c r="E2416" s="19" t="s">
        <v>8518</v>
      </c>
      <c r="F2416" s="18" t="str">
        <f t="shared" si="37"/>
        <v>Virgolândia</v>
      </c>
      <c r="G2416" s="19">
        <v>281.02199999999999</v>
      </c>
    </row>
    <row r="2417" spans="1:7" x14ac:dyDescent="0.25">
      <c r="A2417" s="18">
        <f>IF(ISNUMBER(SEARCH('1_Aspectos Geográficos'!$D$6,tab_estados[],1)),MAX($A$1:A2416)+1,0)</f>
        <v>2416</v>
      </c>
      <c r="B2417" s="18" t="s">
        <v>2387</v>
      </c>
      <c r="C2417" s="18" t="s">
        <v>2388</v>
      </c>
      <c r="D2417" s="18" t="s">
        <v>3239</v>
      </c>
      <c r="E2417" s="19" t="s">
        <v>8519</v>
      </c>
      <c r="F2417" s="18" t="str">
        <f t="shared" si="37"/>
        <v>Visconde Do Rio Branco</v>
      </c>
      <c r="G2417" s="19">
        <v>243.351</v>
      </c>
    </row>
    <row r="2418" spans="1:7" x14ac:dyDescent="0.25">
      <c r="A2418" s="18">
        <f>IF(ISNUMBER(SEARCH('1_Aspectos Geográficos'!$D$6,tab_estados[],1)),MAX($A$1:A2417)+1,0)</f>
        <v>2417</v>
      </c>
      <c r="B2418" s="18" t="s">
        <v>2387</v>
      </c>
      <c r="C2418" s="18" t="s">
        <v>2388</v>
      </c>
      <c r="D2418" s="18" t="s">
        <v>3240</v>
      </c>
      <c r="E2418" s="19" t="s">
        <v>8520</v>
      </c>
      <c r="F2418" s="18" t="str">
        <f t="shared" si="37"/>
        <v>Volta Grande</v>
      </c>
      <c r="G2418" s="19">
        <v>205.55199999999999</v>
      </c>
    </row>
    <row r="2419" spans="1:7" x14ac:dyDescent="0.25">
      <c r="A2419" s="18">
        <f>IF(ISNUMBER(SEARCH('1_Aspectos Geográficos'!$D$6,tab_estados[],1)),MAX($A$1:A2418)+1,0)</f>
        <v>2418</v>
      </c>
      <c r="B2419" s="18" t="s">
        <v>2387</v>
      </c>
      <c r="C2419" s="18" t="s">
        <v>2388</v>
      </c>
      <c r="D2419" s="18" t="s">
        <v>3241</v>
      </c>
      <c r="E2419" s="19" t="s">
        <v>8521</v>
      </c>
      <c r="F2419" s="18" t="str">
        <f t="shared" si="37"/>
        <v>Wenceslau Braz</v>
      </c>
      <c r="G2419" s="19">
        <v>102.48699999999999</v>
      </c>
    </row>
    <row r="2420" spans="1:7" x14ac:dyDescent="0.25">
      <c r="A2420" s="18">
        <f>IF(ISNUMBER(SEARCH('1_Aspectos Geográficos'!$D$6,tab_estados[],1)),MAX($A$1:A2419)+1,0)</f>
        <v>2419</v>
      </c>
      <c r="B2420" s="18" t="s">
        <v>94</v>
      </c>
      <c r="C2420" s="18" t="s">
        <v>273</v>
      </c>
      <c r="D2420" s="18" t="s">
        <v>274</v>
      </c>
      <c r="E2420" s="19" t="s">
        <v>8522</v>
      </c>
      <c r="F2420" s="18" t="str">
        <f t="shared" si="37"/>
        <v>Abaetetuba</v>
      </c>
      <c r="G2420" s="19">
        <v>1610.404</v>
      </c>
    </row>
    <row r="2421" spans="1:7" x14ac:dyDescent="0.25">
      <c r="A2421" s="18">
        <f>IF(ISNUMBER(SEARCH('1_Aspectos Geográficos'!$D$6,tab_estados[],1)),MAX($A$1:A2420)+1,0)</f>
        <v>2420</v>
      </c>
      <c r="B2421" s="18" t="s">
        <v>94</v>
      </c>
      <c r="C2421" s="18" t="s">
        <v>273</v>
      </c>
      <c r="D2421" s="18" t="s">
        <v>275</v>
      </c>
      <c r="E2421" s="19" t="s">
        <v>8523</v>
      </c>
      <c r="F2421" s="18" t="str">
        <f t="shared" si="37"/>
        <v>Abel Figueiredo</v>
      </c>
      <c r="G2421" s="19">
        <v>614.13099999999997</v>
      </c>
    </row>
    <row r="2422" spans="1:7" x14ac:dyDescent="0.25">
      <c r="A2422" s="18">
        <f>IF(ISNUMBER(SEARCH('1_Aspectos Geográficos'!$D$6,tab_estados[],1)),MAX($A$1:A2421)+1,0)</f>
        <v>2421</v>
      </c>
      <c r="B2422" s="18" t="s">
        <v>94</v>
      </c>
      <c r="C2422" s="18" t="s">
        <v>273</v>
      </c>
      <c r="D2422" s="18" t="s">
        <v>276</v>
      </c>
      <c r="E2422" s="19" t="s">
        <v>8524</v>
      </c>
      <c r="F2422" s="18" t="str">
        <f t="shared" si="37"/>
        <v>Acará</v>
      </c>
      <c r="G2422" s="19">
        <v>4343.8050000000003</v>
      </c>
    </row>
    <row r="2423" spans="1:7" x14ac:dyDescent="0.25">
      <c r="A2423" s="18">
        <f>IF(ISNUMBER(SEARCH('1_Aspectos Geográficos'!$D$6,tab_estados[],1)),MAX($A$1:A2422)+1,0)</f>
        <v>2422</v>
      </c>
      <c r="B2423" s="18" t="s">
        <v>94</v>
      </c>
      <c r="C2423" s="18" t="s">
        <v>273</v>
      </c>
      <c r="D2423" s="18" t="s">
        <v>277</v>
      </c>
      <c r="E2423" s="19" t="s">
        <v>8525</v>
      </c>
      <c r="F2423" s="18" t="str">
        <f t="shared" si="37"/>
        <v>Afuá</v>
      </c>
      <c r="G2423" s="19">
        <v>8372.7950000000001</v>
      </c>
    </row>
    <row r="2424" spans="1:7" x14ac:dyDescent="0.25">
      <c r="A2424" s="18">
        <f>IF(ISNUMBER(SEARCH('1_Aspectos Geográficos'!$D$6,tab_estados[],1)),MAX($A$1:A2423)+1,0)</f>
        <v>2423</v>
      </c>
      <c r="B2424" s="18" t="s">
        <v>94</v>
      </c>
      <c r="C2424" s="18" t="s">
        <v>273</v>
      </c>
      <c r="D2424" s="18" t="s">
        <v>278</v>
      </c>
      <c r="E2424" s="19" t="s">
        <v>8526</v>
      </c>
      <c r="F2424" s="18" t="str">
        <f t="shared" si="37"/>
        <v>Água Azul Do Norte</v>
      </c>
      <c r="G2424" s="19">
        <v>7113.9549999999999</v>
      </c>
    </row>
    <row r="2425" spans="1:7" x14ac:dyDescent="0.25">
      <c r="A2425" s="18">
        <f>IF(ISNUMBER(SEARCH('1_Aspectos Geográficos'!$D$6,tab_estados[],1)),MAX($A$1:A2424)+1,0)</f>
        <v>2424</v>
      </c>
      <c r="B2425" s="18" t="s">
        <v>94</v>
      </c>
      <c r="C2425" s="18" t="s">
        <v>273</v>
      </c>
      <c r="D2425" s="18" t="s">
        <v>279</v>
      </c>
      <c r="E2425" s="19" t="s">
        <v>6080</v>
      </c>
      <c r="F2425" s="18" t="str">
        <f t="shared" si="37"/>
        <v>Alenquer</v>
      </c>
      <c r="G2425" s="19">
        <v>23645.452000000001</v>
      </c>
    </row>
    <row r="2426" spans="1:7" x14ac:dyDescent="0.25">
      <c r="A2426" s="18">
        <f>IF(ISNUMBER(SEARCH('1_Aspectos Geográficos'!$D$6,tab_estados[],1)),MAX($A$1:A2425)+1,0)</f>
        <v>2425</v>
      </c>
      <c r="B2426" s="18" t="s">
        <v>94</v>
      </c>
      <c r="C2426" s="18" t="s">
        <v>273</v>
      </c>
      <c r="D2426" s="18" t="s">
        <v>280</v>
      </c>
      <c r="E2426" s="19" t="s">
        <v>6081</v>
      </c>
      <c r="F2426" s="18" t="str">
        <f t="shared" si="37"/>
        <v>Almeirim</v>
      </c>
      <c r="G2426" s="19">
        <v>72954.797999999995</v>
      </c>
    </row>
    <row r="2427" spans="1:7" x14ac:dyDescent="0.25">
      <c r="A2427" s="18">
        <f>IF(ISNUMBER(SEARCH('1_Aspectos Geográficos'!$D$6,tab_estados[],1)),MAX($A$1:A2426)+1,0)</f>
        <v>2426</v>
      </c>
      <c r="B2427" s="18" t="s">
        <v>94</v>
      </c>
      <c r="C2427" s="18" t="s">
        <v>273</v>
      </c>
      <c r="D2427" s="18" t="s">
        <v>281</v>
      </c>
      <c r="E2427" s="19" t="s">
        <v>8527</v>
      </c>
      <c r="F2427" s="18" t="str">
        <f t="shared" si="37"/>
        <v>Altamira</v>
      </c>
      <c r="G2427" s="19">
        <v>159533.32800000001</v>
      </c>
    </row>
    <row r="2428" spans="1:7" x14ac:dyDescent="0.25">
      <c r="A2428" s="18">
        <f>IF(ISNUMBER(SEARCH('1_Aspectos Geográficos'!$D$6,tab_estados[],1)),MAX($A$1:A2427)+1,0)</f>
        <v>2427</v>
      </c>
      <c r="B2428" s="18" t="s">
        <v>94</v>
      </c>
      <c r="C2428" s="18" t="s">
        <v>273</v>
      </c>
      <c r="D2428" s="18" t="s">
        <v>282</v>
      </c>
      <c r="E2428" s="19" t="s">
        <v>8528</v>
      </c>
      <c r="F2428" s="18" t="str">
        <f t="shared" si="37"/>
        <v>Anajás</v>
      </c>
      <c r="G2428" s="19">
        <v>6913.0680000000002</v>
      </c>
    </row>
    <row r="2429" spans="1:7" x14ac:dyDescent="0.25">
      <c r="A2429" s="18">
        <f>IF(ISNUMBER(SEARCH('1_Aspectos Geográficos'!$D$6,tab_estados[],1)),MAX($A$1:A2428)+1,0)</f>
        <v>2428</v>
      </c>
      <c r="B2429" s="18" t="s">
        <v>94</v>
      </c>
      <c r="C2429" s="18" t="s">
        <v>273</v>
      </c>
      <c r="D2429" s="18" t="s">
        <v>283</v>
      </c>
      <c r="E2429" s="19" t="s">
        <v>8529</v>
      </c>
      <c r="F2429" s="18" t="str">
        <f t="shared" si="37"/>
        <v>Ananindeua</v>
      </c>
      <c r="G2429" s="19">
        <v>190.45099999999999</v>
      </c>
    </row>
    <row r="2430" spans="1:7" x14ac:dyDescent="0.25">
      <c r="A2430" s="18">
        <f>IF(ISNUMBER(SEARCH('1_Aspectos Geográficos'!$D$6,tab_estados[],1)),MAX($A$1:A2429)+1,0)</f>
        <v>2429</v>
      </c>
      <c r="B2430" s="18" t="s">
        <v>94</v>
      </c>
      <c r="C2430" s="18" t="s">
        <v>273</v>
      </c>
      <c r="D2430" s="18" t="s">
        <v>284</v>
      </c>
      <c r="E2430" s="19" t="s">
        <v>8530</v>
      </c>
      <c r="F2430" s="18" t="str">
        <f t="shared" si="37"/>
        <v>Anapu</v>
      </c>
      <c r="G2430" s="19">
        <v>11895.296</v>
      </c>
    </row>
    <row r="2431" spans="1:7" x14ac:dyDescent="0.25">
      <c r="A2431" s="18">
        <f>IF(ISNUMBER(SEARCH('1_Aspectos Geográficos'!$D$6,tab_estados[],1)),MAX($A$1:A2430)+1,0)</f>
        <v>2430</v>
      </c>
      <c r="B2431" s="18" t="s">
        <v>94</v>
      </c>
      <c r="C2431" s="18" t="s">
        <v>273</v>
      </c>
      <c r="D2431" s="18" t="s">
        <v>285</v>
      </c>
      <c r="E2431" s="19" t="s">
        <v>8531</v>
      </c>
      <c r="F2431" s="18" t="str">
        <f t="shared" si="37"/>
        <v>Augusto Corrêa</v>
      </c>
      <c r="G2431" s="19">
        <v>1091.5409999999999</v>
      </c>
    </row>
    <row r="2432" spans="1:7" x14ac:dyDescent="0.25">
      <c r="A2432" s="18">
        <f>IF(ISNUMBER(SEARCH('1_Aspectos Geográficos'!$D$6,tab_estados[],1)),MAX($A$1:A2431)+1,0)</f>
        <v>2431</v>
      </c>
      <c r="B2432" s="18" t="s">
        <v>94</v>
      </c>
      <c r="C2432" s="18" t="s">
        <v>273</v>
      </c>
      <c r="D2432" s="18" t="s">
        <v>286</v>
      </c>
      <c r="E2432" s="19" t="s">
        <v>8532</v>
      </c>
      <c r="F2432" s="18" t="str">
        <f t="shared" si="37"/>
        <v>Aurora Do Pará</v>
      </c>
      <c r="G2432" s="19">
        <v>1811.84</v>
      </c>
    </row>
    <row r="2433" spans="1:7" x14ac:dyDescent="0.25">
      <c r="A2433" s="18">
        <f>IF(ISNUMBER(SEARCH('1_Aspectos Geográficos'!$D$6,tab_estados[],1)),MAX($A$1:A2432)+1,0)</f>
        <v>2432</v>
      </c>
      <c r="B2433" s="18" t="s">
        <v>94</v>
      </c>
      <c r="C2433" s="18" t="s">
        <v>273</v>
      </c>
      <c r="D2433" s="18" t="s">
        <v>287</v>
      </c>
      <c r="E2433" s="19" t="s">
        <v>6083</v>
      </c>
      <c r="F2433" s="18" t="str">
        <f t="shared" si="37"/>
        <v>Aveiro</v>
      </c>
      <c r="G2433" s="19">
        <v>17074.052</v>
      </c>
    </row>
    <row r="2434" spans="1:7" x14ac:dyDescent="0.25">
      <c r="A2434" s="18">
        <f>IF(ISNUMBER(SEARCH('1_Aspectos Geográficos'!$D$6,tab_estados[],1)),MAX($A$1:A2433)+1,0)</f>
        <v>2433</v>
      </c>
      <c r="B2434" s="18" t="s">
        <v>94</v>
      </c>
      <c r="C2434" s="18" t="s">
        <v>273</v>
      </c>
      <c r="D2434" s="18" t="s">
        <v>288</v>
      </c>
      <c r="E2434" s="19" t="s">
        <v>8533</v>
      </c>
      <c r="F2434" s="18" t="str">
        <f t="shared" ref="F2434:F2497" si="38">IFERROR(VLOOKUP(ROW(A2433),lista,5,0),"")</f>
        <v>Bagre</v>
      </c>
      <c r="G2434" s="19">
        <v>4397.3209999999999</v>
      </c>
    </row>
    <row r="2435" spans="1:7" x14ac:dyDescent="0.25">
      <c r="A2435" s="18">
        <f>IF(ISNUMBER(SEARCH('1_Aspectos Geográficos'!$D$6,tab_estados[],1)),MAX($A$1:A2434)+1,0)</f>
        <v>2434</v>
      </c>
      <c r="B2435" s="18" t="s">
        <v>94</v>
      </c>
      <c r="C2435" s="18" t="s">
        <v>273</v>
      </c>
      <c r="D2435" s="18" t="s">
        <v>289</v>
      </c>
      <c r="E2435" s="19" t="s">
        <v>8534</v>
      </c>
      <c r="F2435" s="18" t="str">
        <f t="shared" si="38"/>
        <v>Baião</v>
      </c>
      <c r="G2435" s="19">
        <v>3758.3</v>
      </c>
    </row>
    <row r="2436" spans="1:7" x14ac:dyDescent="0.25">
      <c r="A2436" s="18">
        <f>IF(ISNUMBER(SEARCH('1_Aspectos Geográficos'!$D$6,tab_estados[],1)),MAX($A$1:A2435)+1,0)</f>
        <v>2435</v>
      </c>
      <c r="B2436" s="18" t="s">
        <v>94</v>
      </c>
      <c r="C2436" s="18" t="s">
        <v>273</v>
      </c>
      <c r="D2436" s="18" t="s">
        <v>290</v>
      </c>
      <c r="E2436" s="19" t="s">
        <v>8535</v>
      </c>
      <c r="F2436" s="18" t="str">
        <f t="shared" si="38"/>
        <v>Bannach</v>
      </c>
      <c r="G2436" s="19">
        <v>2956.6489999999999</v>
      </c>
    </row>
    <row r="2437" spans="1:7" x14ac:dyDescent="0.25">
      <c r="A2437" s="18">
        <f>IF(ISNUMBER(SEARCH('1_Aspectos Geográficos'!$D$6,tab_estados[],1)),MAX($A$1:A2436)+1,0)</f>
        <v>2436</v>
      </c>
      <c r="B2437" s="18" t="s">
        <v>94</v>
      </c>
      <c r="C2437" s="18" t="s">
        <v>273</v>
      </c>
      <c r="D2437" s="18" t="s">
        <v>291</v>
      </c>
      <c r="E2437" s="19" t="s">
        <v>8536</v>
      </c>
      <c r="F2437" s="18" t="str">
        <f t="shared" si="38"/>
        <v>Barcarena</v>
      </c>
      <c r="G2437" s="19">
        <v>1310.588</v>
      </c>
    </row>
    <row r="2438" spans="1:7" x14ac:dyDescent="0.25">
      <c r="A2438" s="18">
        <f>IF(ISNUMBER(SEARCH('1_Aspectos Geográficos'!$D$6,tab_estados[],1)),MAX($A$1:A2437)+1,0)</f>
        <v>2437</v>
      </c>
      <c r="B2438" s="18" t="s">
        <v>94</v>
      </c>
      <c r="C2438" s="18" t="s">
        <v>273</v>
      </c>
      <c r="D2438" s="18" t="s">
        <v>292</v>
      </c>
      <c r="E2438" s="19" t="s">
        <v>6223</v>
      </c>
      <c r="F2438" s="18" t="str">
        <f t="shared" si="38"/>
        <v>Belém</v>
      </c>
      <c r="G2438" s="19">
        <v>1059.4580000000001</v>
      </c>
    </row>
    <row r="2439" spans="1:7" x14ac:dyDescent="0.25">
      <c r="A2439" s="18">
        <f>IF(ISNUMBER(SEARCH('1_Aspectos Geográficos'!$D$6,tab_estados[],1)),MAX($A$1:A2438)+1,0)</f>
        <v>2438</v>
      </c>
      <c r="B2439" s="18" t="s">
        <v>94</v>
      </c>
      <c r="C2439" s="18" t="s">
        <v>273</v>
      </c>
      <c r="D2439" s="18" t="s">
        <v>293</v>
      </c>
      <c r="E2439" s="19" t="s">
        <v>8537</v>
      </c>
      <c r="F2439" s="18" t="str">
        <f t="shared" si="38"/>
        <v>Belterra</v>
      </c>
      <c r="G2439" s="19">
        <v>4398.4179999999997</v>
      </c>
    </row>
    <row r="2440" spans="1:7" x14ac:dyDescent="0.25">
      <c r="A2440" s="18">
        <f>IF(ISNUMBER(SEARCH('1_Aspectos Geográficos'!$D$6,tab_estados[],1)),MAX($A$1:A2439)+1,0)</f>
        <v>2439</v>
      </c>
      <c r="B2440" s="18" t="s">
        <v>94</v>
      </c>
      <c r="C2440" s="18" t="s">
        <v>273</v>
      </c>
      <c r="D2440" s="18" t="s">
        <v>294</v>
      </c>
      <c r="E2440" s="19" t="s">
        <v>8538</v>
      </c>
      <c r="F2440" s="18" t="str">
        <f t="shared" si="38"/>
        <v>Benevides</v>
      </c>
      <c r="G2440" s="19">
        <v>187.82599999999999</v>
      </c>
    </row>
    <row r="2441" spans="1:7" x14ac:dyDescent="0.25">
      <c r="A2441" s="18">
        <f>IF(ISNUMBER(SEARCH('1_Aspectos Geográficos'!$D$6,tab_estados[],1)),MAX($A$1:A2440)+1,0)</f>
        <v>2440</v>
      </c>
      <c r="B2441" s="18" t="s">
        <v>94</v>
      </c>
      <c r="C2441" s="18" t="s">
        <v>273</v>
      </c>
      <c r="D2441" s="18" t="s">
        <v>295</v>
      </c>
      <c r="E2441" s="19" t="s">
        <v>8539</v>
      </c>
      <c r="F2441" s="18" t="str">
        <f t="shared" si="38"/>
        <v>Bom Jesus Do Tocantins</v>
      </c>
      <c r="G2441" s="19">
        <v>2816.616</v>
      </c>
    </row>
    <row r="2442" spans="1:7" x14ac:dyDescent="0.25">
      <c r="A2442" s="18">
        <f>IF(ISNUMBER(SEARCH('1_Aspectos Geográficos'!$D$6,tab_estados[],1)),MAX($A$1:A2441)+1,0)</f>
        <v>2441</v>
      </c>
      <c r="B2442" s="18" t="s">
        <v>94</v>
      </c>
      <c r="C2442" s="18" t="s">
        <v>273</v>
      </c>
      <c r="D2442" s="18" t="s">
        <v>296</v>
      </c>
      <c r="E2442" s="19" t="s">
        <v>6400</v>
      </c>
      <c r="F2442" s="18" t="str">
        <f t="shared" si="38"/>
        <v>Bonito</v>
      </c>
      <c r="G2442" s="19">
        <v>586.73599999999999</v>
      </c>
    </row>
    <row r="2443" spans="1:7" x14ac:dyDescent="0.25">
      <c r="A2443" s="18">
        <f>IF(ISNUMBER(SEARCH('1_Aspectos Geográficos'!$D$6,tab_estados[],1)),MAX($A$1:A2442)+1,0)</f>
        <v>2442</v>
      </c>
      <c r="B2443" s="18" t="s">
        <v>94</v>
      </c>
      <c r="C2443" s="18" t="s">
        <v>273</v>
      </c>
      <c r="D2443" s="18" t="s">
        <v>297</v>
      </c>
      <c r="E2443" s="19" t="s">
        <v>8540</v>
      </c>
      <c r="F2443" s="18" t="str">
        <f t="shared" si="38"/>
        <v>Bragança</v>
      </c>
      <c r="G2443" s="19">
        <v>2091.9299999999998</v>
      </c>
    </row>
    <row r="2444" spans="1:7" x14ac:dyDescent="0.25">
      <c r="A2444" s="18">
        <f>IF(ISNUMBER(SEARCH('1_Aspectos Geográficos'!$D$6,tab_estados[],1)),MAX($A$1:A2443)+1,0)</f>
        <v>2443</v>
      </c>
      <c r="B2444" s="18" t="s">
        <v>94</v>
      </c>
      <c r="C2444" s="18" t="s">
        <v>273</v>
      </c>
      <c r="D2444" s="18" t="s">
        <v>298</v>
      </c>
      <c r="E2444" s="19" t="s">
        <v>8541</v>
      </c>
      <c r="F2444" s="18" t="str">
        <f t="shared" si="38"/>
        <v>Brasil Novo</v>
      </c>
      <c r="G2444" s="19">
        <v>6362.5749999999998</v>
      </c>
    </row>
    <row r="2445" spans="1:7" x14ac:dyDescent="0.25">
      <c r="A2445" s="18">
        <f>IF(ISNUMBER(SEARCH('1_Aspectos Geográficos'!$D$6,tab_estados[],1)),MAX($A$1:A2444)+1,0)</f>
        <v>2444</v>
      </c>
      <c r="B2445" s="18" t="s">
        <v>94</v>
      </c>
      <c r="C2445" s="18" t="s">
        <v>273</v>
      </c>
      <c r="D2445" s="18" t="s">
        <v>299</v>
      </c>
      <c r="E2445" s="19" t="s">
        <v>8542</v>
      </c>
      <c r="F2445" s="18" t="str">
        <f t="shared" si="38"/>
        <v>Brejo Grande Do Araguaia</v>
      </c>
      <c r="G2445" s="19">
        <v>1288.4770000000001</v>
      </c>
    </row>
    <row r="2446" spans="1:7" x14ac:dyDescent="0.25">
      <c r="A2446" s="18">
        <f>IF(ISNUMBER(SEARCH('1_Aspectos Geográficos'!$D$6,tab_estados[],1)),MAX($A$1:A2445)+1,0)</f>
        <v>2445</v>
      </c>
      <c r="B2446" s="18" t="s">
        <v>94</v>
      </c>
      <c r="C2446" s="18" t="s">
        <v>273</v>
      </c>
      <c r="D2446" s="18" t="s">
        <v>300</v>
      </c>
      <c r="E2446" s="19" t="s">
        <v>8543</v>
      </c>
      <c r="F2446" s="18" t="str">
        <f t="shared" si="38"/>
        <v>Breu Branco</v>
      </c>
      <c r="G2446" s="19">
        <v>3941.9110000000001</v>
      </c>
    </row>
    <row r="2447" spans="1:7" x14ac:dyDescent="0.25">
      <c r="A2447" s="18">
        <f>IF(ISNUMBER(SEARCH('1_Aspectos Geográficos'!$D$6,tab_estados[],1)),MAX($A$1:A2446)+1,0)</f>
        <v>2446</v>
      </c>
      <c r="B2447" s="18" t="s">
        <v>94</v>
      </c>
      <c r="C2447" s="18" t="s">
        <v>273</v>
      </c>
      <c r="D2447" s="18" t="s">
        <v>301</v>
      </c>
      <c r="E2447" s="19" t="s">
        <v>8544</v>
      </c>
      <c r="F2447" s="18" t="str">
        <f t="shared" si="38"/>
        <v>Breves</v>
      </c>
      <c r="G2447" s="19">
        <v>9563.0069999999996</v>
      </c>
    </row>
    <row r="2448" spans="1:7" x14ac:dyDescent="0.25">
      <c r="A2448" s="18">
        <f>IF(ISNUMBER(SEARCH('1_Aspectos Geográficos'!$D$6,tab_estados[],1)),MAX($A$1:A2447)+1,0)</f>
        <v>2447</v>
      </c>
      <c r="B2448" s="18" t="s">
        <v>94</v>
      </c>
      <c r="C2448" s="18" t="s">
        <v>273</v>
      </c>
      <c r="D2448" s="18" t="s">
        <v>302</v>
      </c>
      <c r="E2448" s="19" t="s">
        <v>8545</v>
      </c>
      <c r="F2448" s="18" t="str">
        <f t="shared" si="38"/>
        <v>Bujaru</v>
      </c>
      <c r="G2448" s="19">
        <v>1005.168</v>
      </c>
    </row>
    <row r="2449" spans="1:7" x14ac:dyDescent="0.25">
      <c r="A2449" s="18">
        <f>IF(ISNUMBER(SEARCH('1_Aspectos Geográficos'!$D$6,tab_estados[],1)),MAX($A$1:A2448)+1,0)</f>
        <v>2448</v>
      </c>
      <c r="B2449" s="18" t="s">
        <v>94</v>
      </c>
      <c r="C2449" s="18" t="s">
        <v>273</v>
      </c>
      <c r="D2449" s="18" t="s">
        <v>303</v>
      </c>
      <c r="E2449" s="19" t="s">
        <v>8546</v>
      </c>
      <c r="F2449" s="18" t="str">
        <f t="shared" si="38"/>
        <v>Cachoeira Do Piriá</v>
      </c>
      <c r="G2449" s="19">
        <v>2461.9650000000001</v>
      </c>
    </row>
    <row r="2450" spans="1:7" x14ac:dyDescent="0.25">
      <c r="A2450" s="18">
        <f>IF(ISNUMBER(SEARCH('1_Aspectos Geográficos'!$D$6,tab_estados[],1)),MAX($A$1:A2449)+1,0)</f>
        <v>2449</v>
      </c>
      <c r="B2450" s="18" t="s">
        <v>94</v>
      </c>
      <c r="C2450" s="18" t="s">
        <v>273</v>
      </c>
      <c r="D2450" s="18" t="s">
        <v>304</v>
      </c>
      <c r="E2450" s="19" t="s">
        <v>6084</v>
      </c>
      <c r="F2450" s="18" t="str">
        <f t="shared" si="38"/>
        <v>Cachoeira Do Arari</v>
      </c>
      <c r="G2450" s="19">
        <v>3100.261</v>
      </c>
    </row>
    <row r="2451" spans="1:7" x14ac:dyDescent="0.25">
      <c r="A2451" s="18">
        <f>IF(ISNUMBER(SEARCH('1_Aspectos Geográficos'!$D$6,tab_estados[],1)),MAX($A$1:A2450)+1,0)</f>
        <v>2450</v>
      </c>
      <c r="B2451" s="18" t="s">
        <v>94</v>
      </c>
      <c r="C2451" s="18" t="s">
        <v>273</v>
      </c>
      <c r="D2451" s="18" t="s">
        <v>305</v>
      </c>
      <c r="E2451" s="19" t="s">
        <v>8547</v>
      </c>
      <c r="F2451" s="18" t="str">
        <f t="shared" si="38"/>
        <v>Cametá</v>
      </c>
      <c r="G2451" s="19">
        <v>3081.3670000000002</v>
      </c>
    </row>
    <row r="2452" spans="1:7" x14ac:dyDescent="0.25">
      <c r="A2452" s="18">
        <f>IF(ISNUMBER(SEARCH('1_Aspectos Geográficos'!$D$6,tab_estados[],1)),MAX($A$1:A2451)+1,0)</f>
        <v>2451</v>
      </c>
      <c r="B2452" s="18" t="s">
        <v>94</v>
      </c>
      <c r="C2452" s="18" t="s">
        <v>273</v>
      </c>
      <c r="D2452" s="18" t="s">
        <v>306</v>
      </c>
      <c r="E2452" s="19" t="s">
        <v>8548</v>
      </c>
      <c r="F2452" s="18" t="str">
        <f t="shared" si="38"/>
        <v>Canaã Dos Carajás</v>
      </c>
      <c r="G2452" s="19">
        <v>3146.4070000000002</v>
      </c>
    </row>
    <row r="2453" spans="1:7" x14ac:dyDescent="0.25">
      <c r="A2453" s="18">
        <f>IF(ISNUMBER(SEARCH('1_Aspectos Geográficos'!$D$6,tab_estados[],1)),MAX($A$1:A2452)+1,0)</f>
        <v>2452</v>
      </c>
      <c r="B2453" s="18" t="s">
        <v>94</v>
      </c>
      <c r="C2453" s="18" t="s">
        <v>273</v>
      </c>
      <c r="D2453" s="18" t="s">
        <v>307</v>
      </c>
      <c r="E2453" s="19" t="s">
        <v>8549</v>
      </c>
      <c r="F2453" s="18" t="str">
        <f t="shared" si="38"/>
        <v>Capanema</v>
      </c>
      <c r="G2453" s="19">
        <v>614.69299999999998</v>
      </c>
    </row>
    <row r="2454" spans="1:7" x14ac:dyDescent="0.25">
      <c r="A2454" s="18">
        <f>IF(ISNUMBER(SEARCH('1_Aspectos Geográficos'!$D$6,tab_estados[],1)),MAX($A$1:A2453)+1,0)</f>
        <v>2453</v>
      </c>
      <c r="B2454" s="18" t="s">
        <v>94</v>
      </c>
      <c r="C2454" s="18" t="s">
        <v>273</v>
      </c>
      <c r="D2454" s="18" t="s">
        <v>308</v>
      </c>
      <c r="E2454" s="19" t="s">
        <v>8550</v>
      </c>
      <c r="F2454" s="18" t="str">
        <f t="shared" si="38"/>
        <v>Capitão Poço</v>
      </c>
      <c r="G2454" s="19">
        <v>2899.5529999999999</v>
      </c>
    </row>
    <row r="2455" spans="1:7" x14ac:dyDescent="0.25">
      <c r="A2455" s="18">
        <f>IF(ISNUMBER(SEARCH('1_Aspectos Geográficos'!$D$6,tab_estados[],1)),MAX($A$1:A2454)+1,0)</f>
        <v>2454</v>
      </c>
      <c r="B2455" s="18" t="s">
        <v>94</v>
      </c>
      <c r="C2455" s="18" t="s">
        <v>273</v>
      </c>
      <c r="D2455" s="18" t="s">
        <v>309</v>
      </c>
      <c r="E2455" s="19" t="s">
        <v>8551</v>
      </c>
      <c r="F2455" s="18" t="str">
        <f t="shared" si="38"/>
        <v>Castanhal</v>
      </c>
      <c r="G2455" s="19">
        <v>1028.8889999999999</v>
      </c>
    </row>
    <row r="2456" spans="1:7" x14ac:dyDescent="0.25">
      <c r="A2456" s="18">
        <f>IF(ISNUMBER(SEARCH('1_Aspectos Geográficos'!$D$6,tab_estados[],1)),MAX($A$1:A2455)+1,0)</f>
        <v>2455</v>
      </c>
      <c r="B2456" s="18" t="s">
        <v>94</v>
      </c>
      <c r="C2456" s="18" t="s">
        <v>273</v>
      </c>
      <c r="D2456" s="18" t="s">
        <v>310</v>
      </c>
      <c r="E2456" s="19" t="s">
        <v>6085</v>
      </c>
      <c r="F2456" s="18" t="str">
        <f t="shared" si="38"/>
        <v>Chaves</v>
      </c>
      <c r="G2456" s="19">
        <v>13084.754999999999</v>
      </c>
    </row>
    <row r="2457" spans="1:7" x14ac:dyDescent="0.25">
      <c r="A2457" s="18">
        <f>IF(ISNUMBER(SEARCH('1_Aspectos Geográficos'!$D$6,tab_estados[],1)),MAX($A$1:A2456)+1,0)</f>
        <v>2456</v>
      </c>
      <c r="B2457" s="18" t="s">
        <v>94</v>
      </c>
      <c r="C2457" s="18" t="s">
        <v>273</v>
      </c>
      <c r="D2457" s="18" t="s">
        <v>311</v>
      </c>
      <c r="E2457" s="19" t="s">
        <v>8552</v>
      </c>
      <c r="F2457" s="18" t="str">
        <f t="shared" si="38"/>
        <v>Colares</v>
      </c>
      <c r="G2457" s="19">
        <v>609.79200000000003</v>
      </c>
    </row>
    <row r="2458" spans="1:7" x14ac:dyDescent="0.25">
      <c r="A2458" s="18">
        <f>IF(ISNUMBER(SEARCH('1_Aspectos Geográficos'!$D$6,tab_estados[],1)),MAX($A$1:A2457)+1,0)</f>
        <v>2457</v>
      </c>
      <c r="B2458" s="18" t="s">
        <v>94</v>
      </c>
      <c r="C2458" s="18" t="s">
        <v>273</v>
      </c>
      <c r="D2458" s="18" t="s">
        <v>312</v>
      </c>
      <c r="E2458" s="19" t="s">
        <v>8553</v>
      </c>
      <c r="F2458" s="18" t="str">
        <f t="shared" si="38"/>
        <v>Conceição Do Araguaia</v>
      </c>
      <c r="G2458" s="19">
        <v>5829.482</v>
      </c>
    </row>
    <row r="2459" spans="1:7" x14ac:dyDescent="0.25">
      <c r="A2459" s="18">
        <f>IF(ISNUMBER(SEARCH('1_Aspectos Geográficos'!$D$6,tab_estados[],1)),MAX($A$1:A2458)+1,0)</f>
        <v>2458</v>
      </c>
      <c r="B2459" s="18" t="s">
        <v>94</v>
      </c>
      <c r="C2459" s="18" t="s">
        <v>273</v>
      </c>
      <c r="D2459" s="18" t="s">
        <v>313</v>
      </c>
      <c r="E2459" s="19" t="s">
        <v>8554</v>
      </c>
      <c r="F2459" s="18" t="str">
        <f t="shared" si="38"/>
        <v>Concórdia Do Pará</v>
      </c>
      <c r="G2459" s="19">
        <v>690.947</v>
      </c>
    </row>
    <row r="2460" spans="1:7" x14ac:dyDescent="0.25">
      <c r="A2460" s="18">
        <f>IF(ISNUMBER(SEARCH('1_Aspectos Geográficos'!$D$6,tab_estados[],1)),MAX($A$1:A2459)+1,0)</f>
        <v>2459</v>
      </c>
      <c r="B2460" s="18" t="s">
        <v>94</v>
      </c>
      <c r="C2460" s="18" t="s">
        <v>273</v>
      </c>
      <c r="D2460" s="18" t="s">
        <v>314</v>
      </c>
      <c r="E2460" s="19" t="s">
        <v>8555</v>
      </c>
      <c r="F2460" s="18" t="str">
        <f t="shared" si="38"/>
        <v>Cumaru Do Norte</v>
      </c>
      <c r="G2460" s="19">
        <v>17085.001</v>
      </c>
    </row>
    <row r="2461" spans="1:7" x14ac:dyDescent="0.25">
      <c r="A2461" s="18">
        <f>IF(ISNUMBER(SEARCH('1_Aspectos Geográficos'!$D$6,tab_estados[],1)),MAX($A$1:A2460)+1,0)</f>
        <v>2460</v>
      </c>
      <c r="B2461" s="18" t="s">
        <v>94</v>
      </c>
      <c r="C2461" s="18" t="s">
        <v>273</v>
      </c>
      <c r="D2461" s="18" t="s">
        <v>315</v>
      </c>
      <c r="E2461" s="19" t="s">
        <v>8556</v>
      </c>
      <c r="F2461" s="18" t="str">
        <f t="shared" si="38"/>
        <v>Curionópolis</v>
      </c>
      <c r="G2461" s="19">
        <v>2369.098</v>
      </c>
    </row>
    <row r="2462" spans="1:7" x14ac:dyDescent="0.25">
      <c r="A2462" s="18">
        <f>IF(ISNUMBER(SEARCH('1_Aspectos Geográficos'!$D$6,tab_estados[],1)),MAX($A$1:A2461)+1,0)</f>
        <v>2461</v>
      </c>
      <c r="B2462" s="18" t="s">
        <v>94</v>
      </c>
      <c r="C2462" s="18" t="s">
        <v>273</v>
      </c>
      <c r="D2462" s="18" t="s">
        <v>316</v>
      </c>
      <c r="E2462" s="19" t="s">
        <v>8557</v>
      </c>
      <c r="F2462" s="18" t="str">
        <f t="shared" si="38"/>
        <v>Curralinho</v>
      </c>
      <c r="G2462" s="19">
        <v>3617.252</v>
      </c>
    </row>
    <row r="2463" spans="1:7" x14ac:dyDescent="0.25">
      <c r="A2463" s="18">
        <f>IF(ISNUMBER(SEARCH('1_Aspectos Geográficos'!$D$6,tab_estados[],1)),MAX($A$1:A2462)+1,0)</f>
        <v>2462</v>
      </c>
      <c r="B2463" s="18" t="s">
        <v>94</v>
      </c>
      <c r="C2463" s="18" t="s">
        <v>273</v>
      </c>
      <c r="D2463" s="18" t="s">
        <v>317</v>
      </c>
      <c r="E2463" s="19" t="s">
        <v>8558</v>
      </c>
      <c r="F2463" s="18" t="str">
        <f t="shared" si="38"/>
        <v>Curuá</v>
      </c>
      <c r="G2463" s="19">
        <v>1431.133</v>
      </c>
    </row>
    <row r="2464" spans="1:7" x14ac:dyDescent="0.25">
      <c r="A2464" s="18">
        <f>IF(ISNUMBER(SEARCH('1_Aspectos Geográficos'!$D$6,tab_estados[],1)),MAX($A$1:A2463)+1,0)</f>
        <v>2463</v>
      </c>
      <c r="B2464" s="18" t="s">
        <v>94</v>
      </c>
      <c r="C2464" s="18" t="s">
        <v>273</v>
      </c>
      <c r="D2464" s="18" t="s">
        <v>318</v>
      </c>
      <c r="E2464" s="19" t="s">
        <v>8559</v>
      </c>
      <c r="F2464" s="18" t="str">
        <f t="shared" si="38"/>
        <v>Curuçá</v>
      </c>
      <c r="G2464" s="19">
        <v>672.67499999999995</v>
      </c>
    </row>
    <row r="2465" spans="1:7" x14ac:dyDescent="0.25">
      <c r="A2465" s="18">
        <f>IF(ISNUMBER(SEARCH('1_Aspectos Geográficos'!$D$6,tab_estados[],1)),MAX($A$1:A2464)+1,0)</f>
        <v>2464</v>
      </c>
      <c r="B2465" s="18" t="s">
        <v>94</v>
      </c>
      <c r="C2465" s="18" t="s">
        <v>273</v>
      </c>
      <c r="D2465" s="18" t="s">
        <v>319</v>
      </c>
      <c r="E2465" s="19" t="s">
        <v>8560</v>
      </c>
      <c r="F2465" s="18" t="str">
        <f t="shared" si="38"/>
        <v>Dom Eliseu</v>
      </c>
      <c r="G2465" s="19">
        <v>5268.8149999999996</v>
      </c>
    </row>
    <row r="2466" spans="1:7" x14ac:dyDescent="0.25">
      <c r="A2466" s="18">
        <f>IF(ISNUMBER(SEARCH('1_Aspectos Geográficos'!$D$6,tab_estados[],1)),MAX($A$1:A2465)+1,0)</f>
        <v>2465</v>
      </c>
      <c r="B2466" s="18" t="s">
        <v>94</v>
      </c>
      <c r="C2466" s="18" t="s">
        <v>273</v>
      </c>
      <c r="D2466" s="18" t="s">
        <v>320</v>
      </c>
      <c r="E2466" s="19" t="s">
        <v>8561</v>
      </c>
      <c r="F2466" s="18" t="str">
        <f t="shared" si="38"/>
        <v>Eldorado Do Carajás</v>
      </c>
      <c r="G2466" s="19">
        <v>2956.69</v>
      </c>
    </row>
    <row r="2467" spans="1:7" x14ac:dyDescent="0.25">
      <c r="A2467" s="18">
        <f>IF(ISNUMBER(SEARCH('1_Aspectos Geográficos'!$D$6,tab_estados[],1)),MAX($A$1:A2466)+1,0)</f>
        <v>2466</v>
      </c>
      <c r="B2467" s="18" t="s">
        <v>94</v>
      </c>
      <c r="C2467" s="18" t="s">
        <v>273</v>
      </c>
      <c r="D2467" s="18" t="s">
        <v>321</v>
      </c>
      <c r="E2467" s="19" t="s">
        <v>6089</v>
      </c>
      <c r="F2467" s="18" t="str">
        <f t="shared" si="38"/>
        <v>Faro</v>
      </c>
      <c r="G2467" s="19">
        <v>11770.628000000001</v>
      </c>
    </row>
    <row r="2468" spans="1:7" x14ac:dyDescent="0.25">
      <c r="A2468" s="18">
        <f>IF(ISNUMBER(SEARCH('1_Aspectos Geográficos'!$D$6,tab_estados[],1)),MAX($A$1:A2467)+1,0)</f>
        <v>2467</v>
      </c>
      <c r="B2468" s="18" t="s">
        <v>94</v>
      </c>
      <c r="C2468" s="18" t="s">
        <v>273</v>
      </c>
      <c r="D2468" s="18" t="s">
        <v>322</v>
      </c>
      <c r="E2468" s="19" t="s">
        <v>8562</v>
      </c>
      <c r="F2468" s="18" t="str">
        <f t="shared" si="38"/>
        <v>Floresta Do Araguaia</v>
      </c>
      <c r="G2468" s="19">
        <v>3444.2849999999999</v>
      </c>
    </row>
    <row r="2469" spans="1:7" x14ac:dyDescent="0.25">
      <c r="A2469" s="18">
        <f>IF(ISNUMBER(SEARCH('1_Aspectos Geográficos'!$D$6,tab_estados[],1)),MAX($A$1:A2468)+1,0)</f>
        <v>2468</v>
      </c>
      <c r="B2469" s="18" t="s">
        <v>94</v>
      </c>
      <c r="C2469" s="18" t="s">
        <v>273</v>
      </c>
      <c r="D2469" s="18" t="s">
        <v>323</v>
      </c>
      <c r="E2469" s="19" t="s">
        <v>8563</v>
      </c>
      <c r="F2469" s="18" t="str">
        <f t="shared" si="38"/>
        <v>Garrafão Do Norte</v>
      </c>
      <c r="G2469" s="19">
        <v>1599.028</v>
      </c>
    </row>
    <row r="2470" spans="1:7" x14ac:dyDescent="0.25">
      <c r="A2470" s="18">
        <f>IF(ISNUMBER(SEARCH('1_Aspectos Geográficos'!$D$6,tab_estados[],1)),MAX($A$1:A2469)+1,0)</f>
        <v>2469</v>
      </c>
      <c r="B2470" s="18" t="s">
        <v>94</v>
      </c>
      <c r="C2470" s="18" t="s">
        <v>273</v>
      </c>
      <c r="D2470" s="18" t="s">
        <v>324</v>
      </c>
      <c r="E2470" s="19" t="s">
        <v>8564</v>
      </c>
      <c r="F2470" s="18" t="str">
        <f t="shared" si="38"/>
        <v>Goianésia Do Pará</v>
      </c>
      <c r="G2470" s="19">
        <v>7023.9409999999998</v>
      </c>
    </row>
    <row r="2471" spans="1:7" x14ac:dyDescent="0.25">
      <c r="A2471" s="18">
        <f>IF(ISNUMBER(SEARCH('1_Aspectos Geográficos'!$D$6,tab_estados[],1)),MAX($A$1:A2470)+1,0)</f>
        <v>2470</v>
      </c>
      <c r="B2471" s="18" t="s">
        <v>94</v>
      </c>
      <c r="C2471" s="18" t="s">
        <v>273</v>
      </c>
      <c r="D2471" s="18" t="s">
        <v>325</v>
      </c>
      <c r="E2471" s="19" t="s">
        <v>8565</v>
      </c>
      <c r="F2471" s="18" t="str">
        <f t="shared" si="38"/>
        <v>Gurupá</v>
      </c>
      <c r="G2471" s="19">
        <v>8540.1129999999994</v>
      </c>
    </row>
    <row r="2472" spans="1:7" x14ac:dyDescent="0.25">
      <c r="A2472" s="18">
        <f>IF(ISNUMBER(SEARCH('1_Aspectos Geográficos'!$D$6,tab_estados[],1)),MAX($A$1:A2471)+1,0)</f>
        <v>2471</v>
      </c>
      <c r="B2472" s="18" t="s">
        <v>94</v>
      </c>
      <c r="C2472" s="18" t="s">
        <v>273</v>
      </c>
      <c r="D2472" s="18" t="s">
        <v>326</v>
      </c>
      <c r="E2472" s="19" t="s">
        <v>8566</v>
      </c>
      <c r="F2472" s="18" t="str">
        <f t="shared" si="38"/>
        <v>Igarapé-Açu</v>
      </c>
      <c r="G2472" s="19">
        <v>785.98299999999995</v>
      </c>
    </row>
    <row r="2473" spans="1:7" x14ac:dyDescent="0.25">
      <c r="A2473" s="18">
        <f>IF(ISNUMBER(SEARCH('1_Aspectos Geográficos'!$D$6,tab_estados[],1)),MAX($A$1:A2472)+1,0)</f>
        <v>2472</v>
      </c>
      <c r="B2473" s="18" t="s">
        <v>94</v>
      </c>
      <c r="C2473" s="18" t="s">
        <v>273</v>
      </c>
      <c r="D2473" s="18" t="s">
        <v>327</v>
      </c>
      <c r="E2473" s="19" t="s">
        <v>8567</v>
      </c>
      <c r="F2473" s="18" t="str">
        <f t="shared" si="38"/>
        <v>Igarapé-Miri</v>
      </c>
      <c r="G2473" s="19">
        <v>1996.79</v>
      </c>
    </row>
    <row r="2474" spans="1:7" x14ac:dyDescent="0.25">
      <c r="A2474" s="18">
        <f>IF(ISNUMBER(SEARCH('1_Aspectos Geográficos'!$D$6,tab_estados[],1)),MAX($A$1:A2473)+1,0)</f>
        <v>2473</v>
      </c>
      <c r="B2474" s="18" t="s">
        <v>94</v>
      </c>
      <c r="C2474" s="18" t="s">
        <v>273</v>
      </c>
      <c r="D2474" s="18" t="s">
        <v>328</v>
      </c>
      <c r="E2474" s="19" t="s">
        <v>8568</v>
      </c>
      <c r="F2474" s="18" t="str">
        <f t="shared" si="38"/>
        <v>Inhangapi</v>
      </c>
      <c r="G2474" s="19">
        <v>471.44900000000001</v>
      </c>
    </row>
    <row r="2475" spans="1:7" x14ac:dyDescent="0.25">
      <c r="A2475" s="18">
        <f>IF(ISNUMBER(SEARCH('1_Aspectos Geográficos'!$D$6,tab_estados[],1)),MAX($A$1:A2474)+1,0)</f>
        <v>2474</v>
      </c>
      <c r="B2475" s="18" t="s">
        <v>94</v>
      </c>
      <c r="C2475" s="18" t="s">
        <v>273</v>
      </c>
      <c r="D2475" s="18" t="s">
        <v>329</v>
      </c>
      <c r="E2475" s="19" t="s">
        <v>8569</v>
      </c>
      <c r="F2475" s="18" t="str">
        <f t="shared" si="38"/>
        <v>Ipixuna Do Pará</v>
      </c>
      <c r="G2475" s="19">
        <v>5215.5550000000003</v>
      </c>
    </row>
    <row r="2476" spans="1:7" x14ac:dyDescent="0.25">
      <c r="A2476" s="18">
        <f>IF(ISNUMBER(SEARCH('1_Aspectos Geográficos'!$D$6,tab_estados[],1)),MAX($A$1:A2475)+1,0)</f>
        <v>2475</v>
      </c>
      <c r="B2476" s="18" t="s">
        <v>94</v>
      </c>
      <c r="C2476" s="18" t="s">
        <v>273</v>
      </c>
      <c r="D2476" s="18" t="s">
        <v>330</v>
      </c>
      <c r="E2476" s="19" t="s">
        <v>8570</v>
      </c>
      <c r="F2476" s="18" t="str">
        <f t="shared" si="38"/>
        <v>Irituia</v>
      </c>
      <c r="G2476" s="19">
        <v>1379.3620000000001</v>
      </c>
    </row>
    <row r="2477" spans="1:7" x14ac:dyDescent="0.25">
      <c r="A2477" s="18">
        <f>IF(ISNUMBER(SEARCH('1_Aspectos Geográficos'!$D$6,tab_estados[],1)),MAX($A$1:A2476)+1,0)</f>
        <v>2476</v>
      </c>
      <c r="B2477" s="18" t="s">
        <v>94</v>
      </c>
      <c r="C2477" s="18" t="s">
        <v>273</v>
      </c>
      <c r="D2477" s="18" t="s">
        <v>331</v>
      </c>
      <c r="E2477" s="19" t="s">
        <v>8571</v>
      </c>
      <c r="F2477" s="18" t="str">
        <f t="shared" si="38"/>
        <v>Itaituba</v>
      </c>
      <c r="G2477" s="19">
        <v>62042.472000000002</v>
      </c>
    </row>
    <row r="2478" spans="1:7" x14ac:dyDescent="0.25">
      <c r="A2478" s="18">
        <f>IF(ISNUMBER(SEARCH('1_Aspectos Geográficos'!$D$6,tab_estados[],1)),MAX($A$1:A2477)+1,0)</f>
        <v>2477</v>
      </c>
      <c r="B2478" s="18" t="s">
        <v>94</v>
      </c>
      <c r="C2478" s="18" t="s">
        <v>273</v>
      </c>
      <c r="D2478" s="18" t="s">
        <v>332</v>
      </c>
      <c r="E2478" s="19" t="s">
        <v>8572</v>
      </c>
      <c r="F2478" s="18" t="str">
        <f t="shared" si="38"/>
        <v>Itupiranga</v>
      </c>
      <c r="G2478" s="19">
        <v>7880.1090000000004</v>
      </c>
    </row>
    <row r="2479" spans="1:7" x14ac:dyDescent="0.25">
      <c r="A2479" s="18">
        <f>IF(ISNUMBER(SEARCH('1_Aspectos Geográficos'!$D$6,tab_estados[],1)),MAX($A$1:A2478)+1,0)</f>
        <v>2478</v>
      </c>
      <c r="B2479" s="18" t="s">
        <v>94</v>
      </c>
      <c r="C2479" s="18" t="s">
        <v>273</v>
      </c>
      <c r="D2479" s="18" t="s">
        <v>333</v>
      </c>
      <c r="E2479" s="19" t="s">
        <v>6091</v>
      </c>
      <c r="F2479" s="18" t="str">
        <f t="shared" si="38"/>
        <v>Jacareacanga</v>
      </c>
      <c r="G2479" s="19">
        <v>53304.563999999998</v>
      </c>
    </row>
    <row r="2480" spans="1:7" x14ac:dyDescent="0.25">
      <c r="A2480" s="18">
        <f>IF(ISNUMBER(SEARCH('1_Aspectos Geográficos'!$D$6,tab_estados[],1)),MAX($A$1:A2479)+1,0)</f>
        <v>2479</v>
      </c>
      <c r="B2480" s="18" t="s">
        <v>94</v>
      </c>
      <c r="C2480" s="18" t="s">
        <v>273</v>
      </c>
      <c r="D2480" s="18" t="s">
        <v>334</v>
      </c>
      <c r="E2480" s="19" t="s">
        <v>8573</v>
      </c>
      <c r="F2480" s="18" t="str">
        <f t="shared" si="38"/>
        <v>Jacundá</v>
      </c>
      <c r="G2480" s="19">
        <v>2008.3150000000001</v>
      </c>
    </row>
    <row r="2481" spans="1:7" x14ac:dyDescent="0.25">
      <c r="A2481" s="18">
        <f>IF(ISNUMBER(SEARCH('1_Aspectos Geográficos'!$D$6,tab_estados[],1)),MAX($A$1:A2480)+1,0)</f>
        <v>2480</v>
      </c>
      <c r="B2481" s="18" t="s">
        <v>94</v>
      </c>
      <c r="C2481" s="18" t="s">
        <v>273</v>
      </c>
      <c r="D2481" s="18" t="s">
        <v>335</v>
      </c>
      <c r="E2481" s="19" t="s">
        <v>6092</v>
      </c>
      <c r="F2481" s="18" t="str">
        <f t="shared" si="38"/>
        <v>Juruti</v>
      </c>
      <c r="G2481" s="19">
        <v>8305.1280000000006</v>
      </c>
    </row>
    <row r="2482" spans="1:7" x14ac:dyDescent="0.25">
      <c r="A2482" s="18">
        <f>IF(ISNUMBER(SEARCH('1_Aspectos Geográficos'!$D$6,tab_estados[],1)),MAX($A$1:A2481)+1,0)</f>
        <v>2481</v>
      </c>
      <c r="B2482" s="18" t="s">
        <v>94</v>
      </c>
      <c r="C2482" s="18" t="s">
        <v>273</v>
      </c>
      <c r="D2482" s="18" t="s">
        <v>336</v>
      </c>
      <c r="E2482" s="19" t="s">
        <v>8574</v>
      </c>
      <c r="F2482" s="18" t="str">
        <f t="shared" si="38"/>
        <v>Limoeiro Do Ajuru</v>
      </c>
      <c r="G2482" s="19">
        <v>1490.1859999999999</v>
      </c>
    </row>
    <row r="2483" spans="1:7" x14ac:dyDescent="0.25">
      <c r="A2483" s="18">
        <f>IF(ISNUMBER(SEARCH('1_Aspectos Geográficos'!$D$6,tab_estados[],1)),MAX($A$1:A2482)+1,0)</f>
        <v>2482</v>
      </c>
      <c r="B2483" s="18" t="s">
        <v>94</v>
      </c>
      <c r="C2483" s="18" t="s">
        <v>273</v>
      </c>
      <c r="D2483" s="18" t="s">
        <v>337</v>
      </c>
      <c r="E2483" s="19" t="s">
        <v>8575</v>
      </c>
      <c r="F2483" s="18" t="str">
        <f t="shared" si="38"/>
        <v>Mãe Do Rio</v>
      </c>
      <c r="G2483" s="19">
        <v>469.49200000000002</v>
      </c>
    </row>
    <row r="2484" spans="1:7" x14ac:dyDescent="0.25">
      <c r="A2484" s="18">
        <f>IF(ISNUMBER(SEARCH('1_Aspectos Geográficos'!$D$6,tab_estados[],1)),MAX($A$1:A2483)+1,0)</f>
        <v>2483</v>
      </c>
      <c r="B2484" s="18" t="s">
        <v>94</v>
      </c>
      <c r="C2484" s="18" t="s">
        <v>273</v>
      </c>
      <c r="D2484" s="18" t="s">
        <v>338</v>
      </c>
      <c r="E2484" s="19" t="s">
        <v>8576</v>
      </c>
      <c r="F2484" s="18" t="str">
        <f t="shared" si="38"/>
        <v>Magalhães Barata</v>
      </c>
      <c r="G2484" s="19">
        <v>325.26499999999999</v>
      </c>
    </row>
    <row r="2485" spans="1:7" x14ac:dyDescent="0.25">
      <c r="A2485" s="18">
        <f>IF(ISNUMBER(SEARCH('1_Aspectos Geográficos'!$D$6,tab_estados[],1)),MAX($A$1:A2484)+1,0)</f>
        <v>2484</v>
      </c>
      <c r="B2485" s="18" t="s">
        <v>94</v>
      </c>
      <c r="C2485" s="18" t="s">
        <v>273</v>
      </c>
      <c r="D2485" s="18" t="s">
        <v>339</v>
      </c>
      <c r="E2485" s="19" t="s">
        <v>8577</v>
      </c>
      <c r="F2485" s="18" t="str">
        <f t="shared" si="38"/>
        <v>Marabá</v>
      </c>
      <c r="G2485" s="19">
        <v>15128.058000000001</v>
      </c>
    </row>
    <row r="2486" spans="1:7" x14ac:dyDescent="0.25">
      <c r="A2486" s="18">
        <f>IF(ISNUMBER(SEARCH('1_Aspectos Geográficos'!$D$6,tab_estados[],1)),MAX($A$1:A2485)+1,0)</f>
        <v>2485</v>
      </c>
      <c r="B2486" s="18" t="s">
        <v>94</v>
      </c>
      <c r="C2486" s="18" t="s">
        <v>273</v>
      </c>
      <c r="D2486" s="18" t="s">
        <v>340</v>
      </c>
      <c r="E2486" s="19" t="s">
        <v>8578</v>
      </c>
      <c r="F2486" s="18" t="str">
        <f t="shared" si="38"/>
        <v>Maracanã</v>
      </c>
      <c r="G2486" s="19">
        <v>855.66399999999999</v>
      </c>
    </row>
    <row r="2487" spans="1:7" x14ac:dyDescent="0.25">
      <c r="A2487" s="18">
        <f>IF(ISNUMBER(SEARCH('1_Aspectos Geográficos'!$D$6,tab_estados[],1)),MAX($A$1:A2486)+1,0)</f>
        <v>2486</v>
      </c>
      <c r="B2487" s="18" t="s">
        <v>94</v>
      </c>
      <c r="C2487" s="18" t="s">
        <v>273</v>
      </c>
      <c r="D2487" s="18" t="s">
        <v>341</v>
      </c>
      <c r="E2487" s="19" t="s">
        <v>8579</v>
      </c>
      <c r="F2487" s="18" t="str">
        <f t="shared" si="38"/>
        <v>Marapanim</v>
      </c>
      <c r="G2487" s="19">
        <v>795.98699999999997</v>
      </c>
    </row>
    <row r="2488" spans="1:7" x14ac:dyDescent="0.25">
      <c r="A2488" s="18">
        <f>IF(ISNUMBER(SEARCH('1_Aspectos Geográficos'!$D$6,tab_estados[],1)),MAX($A$1:A2487)+1,0)</f>
        <v>2487</v>
      </c>
      <c r="B2488" s="18" t="s">
        <v>94</v>
      </c>
      <c r="C2488" s="18" t="s">
        <v>273</v>
      </c>
      <c r="D2488" s="18" t="s">
        <v>342</v>
      </c>
      <c r="E2488" s="19" t="s">
        <v>8580</v>
      </c>
      <c r="F2488" s="18" t="str">
        <f t="shared" si="38"/>
        <v>Marituba</v>
      </c>
      <c r="G2488" s="19">
        <v>103.343</v>
      </c>
    </row>
    <row r="2489" spans="1:7" x14ac:dyDescent="0.25">
      <c r="A2489" s="18">
        <f>IF(ISNUMBER(SEARCH('1_Aspectos Geográficos'!$D$6,tab_estados[],1)),MAX($A$1:A2488)+1,0)</f>
        <v>2488</v>
      </c>
      <c r="B2489" s="18" t="s">
        <v>94</v>
      </c>
      <c r="C2489" s="18" t="s">
        <v>273</v>
      </c>
      <c r="D2489" s="18" t="s">
        <v>343</v>
      </c>
      <c r="E2489" s="19" t="s">
        <v>8581</v>
      </c>
      <c r="F2489" s="18" t="str">
        <f t="shared" si="38"/>
        <v>Medicilândia</v>
      </c>
      <c r="G2489" s="19">
        <v>8272.6290000000008</v>
      </c>
    </row>
    <row r="2490" spans="1:7" x14ac:dyDescent="0.25">
      <c r="A2490" s="18">
        <f>IF(ISNUMBER(SEARCH('1_Aspectos Geográficos'!$D$6,tab_estados[],1)),MAX($A$1:A2489)+1,0)</f>
        <v>2489</v>
      </c>
      <c r="B2490" s="18" t="s">
        <v>94</v>
      </c>
      <c r="C2490" s="18" t="s">
        <v>273</v>
      </c>
      <c r="D2490" s="18" t="s">
        <v>344</v>
      </c>
      <c r="E2490" s="19" t="s">
        <v>8582</v>
      </c>
      <c r="F2490" s="18" t="str">
        <f t="shared" si="38"/>
        <v>Melgaço</v>
      </c>
      <c r="G2490" s="19">
        <v>6774.018</v>
      </c>
    </row>
    <row r="2491" spans="1:7" x14ac:dyDescent="0.25">
      <c r="A2491" s="18">
        <f>IF(ISNUMBER(SEARCH('1_Aspectos Geográficos'!$D$6,tab_estados[],1)),MAX($A$1:A2490)+1,0)</f>
        <v>2490</v>
      </c>
      <c r="B2491" s="18" t="s">
        <v>94</v>
      </c>
      <c r="C2491" s="18" t="s">
        <v>273</v>
      </c>
      <c r="D2491" s="18" t="s">
        <v>345</v>
      </c>
      <c r="E2491" s="19" t="s">
        <v>8583</v>
      </c>
      <c r="F2491" s="18" t="str">
        <f t="shared" si="38"/>
        <v>Mocajuba</v>
      </c>
      <c r="G2491" s="19">
        <v>870.80600000000004</v>
      </c>
    </row>
    <row r="2492" spans="1:7" x14ac:dyDescent="0.25">
      <c r="A2492" s="18">
        <f>IF(ISNUMBER(SEARCH('1_Aspectos Geográficos'!$D$6,tab_estados[],1)),MAX($A$1:A2491)+1,0)</f>
        <v>2491</v>
      </c>
      <c r="B2492" s="18" t="s">
        <v>94</v>
      </c>
      <c r="C2492" s="18" t="s">
        <v>273</v>
      </c>
      <c r="D2492" s="18" t="s">
        <v>346</v>
      </c>
      <c r="E2492" s="19" t="s">
        <v>8584</v>
      </c>
      <c r="F2492" s="18" t="str">
        <f t="shared" si="38"/>
        <v>Moju</v>
      </c>
      <c r="G2492" s="19">
        <v>9094.1389999999992</v>
      </c>
    </row>
    <row r="2493" spans="1:7" x14ac:dyDescent="0.25">
      <c r="A2493" s="18">
        <f>IF(ISNUMBER(SEARCH('1_Aspectos Geográficos'!$D$6,tab_estados[],1)),MAX($A$1:A2492)+1,0)</f>
        <v>2492</v>
      </c>
      <c r="B2493" s="18" t="s">
        <v>94</v>
      </c>
      <c r="C2493" s="18" t="s">
        <v>273</v>
      </c>
      <c r="D2493" s="18" t="s">
        <v>347</v>
      </c>
      <c r="E2493" s="19" t="s">
        <v>8585</v>
      </c>
      <c r="F2493" s="18" t="str">
        <f t="shared" si="38"/>
        <v>Mojuí Dos Campos</v>
      </c>
      <c r="G2493" s="19">
        <v>4988.2359999999999</v>
      </c>
    </row>
    <row r="2494" spans="1:7" x14ac:dyDescent="0.25">
      <c r="A2494" s="18">
        <f>IF(ISNUMBER(SEARCH('1_Aspectos Geográficos'!$D$6,tab_estados[],1)),MAX($A$1:A2493)+1,0)</f>
        <v>2493</v>
      </c>
      <c r="B2494" s="18" t="s">
        <v>94</v>
      </c>
      <c r="C2494" s="18" t="s">
        <v>273</v>
      </c>
      <c r="D2494" s="18" t="s">
        <v>348</v>
      </c>
      <c r="E2494" s="19" t="s">
        <v>6093</v>
      </c>
      <c r="F2494" s="18" t="str">
        <f t="shared" si="38"/>
        <v>Monte Alegre</v>
      </c>
      <c r="G2494" s="19">
        <v>18152.559000000001</v>
      </c>
    </row>
    <row r="2495" spans="1:7" x14ac:dyDescent="0.25">
      <c r="A2495" s="18">
        <f>IF(ISNUMBER(SEARCH('1_Aspectos Geográficos'!$D$6,tab_estados[],1)),MAX($A$1:A2494)+1,0)</f>
        <v>2494</v>
      </c>
      <c r="B2495" s="18" t="s">
        <v>94</v>
      </c>
      <c r="C2495" s="18" t="s">
        <v>273</v>
      </c>
      <c r="D2495" s="18" t="s">
        <v>349</v>
      </c>
      <c r="E2495" s="19" t="s">
        <v>8586</v>
      </c>
      <c r="F2495" s="18" t="str">
        <f t="shared" si="38"/>
        <v>Muaná</v>
      </c>
      <c r="G2495" s="19">
        <v>3763.337</v>
      </c>
    </row>
    <row r="2496" spans="1:7" x14ac:dyDescent="0.25">
      <c r="A2496" s="18">
        <f>IF(ISNUMBER(SEARCH('1_Aspectos Geográficos'!$D$6,tab_estados[],1)),MAX($A$1:A2495)+1,0)</f>
        <v>2495</v>
      </c>
      <c r="B2496" s="18" t="s">
        <v>94</v>
      </c>
      <c r="C2496" s="18" t="s">
        <v>273</v>
      </c>
      <c r="D2496" s="18" t="s">
        <v>350</v>
      </c>
      <c r="E2496" s="19" t="s">
        <v>8587</v>
      </c>
      <c r="F2496" s="18" t="str">
        <f t="shared" si="38"/>
        <v>Nova Esperança Do Piriá</v>
      </c>
      <c r="G2496" s="19">
        <v>2809.319</v>
      </c>
    </row>
    <row r="2497" spans="1:7" x14ac:dyDescent="0.25">
      <c r="A2497" s="18">
        <f>IF(ISNUMBER(SEARCH('1_Aspectos Geográficos'!$D$6,tab_estados[],1)),MAX($A$1:A2496)+1,0)</f>
        <v>2496</v>
      </c>
      <c r="B2497" s="18" t="s">
        <v>94</v>
      </c>
      <c r="C2497" s="18" t="s">
        <v>273</v>
      </c>
      <c r="D2497" s="18" t="s">
        <v>351</v>
      </c>
      <c r="E2497" s="19" t="s">
        <v>8588</v>
      </c>
      <c r="F2497" s="18" t="str">
        <f t="shared" si="38"/>
        <v>Nova Ipixuna</v>
      </c>
      <c r="G2497" s="19">
        <v>1564.184</v>
      </c>
    </row>
    <row r="2498" spans="1:7" x14ac:dyDescent="0.25">
      <c r="A2498" s="18">
        <f>IF(ISNUMBER(SEARCH('1_Aspectos Geográficos'!$D$6,tab_estados[],1)),MAX($A$1:A2497)+1,0)</f>
        <v>2497</v>
      </c>
      <c r="B2498" s="18" t="s">
        <v>94</v>
      </c>
      <c r="C2498" s="18" t="s">
        <v>273</v>
      </c>
      <c r="D2498" s="18" t="s">
        <v>352</v>
      </c>
      <c r="E2498" s="19" t="s">
        <v>8589</v>
      </c>
      <c r="F2498" s="18" t="str">
        <f t="shared" ref="F2498:F2561" si="39">IFERROR(VLOOKUP(ROW(A2497),lista,5,0),"")</f>
        <v>Nova Timboteua</v>
      </c>
      <c r="G2498" s="19">
        <v>489.85300000000001</v>
      </c>
    </row>
    <row r="2499" spans="1:7" x14ac:dyDescent="0.25">
      <c r="A2499" s="18">
        <f>IF(ISNUMBER(SEARCH('1_Aspectos Geográficos'!$D$6,tab_estados[],1)),MAX($A$1:A2498)+1,0)</f>
        <v>2498</v>
      </c>
      <c r="B2499" s="18" t="s">
        <v>94</v>
      </c>
      <c r="C2499" s="18" t="s">
        <v>273</v>
      </c>
      <c r="D2499" s="18" t="s">
        <v>353</v>
      </c>
      <c r="E2499" s="19" t="s">
        <v>8590</v>
      </c>
      <c r="F2499" s="18" t="str">
        <f t="shared" si="39"/>
        <v>Novo Progresso</v>
      </c>
      <c r="G2499" s="19">
        <v>38162.035000000003</v>
      </c>
    </row>
    <row r="2500" spans="1:7" x14ac:dyDescent="0.25">
      <c r="A2500" s="18">
        <f>IF(ISNUMBER(SEARCH('1_Aspectos Geográficos'!$D$6,tab_estados[],1)),MAX($A$1:A2499)+1,0)</f>
        <v>2499</v>
      </c>
      <c r="B2500" s="18" t="s">
        <v>94</v>
      </c>
      <c r="C2500" s="18" t="s">
        <v>273</v>
      </c>
      <c r="D2500" s="18" t="s">
        <v>354</v>
      </c>
      <c r="E2500" s="19" t="s">
        <v>8591</v>
      </c>
      <c r="F2500" s="18" t="str">
        <f t="shared" si="39"/>
        <v>Novo Repartimento</v>
      </c>
      <c r="G2500" s="19">
        <v>15398.716</v>
      </c>
    </row>
    <row r="2501" spans="1:7" x14ac:dyDescent="0.25">
      <c r="A2501" s="18">
        <f>IF(ISNUMBER(SEARCH('1_Aspectos Geográficos'!$D$6,tab_estados[],1)),MAX($A$1:A2500)+1,0)</f>
        <v>2500</v>
      </c>
      <c r="B2501" s="18" t="s">
        <v>94</v>
      </c>
      <c r="C2501" s="18" t="s">
        <v>273</v>
      </c>
      <c r="D2501" s="18" t="s">
        <v>355</v>
      </c>
      <c r="E2501" s="19" t="s">
        <v>8592</v>
      </c>
      <c r="F2501" s="18" t="str">
        <f t="shared" si="39"/>
        <v>Óbidos</v>
      </c>
      <c r="G2501" s="19">
        <v>28021.442999999999</v>
      </c>
    </row>
    <row r="2502" spans="1:7" x14ac:dyDescent="0.25">
      <c r="A2502" s="18">
        <f>IF(ISNUMBER(SEARCH('1_Aspectos Geográficos'!$D$6,tab_estados[],1)),MAX($A$1:A2501)+1,0)</f>
        <v>2501</v>
      </c>
      <c r="B2502" s="18" t="s">
        <v>94</v>
      </c>
      <c r="C2502" s="18" t="s">
        <v>273</v>
      </c>
      <c r="D2502" s="18" t="s">
        <v>356</v>
      </c>
      <c r="E2502" s="19" t="s">
        <v>8593</v>
      </c>
      <c r="F2502" s="18" t="str">
        <f t="shared" si="39"/>
        <v>Oeiras Do Pará</v>
      </c>
      <c r="G2502" s="19">
        <v>3852.2910000000002</v>
      </c>
    </row>
    <row r="2503" spans="1:7" x14ac:dyDescent="0.25">
      <c r="A2503" s="18">
        <f>IF(ISNUMBER(SEARCH('1_Aspectos Geográficos'!$D$6,tab_estados[],1)),MAX($A$1:A2502)+1,0)</f>
        <v>2502</v>
      </c>
      <c r="B2503" s="18" t="s">
        <v>94</v>
      </c>
      <c r="C2503" s="18" t="s">
        <v>273</v>
      </c>
      <c r="D2503" s="18" t="s">
        <v>357</v>
      </c>
      <c r="E2503" s="19" t="s">
        <v>8594</v>
      </c>
      <c r="F2503" s="18" t="str">
        <f t="shared" si="39"/>
        <v>Oriximiná</v>
      </c>
      <c r="G2503" s="19">
        <v>107603.66099999999</v>
      </c>
    </row>
    <row r="2504" spans="1:7" x14ac:dyDescent="0.25">
      <c r="A2504" s="18">
        <f>IF(ISNUMBER(SEARCH('1_Aspectos Geográficos'!$D$6,tab_estados[],1)),MAX($A$1:A2503)+1,0)</f>
        <v>2503</v>
      </c>
      <c r="B2504" s="18" t="s">
        <v>94</v>
      </c>
      <c r="C2504" s="18" t="s">
        <v>273</v>
      </c>
      <c r="D2504" s="18" t="s">
        <v>358</v>
      </c>
      <c r="E2504" s="19" t="s">
        <v>8595</v>
      </c>
      <c r="F2504" s="18" t="str">
        <f t="shared" si="39"/>
        <v>Ourém</v>
      </c>
      <c r="G2504" s="19">
        <v>562.38800000000003</v>
      </c>
    </row>
    <row r="2505" spans="1:7" x14ac:dyDescent="0.25">
      <c r="A2505" s="18">
        <f>IF(ISNUMBER(SEARCH('1_Aspectos Geográficos'!$D$6,tab_estados[],1)),MAX($A$1:A2504)+1,0)</f>
        <v>2504</v>
      </c>
      <c r="B2505" s="18" t="s">
        <v>94</v>
      </c>
      <c r="C2505" s="18" t="s">
        <v>273</v>
      </c>
      <c r="D2505" s="18" t="s">
        <v>359</v>
      </c>
      <c r="E2505" s="19" t="s">
        <v>8596</v>
      </c>
      <c r="F2505" s="18" t="str">
        <f t="shared" si="39"/>
        <v>Ourilândia Do Norte</v>
      </c>
      <c r="G2505" s="19">
        <v>14410.566999999999</v>
      </c>
    </row>
    <row r="2506" spans="1:7" x14ac:dyDescent="0.25">
      <c r="A2506" s="18">
        <f>IF(ISNUMBER(SEARCH('1_Aspectos Geográficos'!$D$6,tab_estados[],1)),MAX($A$1:A2505)+1,0)</f>
        <v>2505</v>
      </c>
      <c r="B2506" s="18" t="s">
        <v>94</v>
      </c>
      <c r="C2506" s="18" t="s">
        <v>273</v>
      </c>
      <c r="D2506" s="18" t="s">
        <v>360</v>
      </c>
      <c r="E2506" s="19" t="s">
        <v>8597</v>
      </c>
      <c r="F2506" s="18" t="str">
        <f t="shared" si="39"/>
        <v>Pacajá</v>
      </c>
      <c r="G2506" s="19">
        <v>11832.33</v>
      </c>
    </row>
    <row r="2507" spans="1:7" x14ac:dyDescent="0.25">
      <c r="A2507" s="18">
        <f>IF(ISNUMBER(SEARCH('1_Aspectos Geográficos'!$D$6,tab_estados[],1)),MAX($A$1:A2506)+1,0)</f>
        <v>2506</v>
      </c>
      <c r="B2507" s="18" t="s">
        <v>94</v>
      </c>
      <c r="C2507" s="18" t="s">
        <v>273</v>
      </c>
      <c r="D2507" s="18" t="s">
        <v>361</v>
      </c>
      <c r="E2507" s="19" t="s">
        <v>8598</v>
      </c>
      <c r="F2507" s="18" t="str">
        <f t="shared" si="39"/>
        <v>Palestina Do Pará</v>
      </c>
      <c r="G2507" s="19">
        <v>984.36199999999997</v>
      </c>
    </row>
    <row r="2508" spans="1:7" x14ac:dyDescent="0.25">
      <c r="A2508" s="18">
        <f>IF(ISNUMBER(SEARCH('1_Aspectos Geográficos'!$D$6,tab_estados[],1)),MAX($A$1:A2507)+1,0)</f>
        <v>2507</v>
      </c>
      <c r="B2508" s="18" t="s">
        <v>94</v>
      </c>
      <c r="C2508" s="18" t="s">
        <v>273</v>
      </c>
      <c r="D2508" s="18" t="s">
        <v>362</v>
      </c>
      <c r="E2508" s="19" t="s">
        <v>8599</v>
      </c>
      <c r="F2508" s="18" t="str">
        <f t="shared" si="39"/>
        <v>Paragominas</v>
      </c>
      <c r="G2508" s="19">
        <v>19342.254000000001</v>
      </c>
    </row>
    <row r="2509" spans="1:7" x14ac:dyDescent="0.25">
      <c r="A2509" s="18">
        <f>IF(ISNUMBER(SEARCH('1_Aspectos Geográficos'!$D$6,tab_estados[],1)),MAX($A$1:A2508)+1,0)</f>
        <v>2508</v>
      </c>
      <c r="B2509" s="18" t="s">
        <v>94</v>
      </c>
      <c r="C2509" s="18" t="s">
        <v>273</v>
      </c>
      <c r="D2509" s="18" t="s">
        <v>363</v>
      </c>
      <c r="E2509" s="19" t="s">
        <v>8600</v>
      </c>
      <c r="F2509" s="18" t="str">
        <f t="shared" si="39"/>
        <v>Parauapebas</v>
      </c>
      <c r="G2509" s="19">
        <v>6886.2079999999996</v>
      </c>
    </row>
    <row r="2510" spans="1:7" x14ac:dyDescent="0.25">
      <c r="A2510" s="18">
        <f>IF(ISNUMBER(SEARCH('1_Aspectos Geográficos'!$D$6,tab_estados[],1)),MAX($A$1:A2509)+1,0)</f>
        <v>2509</v>
      </c>
      <c r="B2510" s="18" t="s">
        <v>94</v>
      </c>
      <c r="C2510" s="18" t="s">
        <v>273</v>
      </c>
      <c r="D2510" s="18" t="s">
        <v>364</v>
      </c>
      <c r="E2510" s="19" t="s">
        <v>8601</v>
      </c>
      <c r="F2510" s="18" t="str">
        <f t="shared" si="39"/>
        <v>Pau D'Arco</v>
      </c>
      <c r="G2510" s="19">
        <v>1671.4190000000001</v>
      </c>
    </row>
    <row r="2511" spans="1:7" x14ac:dyDescent="0.25">
      <c r="A2511" s="18">
        <f>IF(ISNUMBER(SEARCH('1_Aspectos Geográficos'!$D$6,tab_estados[],1)),MAX($A$1:A2510)+1,0)</f>
        <v>2510</v>
      </c>
      <c r="B2511" s="18" t="s">
        <v>94</v>
      </c>
      <c r="C2511" s="18" t="s">
        <v>273</v>
      </c>
      <c r="D2511" s="18" t="s">
        <v>365</v>
      </c>
      <c r="E2511" s="19" t="s">
        <v>8602</v>
      </c>
      <c r="F2511" s="18" t="str">
        <f t="shared" si="39"/>
        <v>Peixe-Boi</v>
      </c>
      <c r="G2511" s="19">
        <v>450.22199999999998</v>
      </c>
    </row>
    <row r="2512" spans="1:7" x14ac:dyDescent="0.25">
      <c r="A2512" s="18">
        <f>IF(ISNUMBER(SEARCH('1_Aspectos Geográficos'!$D$6,tab_estados[],1)),MAX($A$1:A2511)+1,0)</f>
        <v>2511</v>
      </c>
      <c r="B2512" s="18" t="s">
        <v>94</v>
      </c>
      <c r="C2512" s="18" t="s">
        <v>273</v>
      </c>
      <c r="D2512" s="18" t="s">
        <v>366</v>
      </c>
      <c r="E2512" s="19" t="s">
        <v>8603</v>
      </c>
      <c r="F2512" s="18" t="str">
        <f t="shared" si="39"/>
        <v>Piçarra</v>
      </c>
      <c r="G2512" s="19">
        <v>3312.7080000000001</v>
      </c>
    </row>
    <row r="2513" spans="1:7" x14ac:dyDescent="0.25">
      <c r="A2513" s="18">
        <f>IF(ISNUMBER(SEARCH('1_Aspectos Geográficos'!$D$6,tab_estados[],1)),MAX($A$1:A2512)+1,0)</f>
        <v>2512</v>
      </c>
      <c r="B2513" s="18" t="s">
        <v>94</v>
      </c>
      <c r="C2513" s="18" t="s">
        <v>273</v>
      </c>
      <c r="D2513" s="18" t="s">
        <v>367</v>
      </c>
      <c r="E2513" s="19" t="s">
        <v>8604</v>
      </c>
      <c r="F2513" s="18" t="str">
        <f t="shared" si="39"/>
        <v>Placas</v>
      </c>
      <c r="G2513" s="19">
        <v>7173.1940000000004</v>
      </c>
    </row>
    <row r="2514" spans="1:7" x14ac:dyDescent="0.25">
      <c r="A2514" s="18">
        <f>IF(ISNUMBER(SEARCH('1_Aspectos Geográficos'!$D$6,tab_estados[],1)),MAX($A$1:A2513)+1,0)</f>
        <v>2513</v>
      </c>
      <c r="B2514" s="18" t="s">
        <v>94</v>
      </c>
      <c r="C2514" s="18" t="s">
        <v>273</v>
      </c>
      <c r="D2514" s="18" t="s">
        <v>368</v>
      </c>
      <c r="E2514" s="19" t="s">
        <v>6097</v>
      </c>
      <c r="F2514" s="18" t="str">
        <f t="shared" si="39"/>
        <v>Ponta De Pedras</v>
      </c>
      <c r="G2514" s="19">
        <v>3363.7489999999998</v>
      </c>
    </row>
    <row r="2515" spans="1:7" x14ac:dyDescent="0.25">
      <c r="A2515" s="18">
        <f>IF(ISNUMBER(SEARCH('1_Aspectos Geográficos'!$D$6,tab_estados[],1)),MAX($A$1:A2514)+1,0)</f>
        <v>2514</v>
      </c>
      <c r="B2515" s="18" t="s">
        <v>94</v>
      </c>
      <c r="C2515" s="18" t="s">
        <v>273</v>
      </c>
      <c r="D2515" s="18" t="s">
        <v>369</v>
      </c>
      <c r="E2515" s="19" t="s">
        <v>8605</v>
      </c>
      <c r="F2515" s="18" t="str">
        <f t="shared" si="39"/>
        <v>Portel</v>
      </c>
      <c r="G2515" s="19">
        <v>25384.959999999999</v>
      </c>
    </row>
    <row r="2516" spans="1:7" x14ac:dyDescent="0.25">
      <c r="A2516" s="18">
        <f>IF(ISNUMBER(SEARCH('1_Aspectos Geográficos'!$D$6,tab_estados[],1)),MAX($A$1:A2515)+1,0)</f>
        <v>2515</v>
      </c>
      <c r="B2516" s="18" t="s">
        <v>94</v>
      </c>
      <c r="C2516" s="18" t="s">
        <v>273</v>
      </c>
      <c r="D2516" s="18" t="s">
        <v>370</v>
      </c>
      <c r="E2516" s="19" t="s">
        <v>6098</v>
      </c>
      <c r="F2516" s="18" t="str">
        <f t="shared" si="39"/>
        <v>Porto De Moz</v>
      </c>
      <c r="G2516" s="19">
        <v>17423.017</v>
      </c>
    </row>
    <row r="2517" spans="1:7" x14ac:dyDescent="0.25">
      <c r="A2517" s="18">
        <f>IF(ISNUMBER(SEARCH('1_Aspectos Geográficos'!$D$6,tab_estados[],1)),MAX($A$1:A2516)+1,0)</f>
        <v>2516</v>
      </c>
      <c r="B2517" s="18" t="s">
        <v>94</v>
      </c>
      <c r="C2517" s="18" t="s">
        <v>273</v>
      </c>
      <c r="D2517" s="18" t="s">
        <v>371</v>
      </c>
      <c r="E2517" s="19" t="s">
        <v>6099</v>
      </c>
      <c r="F2517" s="18" t="str">
        <f t="shared" si="39"/>
        <v>Prainha</v>
      </c>
      <c r="G2517" s="19">
        <v>14786.953</v>
      </c>
    </row>
    <row r="2518" spans="1:7" x14ac:dyDescent="0.25">
      <c r="A2518" s="18">
        <f>IF(ISNUMBER(SEARCH('1_Aspectos Geográficos'!$D$6,tab_estados[],1)),MAX($A$1:A2517)+1,0)</f>
        <v>2517</v>
      </c>
      <c r="B2518" s="18" t="s">
        <v>94</v>
      </c>
      <c r="C2518" s="18" t="s">
        <v>273</v>
      </c>
      <c r="D2518" s="18" t="s">
        <v>372</v>
      </c>
      <c r="E2518" s="19" t="s">
        <v>8606</v>
      </c>
      <c r="F2518" s="18" t="str">
        <f t="shared" si="39"/>
        <v>Primavera</v>
      </c>
      <c r="G2518" s="19">
        <v>258.60000000000002</v>
      </c>
    </row>
    <row r="2519" spans="1:7" x14ac:dyDescent="0.25">
      <c r="A2519" s="18">
        <f>IF(ISNUMBER(SEARCH('1_Aspectos Geográficos'!$D$6,tab_estados[],1)),MAX($A$1:A2518)+1,0)</f>
        <v>2518</v>
      </c>
      <c r="B2519" s="18" t="s">
        <v>94</v>
      </c>
      <c r="C2519" s="18" t="s">
        <v>273</v>
      </c>
      <c r="D2519" s="18" t="s">
        <v>373</v>
      </c>
      <c r="E2519" s="19" t="s">
        <v>8607</v>
      </c>
      <c r="F2519" s="18" t="str">
        <f t="shared" si="39"/>
        <v>Quatipuru</v>
      </c>
      <c r="G2519" s="19">
        <v>326.113</v>
      </c>
    </row>
    <row r="2520" spans="1:7" x14ac:dyDescent="0.25">
      <c r="A2520" s="18">
        <f>IF(ISNUMBER(SEARCH('1_Aspectos Geográficos'!$D$6,tab_estados[],1)),MAX($A$1:A2519)+1,0)</f>
        <v>2519</v>
      </c>
      <c r="B2520" s="18" t="s">
        <v>94</v>
      </c>
      <c r="C2520" s="18" t="s">
        <v>273</v>
      </c>
      <c r="D2520" s="18" t="s">
        <v>374</v>
      </c>
      <c r="E2520" s="19" t="s">
        <v>6914</v>
      </c>
      <c r="F2520" s="18" t="str">
        <f t="shared" si="39"/>
        <v>Redenção</v>
      </c>
      <c r="G2520" s="19">
        <v>3823.8090000000002</v>
      </c>
    </row>
    <row r="2521" spans="1:7" x14ac:dyDescent="0.25">
      <c r="A2521" s="18">
        <f>IF(ISNUMBER(SEARCH('1_Aspectos Geográficos'!$D$6,tab_estados[],1)),MAX($A$1:A2520)+1,0)</f>
        <v>2520</v>
      </c>
      <c r="B2521" s="18" t="s">
        <v>94</v>
      </c>
      <c r="C2521" s="18" t="s">
        <v>273</v>
      </c>
      <c r="D2521" s="18" t="s">
        <v>375</v>
      </c>
      <c r="E2521" s="19" t="s">
        <v>8608</v>
      </c>
      <c r="F2521" s="18" t="str">
        <f t="shared" si="39"/>
        <v>Rio Maria</v>
      </c>
      <c r="G2521" s="19">
        <v>4114.6270000000004</v>
      </c>
    </row>
    <row r="2522" spans="1:7" x14ac:dyDescent="0.25">
      <c r="A2522" s="18">
        <f>IF(ISNUMBER(SEARCH('1_Aspectos Geográficos'!$D$6,tab_estados[],1)),MAX($A$1:A2521)+1,0)</f>
        <v>2521</v>
      </c>
      <c r="B2522" s="18" t="s">
        <v>94</v>
      </c>
      <c r="C2522" s="18" t="s">
        <v>273</v>
      </c>
      <c r="D2522" s="18" t="s">
        <v>376</v>
      </c>
      <c r="E2522" s="19" t="s">
        <v>8609</v>
      </c>
      <c r="F2522" s="18" t="str">
        <f t="shared" si="39"/>
        <v>Rondon Do Pará</v>
      </c>
      <c r="G2522" s="19">
        <v>8246.3940000000002</v>
      </c>
    </row>
    <row r="2523" spans="1:7" x14ac:dyDescent="0.25">
      <c r="A2523" s="18">
        <f>IF(ISNUMBER(SEARCH('1_Aspectos Geográficos'!$D$6,tab_estados[],1)),MAX($A$1:A2522)+1,0)</f>
        <v>2522</v>
      </c>
      <c r="B2523" s="18" t="s">
        <v>94</v>
      </c>
      <c r="C2523" s="18" t="s">
        <v>273</v>
      </c>
      <c r="D2523" s="18" t="s">
        <v>377</v>
      </c>
      <c r="E2523" s="19" t="s">
        <v>8610</v>
      </c>
      <c r="F2523" s="18" t="str">
        <f t="shared" si="39"/>
        <v>Rurópolis</v>
      </c>
      <c r="G2523" s="19">
        <v>7021.3209999999999</v>
      </c>
    </row>
    <row r="2524" spans="1:7" x14ac:dyDescent="0.25">
      <c r="A2524" s="18">
        <f>IF(ISNUMBER(SEARCH('1_Aspectos Geográficos'!$D$6,tab_estados[],1)),MAX($A$1:A2523)+1,0)</f>
        <v>2523</v>
      </c>
      <c r="B2524" s="18" t="s">
        <v>94</v>
      </c>
      <c r="C2524" s="18" t="s">
        <v>273</v>
      </c>
      <c r="D2524" s="18" t="s">
        <v>378</v>
      </c>
      <c r="E2524" s="19" t="s">
        <v>8611</v>
      </c>
      <c r="F2524" s="18" t="str">
        <f t="shared" si="39"/>
        <v>Salinópolis</v>
      </c>
      <c r="G2524" s="19">
        <v>237.738</v>
      </c>
    </row>
    <row r="2525" spans="1:7" x14ac:dyDescent="0.25">
      <c r="A2525" s="18">
        <f>IF(ISNUMBER(SEARCH('1_Aspectos Geográficos'!$D$6,tab_estados[],1)),MAX($A$1:A2524)+1,0)</f>
        <v>2524</v>
      </c>
      <c r="B2525" s="18" t="s">
        <v>94</v>
      </c>
      <c r="C2525" s="18" t="s">
        <v>273</v>
      </c>
      <c r="D2525" s="18" t="s">
        <v>379</v>
      </c>
      <c r="E2525" s="19" t="s">
        <v>6100</v>
      </c>
      <c r="F2525" s="18" t="str">
        <f t="shared" si="39"/>
        <v>Salvaterra</v>
      </c>
      <c r="G2525" s="19">
        <v>1039.0719999999999</v>
      </c>
    </row>
    <row r="2526" spans="1:7" x14ac:dyDescent="0.25">
      <c r="A2526" s="18">
        <f>IF(ISNUMBER(SEARCH('1_Aspectos Geográficos'!$D$6,tab_estados[],1)),MAX($A$1:A2525)+1,0)</f>
        <v>2525</v>
      </c>
      <c r="B2526" s="18" t="s">
        <v>94</v>
      </c>
      <c r="C2526" s="18" t="s">
        <v>273</v>
      </c>
      <c r="D2526" s="18" t="s">
        <v>380</v>
      </c>
      <c r="E2526" s="19" t="s">
        <v>8612</v>
      </c>
      <c r="F2526" s="18" t="str">
        <f t="shared" si="39"/>
        <v>Santa Bárbara Do Pará</v>
      </c>
      <c r="G2526" s="19">
        <v>278.154</v>
      </c>
    </row>
    <row r="2527" spans="1:7" x14ac:dyDescent="0.25">
      <c r="A2527" s="18">
        <f>IF(ISNUMBER(SEARCH('1_Aspectos Geográficos'!$D$6,tab_estados[],1)),MAX($A$1:A2526)+1,0)</f>
        <v>2526</v>
      </c>
      <c r="B2527" s="18" t="s">
        <v>94</v>
      </c>
      <c r="C2527" s="18" t="s">
        <v>273</v>
      </c>
      <c r="D2527" s="18" t="s">
        <v>381</v>
      </c>
      <c r="E2527" s="19" t="s">
        <v>6101</v>
      </c>
      <c r="F2527" s="18" t="str">
        <f t="shared" si="39"/>
        <v>Santa Cruz Do Arari</v>
      </c>
      <c r="G2527" s="19">
        <v>1076.652</v>
      </c>
    </row>
    <row r="2528" spans="1:7" x14ac:dyDescent="0.25">
      <c r="A2528" s="18">
        <f>IF(ISNUMBER(SEARCH('1_Aspectos Geográficos'!$D$6,tab_estados[],1)),MAX($A$1:A2527)+1,0)</f>
        <v>2527</v>
      </c>
      <c r="B2528" s="18" t="s">
        <v>94</v>
      </c>
      <c r="C2528" s="18" t="s">
        <v>273</v>
      </c>
      <c r="D2528" s="18" t="s">
        <v>382</v>
      </c>
      <c r="E2528" s="19" t="s">
        <v>8613</v>
      </c>
      <c r="F2528" s="18" t="str">
        <f t="shared" si="39"/>
        <v>Santa Izabel Do Pará</v>
      </c>
      <c r="G2528" s="19">
        <v>717.66200000000003</v>
      </c>
    </row>
    <row r="2529" spans="1:7" x14ac:dyDescent="0.25">
      <c r="A2529" s="18">
        <f>IF(ISNUMBER(SEARCH('1_Aspectos Geográficos'!$D$6,tab_estados[],1)),MAX($A$1:A2528)+1,0)</f>
        <v>2528</v>
      </c>
      <c r="B2529" s="18" t="s">
        <v>94</v>
      </c>
      <c r="C2529" s="18" t="s">
        <v>273</v>
      </c>
      <c r="D2529" s="18" t="s">
        <v>383</v>
      </c>
      <c r="E2529" s="19" t="s">
        <v>8614</v>
      </c>
      <c r="F2529" s="18" t="str">
        <f t="shared" si="39"/>
        <v>Santa Luzia Do Pará</v>
      </c>
      <c r="G2529" s="19">
        <v>1356.124</v>
      </c>
    </row>
    <row r="2530" spans="1:7" x14ac:dyDescent="0.25">
      <c r="A2530" s="18">
        <f>IF(ISNUMBER(SEARCH('1_Aspectos Geográficos'!$D$6,tab_estados[],1)),MAX($A$1:A2529)+1,0)</f>
        <v>2529</v>
      </c>
      <c r="B2530" s="18" t="s">
        <v>94</v>
      </c>
      <c r="C2530" s="18" t="s">
        <v>273</v>
      </c>
      <c r="D2530" s="18" t="s">
        <v>384</v>
      </c>
      <c r="E2530" s="19" t="s">
        <v>6102</v>
      </c>
      <c r="F2530" s="18" t="str">
        <f t="shared" si="39"/>
        <v>Santa Maria Das Barreiras</v>
      </c>
      <c r="G2530" s="19">
        <v>10330.214</v>
      </c>
    </row>
    <row r="2531" spans="1:7" x14ac:dyDescent="0.25">
      <c r="A2531" s="18">
        <f>IF(ISNUMBER(SEARCH('1_Aspectos Geográficos'!$D$6,tab_estados[],1)),MAX($A$1:A2530)+1,0)</f>
        <v>2530</v>
      </c>
      <c r="B2531" s="18" t="s">
        <v>94</v>
      </c>
      <c r="C2531" s="18" t="s">
        <v>273</v>
      </c>
      <c r="D2531" s="18" t="s">
        <v>385</v>
      </c>
      <c r="E2531" s="19" t="s">
        <v>8615</v>
      </c>
      <c r="F2531" s="18" t="str">
        <f t="shared" si="39"/>
        <v>Santa Maria Do Pará</v>
      </c>
      <c r="G2531" s="19">
        <v>457.72399999999999</v>
      </c>
    </row>
    <row r="2532" spans="1:7" x14ac:dyDescent="0.25">
      <c r="A2532" s="18">
        <f>IF(ISNUMBER(SEARCH('1_Aspectos Geográficos'!$D$6,tab_estados[],1)),MAX($A$1:A2531)+1,0)</f>
        <v>2531</v>
      </c>
      <c r="B2532" s="18" t="s">
        <v>94</v>
      </c>
      <c r="C2532" s="18" t="s">
        <v>273</v>
      </c>
      <c r="D2532" s="18" t="s">
        <v>386</v>
      </c>
      <c r="E2532" s="19" t="s">
        <v>6103</v>
      </c>
      <c r="F2532" s="18" t="str">
        <f t="shared" si="39"/>
        <v>Santana Do Araguaia</v>
      </c>
      <c r="G2532" s="19">
        <v>11591.455</v>
      </c>
    </row>
    <row r="2533" spans="1:7" x14ac:dyDescent="0.25">
      <c r="A2533" s="18">
        <f>IF(ISNUMBER(SEARCH('1_Aspectos Geográficos'!$D$6,tab_estados[],1)),MAX($A$1:A2532)+1,0)</f>
        <v>2532</v>
      </c>
      <c r="B2533" s="18" t="s">
        <v>94</v>
      </c>
      <c r="C2533" s="18" t="s">
        <v>273</v>
      </c>
      <c r="D2533" s="18" t="s">
        <v>387</v>
      </c>
      <c r="E2533" s="19" t="s">
        <v>8616</v>
      </c>
      <c r="F2533" s="18" t="str">
        <f t="shared" si="39"/>
        <v>Santarém</v>
      </c>
      <c r="G2533" s="19">
        <v>17898.388999999999</v>
      </c>
    </row>
    <row r="2534" spans="1:7" x14ac:dyDescent="0.25">
      <c r="A2534" s="18">
        <f>IF(ISNUMBER(SEARCH('1_Aspectos Geográficos'!$D$6,tab_estados[],1)),MAX($A$1:A2533)+1,0)</f>
        <v>2533</v>
      </c>
      <c r="B2534" s="18" t="s">
        <v>94</v>
      </c>
      <c r="C2534" s="18" t="s">
        <v>273</v>
      </c>
      <c r="D2534" s="18" t="s">
        <v>388</v>
      </c>
      <c r="E2534" s="19" t="s">
        <v>8617</v>
      </c>
      <c r="F2534" s="18" t="str">
        <f t="shared" si="39"/>
        <v>Santarém Novo</v>
      </c>
      <c r="G2534" s="19">
        <v>229.51</v>
      </c>
    </row>
    <row r="2535" spans="1:7" x14ac:dyDescent="0.25">
      <c r="A2535" s="18">
        <f>IF(ISNUMBER(SEARCH('1_Aspectos Geográficos'!$D$6,tab_estados[],1)),MAX($A$1:A2534)+1,0)</f>
        <v>2534</v>
      </c>
      <c r="B2535" s="18" t="s">
        <v>94</v>
      </c>
      <c r="C2535" s="18" t="s">
        <v>273</v>
      </c>
      <c r="D2535" s="18" t="s">
        <v>389</v>
      </c>
      <c r="E2535" s="19" t="s">
        <v>8618</v>
      </c>
      <c r="F2535" s="18" t="str">
        <f t="shared" si="39"/>
        <v>Santo Antônio Do Tauá</v>
      </c>
      <c r="G2535" s="19">
        <v>537.625</v>
      </c>
    </row>
    <row r="2536" spans="1:7" x14ac:dyDescent="0.25">
      <c r="A2536" s="18">
        <f>IF(ISNUMBER(SEARCH('1_Aspectos Geográficos'!$D$6,tab_estados[],1)),MAX($A$1:A2535)+1,0)</f>
        <v>2535</v>
      </c>
      <c r="B2536" s="18" t="s">
        <v>94</v>
      </c>
      <c r="C2536" s="18" t="s">
        <v>273</v>
      </c>
      <c r="D2536" s="18" t="s">
        <v>390</v>
      </c>
      <c r="E2536" s="19" t="s">
        <v>8619</v>
      </c>
      <c r="F2536" s="18" t="str">
        <f t="shared" si="39"/>
        <v>São Caetano De Odivelas</v>
      </c>
      <c r="G2536" s="19">
        <v>743.471</v>
      </c>
    </row>
    <row r="2537" spans="1:7" x14ac:dyDescent="0.25">
      <c r="A2537" s="18">
        <f>IF(ISNUMBER(SEARCH('1_Aspectos Geográficos'!$D$6,tab_estados[],1)),MAX($A$1:A2536)+1,0)</f>
        <v>2536</v>
      </c>
      <c r="B2537" s="18" t="s">
        <v>94</v>
      </c>
      <c r="C2537" s="18" t="s">
        <v>273</v>
      </c>
      <c r="D2537" s="18" t="s">
        <v>391</v>
      </c>
      <c r="E2537" s="19" t="s">
        <v>8620</v>
      </c>
      <c r="F2537" s="18" t="str">
        <f t="shared" si="39"/>
        <v>São Domingos Do Araguaia</v>
      </c>
      <c r="G2537" s="19">
        <v>1392.4639999999999</v>
      </c>
    </row>
    <row r="2538" spans="1:7" x14ac:dyDescent="0.25">
      <c r="A2538" s="18">
        <f>IF(ISNUMBER(SEARCH('1_Aspectos Geográficos'!$D$6,tab_estados[],1)),MAX($A$1:A2537)+1,0)</f>
        <v>2537</v>
      </c>
      <c r="B2538" s="18" t="s">
        <v>94</v>
      </c>
      <c r="C2538" s="18" t="s">
        <v>273</v>
      </c>
      <c r="D2538" s="18" t="s">
        <v>392</v>
      </c>
      <c r="E2538" s="19" t="s">
        <v>8621</v>
      </c>
      <c r="F2538" s="18" t="str">
        <f t="shared" si="39"/>
        <v>São Domingos Do Capim</v>
      </c>
      <c r="G2538" s="19">
        <v>1677.249</v>
      </c>
    </row>
    <row r="2539" spans="1:7" x14ac:dyDescent="0.25">
      <c r="A2539" s="18">
        <f>IF(ISNUMBER(SEARCH('1_Aspectos Geográficos'!$D$6,tab_estados[],1)),MAX($A$1:A2538)+1,0)</f>
        <v>2538</v>
      </c>
      <c r="B2539" s="18" t="s">
        <v>94</v>
      </c>
      <c r="C2539" s="18" t="s">
        <v>273</v>
      </c>
      <c r="D2539" s="18" t="s">
        <v>393</v>
      </c>
      <c r="E2539" s="19" t="s">
        <v>8622</v>
      </c>
      <c r="F2539" s="18" t="str">
        <f t="shared" si="39"/>
        <v>São Félix Do Xingu</v>
      </c>
      <c r="G2539" s="19">
        <v>84212.846999999994</v>
      </c>
    </row>
    <row r="2540" spans="1:7" x14ac:dyDescent="0.25">
      <c r="A2540" s="18">
        <f>IF(ISNUMBER(SEARCH('1_Aspectos Geográficos'!$D$6,tab_estados[],1)),MAX($A$1:A2539)+1,0)</f>
        <v>2539</v>
      </c>
      <c r="B2540" s="18" t="s">
        <v>94</v>
      </c>
      <c r="C2540" s="18" t="s">
        <v>273</v>
      </c>
      <c r="D2540" s="18" t="s">
        <v>394</v>
      </c>
      <c r="E2540" s="19" t="s">
        <v>8623</v>
      </c>
      <c r="F2540" s="18" t="str">
        <f t="shared" si="39"/>
        <v>São Francisco Do Pará</v>
      </c>
      <c r="G2540" s="19">
        <v>479.565</v>
      </c>
    </row>
    <row r="2541" spans="1:7" x14ac:dyDescent="0.25">
      <c r="A2541" s="18">
        <f>IF(ISNUMBER(SEARCH('1_Aspectos Geográficos'!$D$6,tab_estados[],1)),MAX($A$1:A2540)+1,0)</f>
        <v>2540</v>
      </c>
      <c r="B2541" s="18" t="s">
        <v>94</v>
      </c>
      <c r="C2541" s="18" t="s">
        <v>273</v>
      </c>
      <c r="D2541" s="18" t="s">
        <v>395</v>
      </c>
      <c r="E2541" s="19" t="s">
        <v>8624</v>
      </c>
      <c r="F2541" s="18" t="str">
        <f t="shared" si="39"/>
        <v>São Geraldo Do Araguaia</v>
      </c>
      <c r="G2541" s="19">
        <v>3168.384</v>
      </c>
    </row>
    <row r="2542" spans="1:7" x14ac:dyDescent="0.25">
      <c r="A2542" s="18">
        <f>IF(ISNUMBER(SEARCH('1_Aspectos Geográficos'!$D$6,tab_estados[],1)),MAX($A$1:A2541)+1,0)</f>
        <v>2541</v>
      </c>
      <c r="B2542" s="18" t="s">
        <v>94</v>
      </c>
      <c r="C2542" s="18" t="s">
        <v>273</v>
      </c>
      <c r="D2542" s="18" t="s">
        <v>396</v>
      </c>
      <c r="E2542" s="19" t="s">
        <v>8625</v>
      </c>
      <c r="F2542" s="18" t="str">
        <f t="shared" si="39"/>
        <v>São João Da Ponta</v>
      </c>
      <c r="G2542" s="19">
        <v>195.91800000000001</v>
      </c>
    </row>
    <row r="2543" spans="1:7" x14ac:dyDescent="0.25">
      <c r="A2543" s="18">
        <f>IF(ISNUMBER(SEARCH('1_Aspectos Geográficos'!$D$6,tab_estados[],1)),MAX($A$1:A2542)+1,0)</f>
        <v>2542</v>
      </c>
      <c r="B2543" s="18" t="s">
        <v>94</v>
      </c>
      <c r="C2543" s="18" t="s">
        <v>273</v>
      </c>
      <c r="D2543" s="18" t="s">
        <v>397</v>
      </c>
      <c r="E2543" s="19" t="s">
        <v>8626</v>
      </c>
      <c r="F2543" s="18" t="str">
        <f t="shared" si="39"/>
        <v>São João De Pirabas</v>
      </c>
      <c r="G2543" s="19">
        <v>705.54200000000003</v>
      </c>
    </row>
    <row r="2544" spans="1:7" x14ac:dyDescent="0.25">
      <c r="A2544" s="18">
        <f>IF(ISNUMBER(SEARCH('1_Aspectos Geográficos'!$D$6,tab_estados[],1)),MAX($A$1:A2543)+1,0)</f>
        <v>2543</v>
      </c>
      <c r="B2544" s="18" t="s">
        <v>94</v>
      </c>
      <c r="C2544" s="18" t="s">
        <v>273</v>
      </c>
      <c r="D2544" s="18" t="s">
        <v>398</v>
      </c>
      <c r="E2544" s="19" t="s">
        <v>8627</v>
      </c>
      <c r="F2544" s="18" t="str">
        <f t="shared" si="39"/>
        <v>São João Do Araguaia</v>
      </c>
      <c r="G2544" s="19">
        <v>1279.8889999999999</v>
      </c>
    </row>
    <row r="2545" spans="1:7" x14ac:dyDescent="0.25">
      <c r="A2545" s="18">
        <f>IF(ISNUMBER(SEARCH('1_Aspectos Geográficos'!$D$6,tab_estados[],1)),MAX($A$1:A2544)+1,0)</f>
        <v>2544</v>
      </c>
      <c r="B2545" s="18" t="s">
        <v>94</v>
      </c>
      <c r="C2545" s="18" t="s">
        <v>273</v>
      </c>
      <c r="D2545" s="18" t="s">
        <v>399</v>
      </c>
      <c r="E2545" s="19" t="s">
        <v>8628</v>
      </c>
      <c r="F2545" s="18" t="str">
        <f t="shared" si="39"/>
        <v>São Miguel Do Guamá</v>
      </c>
      <c r="G2545" s="19">
        <v>1110.175</v>
      </c>
    </row>
    <row r="2546" spans="1:7" x14ac:dyDescent="0.25">
      <c r="A2546" s="18">
        <f>IF(ISNUMBER(SEARCH('1_Aspectos Geográficos'!$D$6,tab_estados[],1)),MAX($A$1:A2545)+1,0)</f>
        <v>2545</v>
      </c>
      <c r="B2546" s="18" t="s">
        <v>94</v>
      </c>
      <c r="C2546" s="18" t="s">
        <v>273</v>
      </c>
      <c r="D2546" s="18" t="s">
        <v>400</v>
      </c>
      <c r="E2546" s="19" t="s">
        <v>8629</v>
      </c>
      <c r="F2546" s="18" t="str">
        <f t="shared" si="39"/>
        <v>São Sebastião Da Boa Vista</v>
      </c>
      <c r="G2546" s="19">
        <v>1632.251</v>
      </c>
    </row>
    <row r="2547" spans="1:7" x14ac:dyDescent="0.25">
      <c r="A2547" s="18">
        <f>IF(ISNUMBER(SEARCH('1_Aspectos Geográficos'!$D$6,tab_estados[],1)),MAX($A$1:A2546)+1,0)</f>
        <v>2546</v>
      </c>
      <c r="B2547" s="18" t="s">
        <v>94</v>
      </c>
      <c r="C2547" s="18" t="s">
        <v>273</v>
      </c>
      <c r="D2547" s="18" t="s">
        <v>401</v>
      </c>
      <c r="E2547" s="19" t="s">
        <v>8630</v>
      </c>
      <c r="F2547" s="18" t="str">
        <f t="shared" si="39"/>
        <v>Sapucaia</v>
      </c>
      <c r="G2547" s="19">
        <v>1298.19</v>
      </c>
    </row>
    <row r="2548" spans="1:7" x14ac:dyDescent="0.25">
      <c r="A2548" s="18">
        <f>IF(ISNUMBER(SEARCH('1_Aspectos Geográficos'!$D$6,tab_estados[],1)),MAX($A$1:A2547)+1,0)</f>
        <v>2547</v>
      </c>
      <c r="B2548" s="18" t="s">
        <v>94</v>
      </c>
      <c r="C2548" s="18" t="s">
        <v>273</v>
      </c>
      <c r="D2548" s="18" t="s">
        <v>402</v>
      </c>
      <c r="E2548" s="19" t="s">
        <v>8631</v>
      </c>
      <c r="F2548" s="18" t="str">
        <f t="shared" si="39"/>
        <v>Senador José Porfírio</v>
      </c>
      <c r="G2548" s="19">
        <v>14419.915999999999</v>
      </c>
    </row>
    <row r="2549" spans="1:7" x14ac:dyDescent="0.25">
      <c r="A2549" s="18">
        <f>IF(ISNUMBER(SEARCH('1_Aspectos Geográficos'!$D$6,tab_estados[],1)),MAX($A$1:A2548)+1,0)</f>
        <v>2548</v>
      </c>
      <c r="B2549" s="18" t="s">
        <v>94</v>
      </c>
      <c r="C2549" s="18" t="s">
        <v>273</v>
      </c>
      <c r="D2549" s="18" t="s">
        <v>403</v>
      </c>
      <c r="E2549" s="19" t="s">
        <v>6105</v>
      </c>
      <c r="F2549" s="18" t="str">
        <f t="shared" si="39"/>
        <v>Soure</v>
      </c>
      <c r="G2549" s="19">
        <v>3517.3180000000002</v>
      </c>
    </row>
    <row r="2550" spans="1:7" x14ac:dyDescent="0.25">
      <c r="A2550" s="18">
        <f>IF(ISNUMBER(SEARCH('1_Aspectos Geográficos'!$D$6,tab_estados[],1)),MAX($A$1:A2549)+1,0)</f>
        <v>2549</v>
      </c>
      <c r="B2550" s="18" t="s">
        <v>94</v>
      </c>
      <c r="C2550" s="18" t="s">
        <v>273</v>
      </c>
      <c r="D2550" s="18" t="s">
        <v>404</v>
      </c>
      <c r="E2550" s="19" t="s">
        <v>8632</v>
      </c>
      <c r="F2550" s="18" t="str">
        <f t="shared" si="39"/>
        <v>Tailândia</v>
      </c>
      <c r="G2550" s="19">
        <v>4430.2219999999998</v>
      </c>
    </row>
    <row r="2551" spans="1:7" x14ac:dyDescent="0.25">
      <c r="A2551" s="18">
        <f>IF(ISNUMBER(SEARCH('1_Aspectos Geográficos'!$D$6,tab_estados[],1)),MAX($A$1:A2550)+1,0)</f>
        <v>2550</v>
      </c>
      <c r="B2551" s="18" t="s">
        <v>94</v>
      </c>
      <c r="C2551" s="18" t="s">
        <v>273</v>
      </c>
      <c r="D2551" s="18" t="s">
        <v>405</v>
      </c>
      <c r="E2551" s="19" t="s">
        <v>8633</v>
      </c>
      <c r="F2551" s="18" t="str">
        <f t="shared" si="39"/>
        <v>Terra Alta</v>
      </c>
      <c r="G2551" s="19">
        <v>206.41399999999999</v>
      </c>
    </row>
    <row r="2552" spans="1:7" x14ac:dyDescent="0.25">
      <c r="A2552" s="18">
        <f>IF(ISNUMBER(SEARCH('1_Aspectos Geográficos'!$D$6,tab_estados[],1)),MAX($A$1:A2551)+1,0)</f>
        <v>2551</v>
      </c>
      <c r="B2552" s="18" t="s">
        <v>94</v>
      </c>
      <c r="C2552" s="18" t="s">
        <v>273</v>
      </c>
      <c r="D2552" s="18" t="s">
        <v>406</v>
      </c>
      <c r="E2552" s="19" t="s">
        <v>6106</v>
      </c>
      <c r="F2552" s="18" t="str">
        <f t="shared" si="39"/>
        <v>Terra Santa</v>
      </c>
      <c r="G2552" s="19">
        <v>1895.883</v>
      </c>
    </row>
    <row r="2553" spans="1:7" x14ac:dyDescent="0.25">
      <c r="A2553" s="18">
        <f>IF(ISNUMBER(SEARCH('1_Aspectos Geográficos'!$D$6,tab_estados[],1)),MAX($A$1:A2552)+1,0)</f>
        <v>2552</v>
      </c>
      <c r="B2553" s="18" t="s">
        <v>94</v>
      </c>
      <c r="C2553" s="18" t="s">
        <v>273</v>
      </c>
      <c r="D2553" s="18" t="s">
        <v>407</v>
      </c>
      <c r="E2553" s="19" t="s">
        <v>8634</v>
      </c>
      <c r="F2553" s="18" t="str">
        <f t="shared" si="39"/>
        <v>Tomé-Açu</v>
      </c>
      <c r="G2553" s="19">
        <v>5145.3609999999999</v>
      </c>
    </row>
    <row r="2554" spans="1:7" x14ac:dyDescent="0.25">
      <c r="A2554" s="18">
        <f>IF(ISNUMBER(SEARCH('1_Aspectos Geográficos'!$D$6,tab_estados[],1)),MAX($A$1:A2553)+1,0)</f>
        <v>2553</v>
      </c>
      <c r="B2554" s="18" t="s">
        <v>94</v>
      </c>
      <c r="C2554" s="18" t="s">
        <v>273</v>
      </c>
      <c r="D2554" s="18" t="s">
        <v>408</v>
      </c>
      <c r="E2554" s="19" t="s">
        <v>8635</v>
      </c>
      <c r="F2554" s="18" t="str">
        <f t="shared" si="39"/>
        <v>Tracuateua</v>
      </c>
      <c r="G2554" s="19">
        <v>934.27200000000005</v>
      </c>
    </row>
    <row r="2555" spans="1:7" x14ac:dyDescent="0.25">
      <c r="A2555" s="18">
        <f>IF(ISNUMBER(SEARCH('1_Aspectos Geográficos'!$D$6,tab_estados[],1)),MAX($A$1:A2554)+1,0)</f>
        <v>2554</v>
      </c>
      <c r="B2555" s="18" t="s">
        <v>94</v>
      </c>
      <c r="C2555" s="18" t="s">
        <v>273</v>
      </c>
      <c r="D2555" s="18" t="s">
        <v>409</v>
      </c>
      <c r="E2555" s="19" t="s">
        <v>8636</v>
      </c>
      <c r="F2555" s="18" t="str">
        <f t="shared" si="39"/>
        <v>Trairão</v>
      </c>
      <c r="G2555" s="19">
        <v>11991.084999999999</v>
      </c>
    </row>
    <row r="2556" spans="1:7" x14ac:dyDescent="0.25">
      <c r="A2556" s="18">
        <f>IF(ISNUMBER(SEARCH('1_Aspectos Geográficos'!$D$6,tab_estados[],1)),MAX($A$1:A2555)+1,0)</f>
        <v>2555</v>
      </c>
      <c r="B2556" s="18" t="s">
        <v>94</v>
      </c>
      <c r="C2556" s="18" t="s">
        <v>273</v>
      </c>
      <c r="D2556" s="18" t="s">
        <v>410</v>
      </c>
      <c r="E2556" s="19" t="s">
        <v>8637</v>
      </c>
      <c r="F2556" s="18" t="str">
        <f t="shared" si="39"/>
        <v>Tucumã</v>
      </c>
      <c r="G2556" s="19">
        <v>2512.5940000000001</v>
      </c>
    </row>
    <row r="2557" spans="1:7" x14ac:dyDescent="0.25">
      <c r="A2557" s="18">
        <f>IF(ISNUMBER(SEARCH('1_Aspectos Geográficos'!$D$6,tab_estados[],1)),MAX($A$1:A2556)+1,0)</f>
        <v>2556</v>
      </c>
      <c r="B2557" s="18" t="s">
        <v>94</v>
      </c>
      <c r="C2557" s="18" t="s">
        <v>273</v>
      </c>
      <c r="D2557" s="18" t="s">
        <v>411</v>
      </c>
      <c r="E2557" s="19" t="s">
        <v>8638</v>
      </c>
      <c r="F2557" s="18" t="str">
        <f t="shared" si="39"/>
        <v>Tucuruí</v>
      </c>
      <c r="G2557" s="19">
        <v>2086.1889999999999</v>
      </c>
    </row>
    <row r="2558" spans="1:7" x14ac:dyDescent="0.25">
      <c r="A2558" s="18">
        <f>IF(ISNUMBER(SEARCH('1_Aspectos Geográficos'!$D$6,tab_estados[],1)),MAX($A$1:A2557)+1,0)</f>
        <v>2557</v>
      </c>
      <c r="B2558" s="18" t="s">
        <v>94</v>
      </c>
      <c r="C2558" s="18" t="s">
        <v>273</v>
      </c>
      <c r="D2558" s="18" t="s">
        <v>412</v>
      </c>
      <c r="E2558" s="19" t="s">
        <v>8639</v>
      </c>
      <c r="F2558" s="18" t="str">
        <f t="shared" si="39"/>
        <v>Ulianópolis</v>
      </c>
      <c r="G2558" s="19">
        <v>5088.4679999999998</v>
      </c>
    </row>
    <row r="2559" spans="1:7" x14ac:dyDescent="0.25">
      <c r="A2559" s="18">
        <f>IF(ISNUMBER(SEARCH('1_Aspectos Geográficos'!$D$6,tab_estados[],1)),MAX($A$1:A2558)+1,0)</f>
        <v>2558</v>
      </c>
      <c r="B2559" s="18" t="s">
        <v>94</v>
      </c>
      <c r="C2559" s="18" t="s">
        <v>273</v>
      </c>
      <c r="D2559" s="18" t="s">
        <v>413</v>
      </c>
      <c r="E2559" s="19" t="s">
        <v>8640</v>
      </c>
      <c r="F2559" s="18" t="str">
        <f t="shared" si="39"/>
        <v>Uruará</v>
      </c>
      <c r="G2559" s="19">
        <v>10791.406000000001</v>
      </c>
    </row>
    <row r="2560" spans="1:7" x14ac:dyDescent="0.25">
      <c r="A2560" s="18">
        <f>IF(ISNUMBER(SEARCH('1_Aspectos Geográficos'!$D$6,tab_estados[],1)),MAX($A$1:A2559)+1,0)</f>
        <v>2559</v>
      </c>
      <c r="B2560" s="18" t="s">
        <v>94</v>
      </c>
      <c r="C2560" s="18" t="s">
        <v>273</v>
      </c>
      <c r="D2560" s="18" t="s">
        <v>414</v>
      </c>
      <c r="E2560" s="19" t="s">
        <v>8641</v>
      </c>
      <c r="F2560" s="18" t="str">
        <f t="shared" si="39"/>
        <v>Vigia</v>
      </c>
      <c r="G2560" s="19">
        <v>539.07899999999995</v>
      </c>
    </row>
    <row r="2561" spans="1:7" x14ac:dyDescent="0.25">
      <c r="A2561" s="18">
        <f>IF(ISNUMBER(SEARCH('1_Aspectos Geográficos'!$D$6,tab_estados[],1)),MAX($A$1:A2560)+1,0)</f>
        <v>2560</v>
      </c>
      <c r="B2561" s="18" t="s">
        <v>94</v>
      </c>
      <c r="C2561" s="18" t="s">
        <v>273</v>
      </c>
      <c r="D2561" s="18" t="s">
        <v>415</v>
      </c>
      <c r="E2561" s="19" t="s">
        <v>8642</v>
      </c>
      <c r="F2561" s="18" t="str">
        <f t="shared" si="39"/>
        <v>Viseu</v>
      </c>
      <c r="G2561" s="19">
        <v>4915.0730000000003</v>
      </c>
    </row>
    <row r="2562" spans="1:7" x14ac:dyDescent="0.25">
      <c r="A2562" s="18">
        <f>IF(ISNUMBER(SEARCH('1_Aspectos Geográficos'!$D$6,tab_estados[],1)),MAX($A$1:A2561)+1,0)</f>
        <v>2561</v>
      </c>
      <c r="B2562" s="18" t="s">
        <v>94</v>
      </c>
      <c r="C2562" s="18" t="s">
        <v>273</v>
      </c>
      <c r="D2562" s="18" t="s">
        <v>416</v>
      </c>
      <c r="E2562" s="19" t="s">
        <v>8643</v>
      </c>
      <c r="F2562" s="18" t="str">
        <f t="shared" ref="F2562:F2625" si="40">IFERROR(VLOOKUP(ROW(A2561),lista,5,0),"")</f>
        <v>Vitória Do Xingu</v>
      </c>
      <c r="G2562" s="19">
        <v>3089.5369999999998</v>
      </c>
    </row>
    <row r="2563" spans="1:7" x14ac:dyDescent="0.25">
      <c r="A2563" s="18">
        <f>IF(ISNUMBER(SEARCH('1_Aspectos Geográficos'!$D$6,tab_estados[],1)),MAX($A$1:A2562)+1,0)</f>
        <v>2562</v>
      </c>
      <c r="B2563" s="18" t="s">
        <v>94</v>
      </c>
      <c r="C2563" s="18" t="s">
        <v>273</v>
      </c>
      <c r="D2563" s="18" t="s">
        <v>417</v>
      </c>
      <c r="E2563" s="19" t="s">
        <v>8644</v>
      </c>
      <c r="F2563" s="18" t="str">
        <f t="shared" si="40"/>
        <v>Xinguara</v>
      </c>
      <c r="G2563" s="19">
        <v>3779.348</v>
      </c>
    </row>
    <row r="2564" spans="1:7" x14ac:dyDescent="0.25">
      <c r="A2564" s="18">
        <f>IF(ISNUMBER(SEARCH('1_Aspectos Geográficos'!$D$6,tab_estados[],1)),MAX($A$1:A2563)+1,0)</f>
        <v>2563</v>
      </c>
      <c r="B2564" s="18" t="s">
        <v>1376</v>
      </c>
      <c r="C2564" s="18" t="s">
        <v>1377</v>
      </c>
      <c r="D2564" s="18" t="s">
        <v>1378</v>
      </c>
      <c r="E2564" s="19" t="s">
        <v>6079</v>
      </c>
      <c r="F2564" s="18" t="str">
        <f t="shared" si="40"/>
        <v>Água Branca</v>
      </c>
      <c r="G2564" s="19">
        <v>236.608</v>
      </c>
    </row>
    <row r="2565" spans="1:7" x14ac:dyDescent="0.25">
      <c r="A2565" s="18">
        <f>IF(ISNUMBER(SEARCH('1_Aspectos Geográficos'!$D$6,tab_estados[],1)),MAX($A$1:A2564)+1,0)</f>
        <v>2564</v>
      </c>
      <c r="B2565" s="18" t="s">
        <v>1376</v>
      </c>
      <c r="C2565" s="18" t="s">
        <v>1377</v>
      </c>
      <c r="D2565" s="18" t="s">
        <v>1379</v>
      </c>
      <c r="E2565" s="19" t="s">
        <v>8645</v>
      </c>
      <c r="F2565" s="18" t="str">
        <f t="shared" si="40"/>
        <v>Aguiar</v>
      </c>
      <c r="G2565" s="19">
        <v>344.70800000000003</v>
      </c>
    </row>
    <row r="2566" spans="1:7" x14ac:dyDescent="0.25">
      <c r="A2566" s="18">
        <f>IF(ISNUMBER(SEARCH('1_Aspectos Geográficos'!$D$6,tab_estados[],1)),MAX($A$1:A2565)+1,0)</f>
        <v>2565</v>
      </c>
      <c r="B2566" s="18" t="s">
        <v>1376</v>
      </c>
      <c r="C2566" s="18" t="s">
        <v>1377</v>
      </c>
      <c r="D2566" s="18" t="s">
        <v>1380</v>
      </c>
      <c r="E2566" s="19" t="s">
        <v>8646</v>
      </c>
      <c r="F2566" s="18" t="str">
        <f t="shared" si="40"/>
        <v>Alagoa Grande</v>
      </c>
      <c r="G2566" s="19">
        <v>320.56299999999999</v>
      </c>
    </row>
    <row r="2567" spans="1:7" x14ac:dyDescent="0.25">
      <c r="A2567" s="18">
        <f>IF(ISNUMBER(SEARCH('1_Aspectos Geográficos'!$D$6,tab_estados[],1)),MAX($A$1:A2566)+1,0)</f>
        <v>2566</v>
      </c>
      <c r="B2567" s="18" t="s">
        <v>1376</v>
      </c>
      <c r="C2567" s="18" t="s">
        <v>1377</v>
      </c>
      <c r="D2567" s="18" t="s">
        <v>1381</v>
      </c>
      <c r="E2567" s="19" t="s">
        <v>8647</v>
      </c>
      <c r="F2567" s="18" t="str">
        <f t="shared" si="40"/>
        <v>Alagoa Nova</v>
      </c>
      <c r="G2567" s="19">
        <v>122.255</v>
      </c>
    </row>
    <row r="2568" spans="1:7" x14ac:dyDescent="0.25">
      <c r="A2568" s="18">
        <f>IF(ISNUMBER(SEARCH('1_Aspectos Geográficos'!$D$6,tab_estados[],1)),MAX($A$1:A2567)+1,0)</f>
        <v>2567</v>
      </c>
      <c r="B2568" s="18" t="s">
        <v>1376</v>
      </c>
      <c r="C2568" s="18" t="s">
        <v>1377</v>
      </c>
      <c r="D2568" s="18" t="s">
        <v>1382</v>
      </c>
      <c r="E2568" s="19" t="s">
        <v>8648</v>
      </c>
      <c r="F2568" s="18" t="str">
        <f t="shared" si="40"/>
        <v>Alagoinha</v>
      </c>
      <c r="G2568" s="19">
        <v>96.98</v>
      </c>
    </row>
    <row r="2569" spans="1:7" x14ac:dyDescent="0.25">
      <c r="A2569" s="18">
        <f>IF(ISNUMBER(SEARCH('1_Aspectos Geográficos'!$D$6,tab_estados[],1)),MAX($A$1:A2568)+1,0)</f>
        <v>2568</v>
      </c>
      <c r="B2569" s="18" t="s">
        <v>1376</v>
      </c>
      <c r="C2569" s="18" t="s">
        <v>1377</v>
      </c>
      <c r="D2569" s="18" t="s">
        <v>1383</v>
      </c>
      <c r="E2569" s="19" t="s">
        <v>8649</v>
      </c>
      <c r="F2569" s="18" t="str">
        <f t="shared" si="40"/>
        <v>Alcantil</v>
      </c>
      <c r="G2569" s="19">
        <v>305.39400000000001</v>
      </c>
    </row>
    <row r="2570" spans="1:7" x14ac:dyDescent="0.25">
      <c r="A2570" s="18">
        <f>IF(ISNUMBER(SEARCH('1_Aspectos Geográficos'!$D$6,tab_estados[],1)),MAX($A$1:A2569)+1,0)</f>
        <v>2569</v>
      </c>
      <c r="B2570" s="18" t="s">
        <v>1376</v>
      </c>
      <c r="C2570" s="18" t="s">
        <v>1377</v>
      </c>
      <c r="D2570" s="18" t="s">
        <v>1384</v>
      </c>
      <c r="E2570" s="19" t="s">
        <v>8650</v>
      </c>
      <c r="F2570" s="18" t="str">
        <f t="shared" si="40"/>
        <v>Algodão De Jandaíra</v>
      </c>
      <c r="G2570" s="19">
        <v>220.24799999999999</v>
      </c>
    </row>
    <row r="2571" spans="1:7" x14ac:dyDescent="0.25">
      <c r="A2571" s="18">
        <f>IF(ISNUMBER(SEARCH('1_Aspectos Geográficos'!$D$6,tab_estados[],1)),MAX($A$1:A2570)+1,0)</f>
        <v>2570</v>
      </c>
      <c r="B2571" s="18" t="s">
        <v>1376</v>
      </c>
      <c r="C2571" s="18" t="s">
        <v>1377</v>
      </c>
      <c r="D2571" s="18" t="s">
        <v>1385</v>
      </c>
      <c r="E2571" s="19" t="s">
        <v>8651</v>
      </c>
      <c r="F2571" s="18" t="str">
        <f t="shared" si="40"/>
        <v>Alhandra</v>
      </c>
      <c r="G2571" s="19">
        <v>182.66300000000001</v>
      </c>
    </row>
    <row r="2572" spans="1:7" x14ac:dyDescent="0.25">
      <c r="A2572" s="18">
        <f>IF(ISNUMBER(SEARCH('1_Aspectos Geográficos'!$D$6,tab_estados[],1)),MAX($A$1:A2571)+1,0)</f>
        <v>2571</v>
      </c>
      <c r="B2572" s="18" t="s">
        <v>1376</v>
      </c>
      <c r="C2572" s="18" t="s">
        <v>1377</v>
      </c>
      <c r="D2572" s="18" t="s">
        <v>1386</v>
      </c>
      <c r="E2572" s="19" t="s">
        <v>8652</v>
      </c>
      <c r="F2572" s="18" t="str">
        <f t="shared" si="40"/>
        <v>São João Do Rio Do Peixe</v>
      </c>
      <c r="G2572" s="19">
        <v>473.75200000000001</v>
      </c>
    </row>
    <row r="2573" spans="1:7" x14ac:dyDescent="0.25">
      <c r="A2573" s="18">
        <f>IF(ISNUMBER(SEARCH('1_Aspectos Geográficos'!$D$6,tab_estados[],1)),MAX($A$1:A2572)+1,0)</f>
        <v>2572</v>
      </c>
      <c r="B2573" s="18" t="s">
        <v>1376</v>
      </c>
      <c r="C2573" s="18" t="s">
        <v>1377</v>
      </c>
      <c r="D2573" s="18" t="s">
        <v>1387</v>
      </c>
      <c r="E2573" s="19" t="s">
        <v>8653</v>
      </c>
      <c r="F2573" s="18" t="str">
        <f t="shared" si="40"/>
        <v>Amparo</v>
      </c>
      <c r="G2573" s="19">
        <v>121.98399999999999</v>
      </c>
    </row>
    <row r="2574" spans="1:7" x14ac:dyDescent="0.25">
      <c r="A2574" s="18">
        <f>IF(ISNUMBER(SEARCH('1_Aspectos Geográficos'!$D$6,tab_estados[],1)),MAX($A$1:A2573)+1,0)</f>
        <v>2573</v>
      </c>
      <c r="B2574" s="18" t="s">
        <v>1376</v>
      </c>
      <c r="C2574" s="18" t="s">
        <v>1377</v>
      </c>
      <c r="D2574" s="18" t="s">
        <v>1388</v>
      </c>
      <c r="E2574" s="19" t="s">
        <v>8654</v>
      </c>
      <c r="F2574" s="18" t="str">
        <f t="shared" si="40"/>
        <v>Aparecida</v>
      </c>
      <c r="G2574" s="19">
        <v>295.70499999999998</v>
      </c>
    </row>
    <row r="2575" spans="1:7" x14ac:dyDescent="0.25">
      <c r="A2575" s="18">
        <f>IF(ISNUMBER(SEARCH('1_Aspectos Geográficos'!$D$6,tab_estados[],1)),MAX($A$1:A2574)+1,0)</f>
        <v>2574</v>
      </c>
      <c r="B2575" s="18" t="s">
        <v>1376</v>
      </c>
      <c r="C2575" s="18" t="s">
        <v>1377</v>
      </c>
      <c r="D2575" s="18" t="s">
        <v>1389</v>
      </c>
      <c r="E2575" s="19" t="s">
        <v>8655</v>
      </c>
      <c r="F2575" s="18" t="str">
        <f t="shared" si="40"/>
        <v>Araçagi</v>
      </c>
      <c r="G2575" s="19">
        <v>231.155</v>
      </c>
    </row>
    <row r="2576" spans="1:7" x14ac:dyDescent="0.25">
      <c r="A2576" s="18">
        <f>IF(ISNUMBER(SEARCH('1_Aspectos Geográficos'!$D$6,tab_estados[],1)),MAX($A$1:A2575)+1,0)</f>
        <v>2575</v>
      </c>
      <c r="B2576" s="18" t="s">
        <v>1376</v>
      </c>
      <c r="C2576" s="18" t="s">
        <v>1377</v>
      </c>
      <c r="D2576" s="18" t="s">
        <v>1390</v>
      </c>
      <c r="E2576" s="19" t="s">
        <v>8656</v>
      </c>
      <c r="F2576" s="18" t="str">
        <f t="shared" si="40"/>
        <v>Arara</v>
      </c>
      <c r="G2576" s="19">
        <v>99.111000000000004</v>
      </c>
    </row>
    <row r="2577" spans="1:7" x14ac:dyDescent="0.25">
      <c r="A2577" s="18">
        <f>IF(ISNUMBER(SEARCH('1_Aspectos Geográficos'!$D$6,tab_estados[],1)),MAX($A$1:A2576)+1,0)</f>
        <v>2576</v>
      </c>
      <c r="B2577" s="18" t="s">
        <v>1376</v>
      </c>
      <c r="C2577" s="18" t="s">
        <v>1377</v>
      </c>
      <c r="D2577" s="18" t="s">
        <v>1391</v>
      </c>
      <c r="E2577" s="19" t="s">
        <v>8657</v>
      </c>
      <c r="F2577" s="18" t="str">
        <f t="shared" si="40"/>
        <v>Araruna</v>
      </c>
      <c r="G2577" s="19">
        <v>241.30199999999999</v>
      </c>
    </row>
    <row r="2578" spans="1:7" x14ac:dyDescent="0.25">
      <c r="A2578" s="18">
        <f>IF(ISNUMBER(SEARCH('1_Aspectos Geográficos'!$D$6,tab_estados[],1)),MAX($A$1:A2577)+1,0)</f>
        <v>2577</v>
      </c>
      <c r="B2578" s="18" t="s">
        <v>1376</v>
      </c>
      <c r="C2578" s="18" t="s">
        <v>1377</v>
      </c>
      <c r="D2578" s="18" t="s">
        <v>1392</v>
      </c>
      <c r="E2578" s="19" t="s">
        <v>8658</v>
      </c>
      <c r="F2578" s="18" t="str">
        <f t="shared" si="40"/>
        <v>Areia</v>
      </c>
      <c r="G2578" s="19">
        <v>266.596</v>
      </c>
    </row>
    <row r="2579" spans="1:7" x14ac:dyDescent="0.25">
      <c r="A2579" s="18">
        <f>IF(ISNUMBER(SEARCH('1_Aspectos Geográficos'!$D$6,tab_estados[],1)),MAX($A$1:A2578)+1,0)</f>
        <v>2578</v>
      </c>
      <c r="B2579" s="18" t="s">
        <v>1376</v>
      </c>
      <c r="C2579" s="18" t="s">
        <v>1377</v>
      </c>
      <c r="D2579" s="18" t="s">
        <v>1393</v>
      </c>
      <c r="E2579" s="19" t="s">
        <v>8659</v>
      </c>
      <c r="F2579" s="18" t="str">
        <f t="shared" si="40"/>
        <v>Areia De Baraúnas</v>
      </c>
      <c r="G2579" s="19">
        <v>112.089</v>
      </c>
    </row>
    <row r="2580" spans="1:7" x14ac:dyDescent="0.25">
      <c r="A2580" s="18">
        <f>IF(ISNUMBER(SEARCH('1_Aspectos Geográficos'!$D$6,tab_estados[],1)),MAX($A$1:A2579)+1,0)</f>
        <v>2579</v>
      </c>
      <c r="B2580" s="18" t="s">
        <v>1376</v>
      </c>
      <c r="C2580" s="18" t="s">
        <v>1377</v>
      </c>
      <c r="D2580" s="18" t="s">
        <v>1394</v>
      </c>
      <c r="E2580" s="19" t="s">
        <v>8660</v>
      </c>
      <c r="F2580" s="18" t="str">
        <f t="shared" si="40"/>
        <v>Areial</v>
      </c>
      <c r="G2580" s="19">
        <v>35.640999999999998</v>
      </c>
    </row>
    <row r="2581" spans="1:7" x14ac:dyDescent="0.25">
      <c r="A2581" s="18">
        <f>IF(ISNUMBER(SEARCH('1_Aspectos Geográficos'!$D$6,tab_estados[],1)),MAX($A$1:A2580)+1,0)</f>
        <v>2580</v>
      </c>
      <c r="B2581" s="18" t="s">
        <v>1376</v>
      </c>
      <c r="C2581" s="18" t="s">
        <v>1377</v>
      </c>
      <c r="D2581" s="18" t="s">
        <v>1395</v>
      </c>
      <c r="E2581" s="19" t="s">
        <v>8661</v>
      </c>
      <c r="F2581" s="18" t="str">
        <f t="shared" si="40"/>
        <v>Aroeiras</v>
      </c>
      <c r="G2581" s="19">
        <v>374.697</v>
      </c>
    </row>
    <row r="2582" spans="1:7" x14ac:dyDescent="0.25">
      <c r="A2582" s="18">
        <f>IF(ISNUMBER(SEARCH('1_Aspectos Geográficos'!$D$6,tab_estados[],1)),MAX($A$1:A2581)+1,0)</f>
        <v>2581</v>
      </c>
      <c r="B2582" s="18" t="s">
        <v>1376</v>
      </c>
      <c r="C2582" s="18" t="s">
        <v>1377</v>
      </c>
      <c r="D2582" s="18" t="s">
        <v>1396</v>
      </c>
      <c r="E2582" s="19" t="s">
        <v>8662</v>
      </c>
      <c r="F2582" s="18" t="str">
        <f t="shared" si="40"/>
        <v>Assunção</v>
      </c>
      <c r="G2582" s="19">
        <v>126.428</v>
      </c>
    </row>
    <row r="2583" spans="1:7" x14ac:dyDescent="0.25">
      <c r="A2583" s="18">
        <f>IF(ISNUMBER(SEARCH('1_Aspectos Geográficos'!$D$6,tab_estados[],1)),MAX($A$1:A2582)+1,0)</f>
        <v>2582</v>
      </c>
      <c r="B2583" s="18" t="s">
        <v>1376</v>
      </c>
      <c r="C2583" s="18" t="s">
        <v>1377</v>
      </c>
      <c r="D2583" s="18" t="s">
        <v>1397</v>
      </c>
      <c r="E2583" s="19" t="s">
        <v>8663</v>
      </c>
      <c r="F2583" s="18" t="str">
        <f t="shared" si="40"/>
        <v>Baía Da Traição</v>
      </c>
      <c r="G2583" s="19">
        <v>102.242</v>
      </c>
    </row>
    <row r="2584" spans="1:7" x14ac:dyDescent="0.25">
      <c r="A2584" s="18">
        <f>IF(ISNUMBER(SEARCH('1_Aspectos Geográficos'!$D$6,tab_estados[],1)),MAX($A$1:A2583)+1,0)</f>
        <v>2583</v>
      </c>
      <c r="B2584" s="18" t="s">
        <v>1376</v>
      </c>
      <c r="C2584" s="18" t="s">
        <v>1377</v>
      </c>
      <c r="D2584" s="18" t="s">
        <v>1398</v>
      </c>
      <c r="E2584" s="19" t="s">
        <v>8664</v>
      </c>
      <c r="F2584" s="18" t="str">
        <f t="shared" si="40"/>
        <v>Bananeiras</v>
      </c>
      <c r="G2584" s="19">
        <v>257.75299999999999</v>
      </c>
    </row>
    <row r="2585" spans="1:7" x14ac:dyDescent="0.25">
      <c r="A2585" s="18">
        <f>IF(ISNUMBER(SEARCH('1_Aspectos Geográficos'!$D$6,tab_estados[],1)),MAX($A$1:A2584)+1,0)</f>
        <v>2584</v>
      </c>
      <c r="B2585" s="18" t="s">
        <v>1376</v>
      </c>
      <c r="C2585" s="18" t="s">
        <v>1377</v>
      </c>
      <c r="D2585" s="18" t="s">
        <v>1399</v>
      </c>
      <c r="E2585" s="19" t="s">
        <v>8665</v>
      </c>
      <c r="F2585" s="18" t="str">
        <f t="shared" si="40"/>
        <v>Baraúna</v>
      </c>
      <c r="G2585" s="19">
        <v>50.582000000000001</v>
      </c>
    </row>
    <row r="2586" spans="1:7" x14ac:dyDescent="0.25">
      <c r="A2586" s="18">
        <f>IF(ISNUMBER(SEARCH('1_Aspectos Geográficos'!$D$6,tab_estados[],1)),MAX($A$1:A2585)+1,0)</f>
        <v>2585</v>
      </c>
      <c r="B2586" s="18" t="s">
        <v>1376</v>
      </c>
      <c r="C2586" s="18" t="s">
        <v>1377</v>
      </c>
      <c r="D2586" s="18" t="s">
        <v>1400</v>
      </c>
      <c r="E2586" s="19" t="s">
        <v>8666</v>
      </c>
      <c r="F2586" s="18" t="str">
        <f t="shared" si="40"/>
        <v>Barra De Santana</v>
      </c>
      <c r="G2586" s="19">
        <v>374.37400000000002</v>
      </c>
    </row>
    <row r="2587" spans="1:7" x14ac:dyDescent="0.25">
      <c r="A2587" s="18">
        <f>IF(ISNUMBER(SEARCH('1_Aspectos Geográficos'!$D$6,tab_estados[],1)),MAX($A$1:A2586)+1,0)</f>
        <v>2586</v>
      </c>
      <c r="B2587" s="18" t="s">
        <v>1376</v>
      </c>
      <c r="C2587" s="18" t="s">
        <v>1377</v>
      </c>
      <c r="D2587" s="18" t="s">
        <v>1401</v>
      </c>
      <c r="E2587" s="19" t="s">
        <v>8667</v>
      </c>
      <c r="F2587" s="18" t="str">
        <f t="shared" si="40"/>
        <v>Barra De Santa Rosa</v>
      </c>
      <c r="G2587" s="19">
        <v>775.65499999999997</v>
      </c>
    </row>
    <row r="2588" spans="1:7" x14ac:dyDescent="0.25">
      <c r="A2588" s="18">
        <f>IF(ISNUMBER(SEARCH('1_Aspectos Geográficos'!$D$6,tab_estados[],1)),MAX($A$1:A2587)+1,0)</f>
        <v>2587</v>
      </c>
      <c r="B2588" s="18" t="s">
        <v>1376</v>
      </c>
      <c r="C2588" s="18" t="s">
        <v>1377</v>
      </c>
      <c r="D2588" s="18" t="s">
        <v>1402</v>
      </c>
      <c r="E2588" s="19" t="s">
        <v>6221</v>
      </c>
      <c r="F2588" s="18" t="str">
        <f t="shared" si="40"/>
        <v>Barra De São Miguel</v>
      </c>
      <c r="G2588" s="19">
        <v>595.21299999999997</v>
      </c>
    </row>
    <row r="2589" spans="1:7" x14ac:dyDescent="0.25">
      <c r="A2589" s="18">
        <f>IF(ISNUMBER(SEARCH('1_Aspectos Geográficos'!$D$6,tab_estados[],1)),MAX($A$1:A2588)+1,0)</f>
        <v>2588</v>
      </c>
      <c r="B2589" s="18" t="s">
        <v>1376</v>
      </c>
      <c r="C2589" s="18" t="s">
        <v>1377</v>
      </c>
      <c r="D2589" s="18" t="s">
        <v>1403</v>
      </c>
      <c r="E2589" s="19" t="s">
        <v>8668</v>
      </c>
      <c r="F2589" s="18" t="str">
        <f t="shared" si="40"/>
        <v>Bayeux</v>
      </c>
      <c r="G2589" s="19">
        <v>27.536000000000001</v>
      </c>
    </row>
    <row r="2590" spans="1:7" x14ac:dyDescent="0.25">
      <c r="A2590" s="18">
        <f>IF(ISNUMBER(SEARCH('1_Aspectos Geográficos'!$D$6,tab_estados[],1)),MAX($A$1:A2589)+1,0)</f>
        <v>2589</v>
      </c>
      <c r="B2590" s="18" t="s">
        <v>1376</v>
      </c>
      <c r="C2590" s="18" t="s">
        <v>1377</v>
      </c>
      <c r="D2590" s="18" t="s">
        <v>1404</v>
      </c>
      <c r="E2590" s="19" t="s">
        <v>6223</v>
      </c>
      <c r="F2590" s="18" t="str">
        <f t="shared" si="40"/>
        <v>Belém</v>
      </c>
      <c r="G2590" s="19">
        <v>100.15300000000001</v>
      </c>
    </row>
    <row r="2591" spans="1:7" x14ac:dyDescent="0.25">
      <c r="A2591" s="18">
        <f>IF(ISNUMBER(SEARCH('1_Aspectos Geográficos'!$D$6,tab_estados[],1)),MAX($A$1:A2590)+1,0)</f>
        <v>2590</v>
      </c>
      <c r="B2591" s="18" t="s">
        <v>1376</v>
      </c>
      <c r="C2591" s="18" t="s">
        <v>1377</v>
      </c>
      <c r="D2591" s="18" t="s">
        <v>1405</v>
      </c>
      <c r="E2591" s="19" t="s">
        <v>8669</v>
      </c>
      <c r="F2591" s="18" t="str">
        <f t="shared" si="40"/>
        <v>Belém Do Brejo Do Cruz</v>
      </c>
      <c r="G2591" s="19">
        <v>601.16700000000003</v>
      </c>
    </row>
    <row r="2592" spans="1:7" x14ac:dyDescent="0.25">
      <c r="A2592" s="18">
        <f>IF(ISNUMBER(SEARCH('1_Aspectos Geográficos'!$D$6,tab_estados[],1)),MAX($A$1:A2591)+1,0)</f>
        <v>2591</v>
      </c>
      <c r="B2592" s="18" t="s">
        <v>1376</v>
      </c>
      <c r="C2592" s="18" t="s">
        <v>1377</v>
      </c>
      <c r="D2592" s="18" t="s">
        <v>1406</v>
      </c>
      <c r="E2592" s="19" t="s">
        <v>8670</v>
      </c>
      <c r="F2592" s="18" t="str">
        <f t="shared" si="40"/>
        <v>Bernardino Batista</v>
      </c>
      <c r="G2592" s="19">
        <v>50.628</v>
      </c>
    </row>
    <row r="2593" spans="1:7" x14ac:dyDescent="0.25">
      <c r="A2593" s="18">
        <f>IF(ISNUMBER(SEARCH('1_Aspectos Geográficos'!$D$6,tab_estados[],1)),MAX($A$1:A2592)+1,0)</f>
        <v>2592</v>
      </c>
      <c r="B2593" s="18" t="s">
        <v>1376</v>
      </c>
      <c r="C2593" s="18" t="s">
        <v>1377</v>
      </c>
      <c r="D2593" s="18" t="s">
        <v>1407</v>
      </c>
      <c r="E2593" s="19" t="s">
        <v>8671</v>
      </c>
      <c r="F2593" s="18" t="str">
        <f t="shared" si="40"/>
        <v>Boa Ventura</v>
      </c>
      <c r="G2593" s="19">
        <v>170.58</v>
      </c>
    </row>
    <row r="2594" spans="1:7" x14ac:dyDescent="0.25">
      <c r="A2594" s="18">
        <f>IF(ISNUMBER(SEARCH('1_Aspectos Geográficos'!$D$6,tab_estados[],1)),MAX($A$1:A2593)+1,0)</f>
        <v>2593</v>
      </c>
      <c r="B2594" s="18" t="s">
        <v>1376</v>
      </c>
      <c r="C2594" s="18" t="s">
        <v>1377</v>
      </c>
      <c r="D2594" s="18" t="s">
        <v>1408</v>
      </c>
      <c r="E2594" s="19" t="s">
        <v>5738</v>
      </c>
      <c r="F2594" s="18" t="str">
        <f t="shared" si="40"/>
        <v>Boa Vista</v>
      </c>
      <c r="G2594" s="19">
        <v>476.54199999999997</v>
      </c>
    </row>
    <row r="2595" spans="1:7" x14ac:dyDescent="0.25">
      <c r="A2595" s="18">
        <f>IF(ISNUMBER(SEARCH('1_Aspectos Geográficos'!$D$6,tab_estados[],1)),MAX($A$1:A2594)+1,0)</f>
        <v>2594</v>
      </c>
      <c r="B2595" s="18" t="s">
        <v>1376</v>
      </c>
      <c r="C2595" s="18" t="s">
        <v>1377</v>
      </c>
      <c r="D2595" s="18" t="s">
        <v>1409</v>
      </c>
      <c r="E2595" s="19" t="s">
        <v>8672</v>
      </c>
      <c r="F2595" s="18" t="str">
        <f t="shared" si="40"/>
        <v>Bom Jesus</v>
      </c>
      <c r="G2595" s="19">
        <v>46.168999999999997</v>
      </c>
    </row>
    <row r="2596" spans="1:7" x14ac:dyDescent="0.25">
      <c r="A2596" s="18">
        <f>IF(ISNUMBER(SEARCH('1_Aspectos Geográficos'!$D$6,tab_estados[],1)),MAX($A$1:A2595)+1,0)</f>
        <v>2595</v>
      </c>
      <c r="B2596" s="18" t="s">
        <v>1376</v>
      </c>
      <c r="C2596" s="18" t="s">
        <v>1377</v>
      </c>
      <c r="D2596" s="18" t="s">
        <v>1410</v>
      </c>
      <c r="E2596" s="19" t="s">
        <v>7768</v>
      </c>
      <c r="F2596" s="18" t="str">
        <f t="shared" si="40"/>
        <v>Bom Sucesso</v>
      </c>
      <c r="G2596" s="19">
        <v>184.102</v>
      </c>
    </row>
    <row r="2597" spans="1:7" x14ac:dyDescent="0.25">
      <c r="A2597" s="18">
        <f>IF(ISNUMBER(SEARCH('1_Aspectos Geográficos'!$D$6,tab_estados[],1)),MAX($A$1:A2596)+1,0)</f>
        <v>2596</v>
      </c>
      <c r="B2597" s="18" t="s">
        <v>1376</v>
      </c>
      <c r="C2597" s="18" t="s">
        <v>1377</v>
      </c>
      <c r="D2597" s="18" t="s">
        <v>1411</v>
      </c>
      <c r="E2597" s="19" t="s">
        <v>8673</v>
      </c>
      <c r="F2597" s="18" t="str">
        <f t="shared" si="40"/>
        <v>Bonito De Santa Fé</v>
      </c>
      <c r="G2597" s="19">
        <v>228.327</v>
      </c>
    </row>
    <row r="2598" spans="1:7" x14ac:dyDescent="0.25">
      <c r="A2598" s="18">
        <f>IF(ISNUMBER(SEARCH('1_Aspectos Geográficos'!$D$6,tab_estados[],1)),MAX($A$1:A2597)+1,0)</f>
        <v>2597</v>
      </c>
      <c r="B2598" s="18" t="s">
        <v>1376</v>
      </c>
      <c r="C2598" s="18" t="s">
        <v>1377</v>
      </c>
      <c r="D2598" s="18" t="s">
        <v>1412</v>
      </c>
      <c r="E2598" s="19" t="s">
        <v>8674</v>
      </c>
      <c r="F2598" s="18" t="str">
        <f t="shared" si="40"/>
        <v>Boqueirão</v>
      </c>
      <c r="G2598" s="19">
        <v>374.52300000000002</v>
      </c>
    </row>
    <row r="2599" spans="1:7" x14ac:dyDescent="0.25">
      <c r="A2599" s="18">
        <f>IF(ISNUMBER(SEARCH('1_Aspectos Geográficos'!$D$6,tab_estados[],1)),MAX($A$1:A2598)+1,0)</f>
        <v>2598</v>
      </c>
      <c r="B2599" s="18" t="s">
        <v>1376</v>
      </c>
      <c r="C2599" s="18" t="s">
        <v>1377</v>
      </c>
      <c r="D2599" s="18" t="s">
        <v>1413</v>
      </c>
      <c r="E2599" s="19" t="s">
        <v>8675</v>
      </c>
      <c r="F2599" s="18" t="str">
        <f t="shared" si="40"/>
        <v>Igaracy</v>
      </c>
      <c r="G2599" s="19">
        <v>192.26</v>
      </c>
    </row>
    <row r="2600" spans="1:7" x14ac:dyDescent="0.25">
      <c r="A2600" s="18">
        <f>IF(ISNUMBER(SEARCH('1_Aspectos Geográficos'!$D$6,tab_estados[],1)),MAX($A$1:A2599)+1,0)</f>
        <v>2599</v>
      </c>
      <c r="B2600" s="18" t="s">
        <v>1376</v>
      </c>
      <c r="C2600" s="18" t="s">
        <v>1377</v>
      </c>
      <c r="D2600" s="18" t="s">
        <v>1414</v>
      </c>
      <c r="E2600" s="19" t="s">
        <v>8676</v>
      </c>
      <c r="F2600" s="18" t="str">
        <f t="shared" si="40"/>
        <v>Borborema</v>
      </c>
      <c r="G2600" s="19">
        <v>25.978999999999999</v>
      </c>
    </row>
    <row r="2601" spans="1:7" x14ac:dyDescent="0.25">
      <c r="A2601" s="18">
        <f>IF(ISNUMBER(SEARCH('1_Aspectos Geográficos'!$D$6,tab_estados[],1)),MAX($A$1:A2600)+1,0)</f>
        <v>2600</v>
      </c>
      <c r="B2601" s="18" t="s">
        <v>1376</v>
      </c>
      <c r="C2601" s="18" t="s">
        <v>1377</v>
      </c>
      <c r="D2601" s="18" t="s">
        <v>1415</v>
      </c>
      <c r="E2601" s="19" t="s">
        <v>8677</v>
      </c>
      <c r="F2601" s="18" t="str">
        <f t="shared" si="40"/>
        <v>Brejo Do Cruz</v>
      </c>
      <c r="G2601" s="19">
        <v>399.02</v>
      </c>
    </row>
    <row r="2602" spans="1:7" x14ac:dyDescent="0.25">
      <c r="A2602" s="18">
        <f>IF(ISNUMBER(SEARCH('1_Aspectos Geográficos'!$D$6,tab_estados[],1)),MAX($A$1:A2601)+1,0)</f>
        <v>2601</v>
      </c>
      <c r="B2602" s="18" t="s">
        <v>1376</v>
      </c>
      <c r="C2602" s="18" t="s">
        <v>1377</v>
      </c>
      <c r="D2602" s="18" t="s">
        <v>1416</v>
      </c>
      <c r="E2602" s="19" t="s">
        <v>8678</v>
      </c>
      <c r="F2602" s="18" t="str">
        <f t="shared" si="40"/>
        <v>Brejo Dos Santos</v>
      </c>
      <c r="G2602" s="19">
        <v>93.846000000000004</v>
      </c>
    </row>
    <row r="2603" spans="1:7" x14ac:dyDescent="0.25">
      <c r="A2603" s="18">
        <f>IF(ISNUMBER(SEARCH('1_Aspectos Geográficos'!$D$6,tab_estados[],1)),MAX($A$1:A2602)+1,0)</f>
        <v>2602</v>
      </c>
      <c r="B2603" s="18" t="s">
        <v>1376</v>
      </c>
      <c r="C2603" s="18" t="s">
        <v>1377</v>
      </c>
      <c r="D2603" s="18" t="s">
        <v>1417</v>
      </c>
      <c r="E2603" s="19" t="s">
        <v>8679</v>
      </c>
      <c r="F2603" s="18" t="str">
        <f t="shared" si="40"/>
        <v>Caaporã</v>
      </c>
      <c r="G2603" s="19">
        <v>150.16800000000001</v>
      </c>
    </row>
    <row r="2604" spans="1:7" x14ac:dyDescent="0.25">
      <c r="A2604" s="18">
        <f>IF(ISNUMBER(SEARCH('1_Aspectos Geográficos'!$D$6,tab_estados[],1)),MAX($A$1:A2603)+1,0)</f>
        <v>2603</v>
      </c>
      <c r="B2604" s="18" t="s">
        <v>1376</v>
      </c>
      <c r="C2604" s="18" t="s">
        <v>1377</v>
      </c>
      <c r="D2604" s="18" t="s">
        <v>1418</v>
      </c>
      <c r="E2604" s="19" t="s">
        <v>8680</v>
      </c>
      <c r="F2604" s="18" t="str">
        <f t="shared" si="40"/>
        <v>Cabaceiras</v>
      </c>
      <c r="G2604" s="19">
        <v>452.92500000000001</v>
      </c>
    </row>
    <row r="2605" spans="1:7" x14ac:dyDescent="0.25">
      <c r="A2605" s="18">
        <f>IF(ISNUMBER(SEARCH('1_Aspectos Geográficos'!$D$6,tab_estados[],1)),MAX($A$1:A2604)+1,0)</f>
        <v>2604</v>
      </c>
      <c r="B2605" s="18" t="s">
        <v>1376</v>
      </c>
      <c r="C2605" s="18" t="s">
        <v>1377</v>
      </c>
      <c r="D2605" s="18" t="s">
        <v>1419</v>
      </c>
      <c r="E2605" s="19" t="s">
        <v>8681</v>
      </c>
      <c r="F2605" s="18" t="str">
        <f t="shared" si="40"/>
        <v>Cabedelo</v>
      </c>
      <c r="G2605" s="19">
        <v>31.914999999999999</v>
      </c>
    </row>
    <row r="2606" spans="1:7" x14ac:dyDescent="0.25">
      <c r="A2606" s="18">
        <f>IF(ISNUMBER(SEARCH('1_Aspectos Geográficos'!$D$6,tab_estados[],1)),MAX($A$1:A2605)+1,0)</f>
        <v>2605</v>
      </c>
      <c r="B2606" s="18" t="s">
        <v>1376</v>
      </c>
      <c r="C2606" s="18" t="s">
        <v>1377</v>
      </c>
      <c r="D2606" s="18" t="s">
        <v>1420</v>
      </c>
      <c r="E2606" s="19" t="s">
        <v>8682</v>
      </c>
      <c r="F2606" s="18" t="str">
        <f t="shared" si="40"/>
        <v>Cachoeira Dos Índios</v>
      </c>
      <c r="G2606" s="19">
        <v>193.06800000000001</v>
      </c>
    </row>
    <row r="2607" spans="1:7" x14ac:dyDescent="0.25">
      <c r="A2607" s="18">
        <f>IF(ISNUMBER(SEARCH('1_Aspectos Geográficos'!$D$6,tab_estados[],1)),MAX($A$1:A2606)+1,0)</f>
        <v>2606</v>
      </c>
      <c r="B2607" s="18" t="s">
        <v>1376</v>
      </c>
      <c r="C2607" s="18" t="s">
        <v>1377</v>
      </c>
      <c r="D2607" s="18" t="s">
        <v>1421</v>
      </c>
      <c r="E2607" s="19" t="s">
        <v>8683</v>
      </c>
      <c r="F2607" s="18" t="str">
        <f t="shared" si="40"/>
        <v>Cacimba De Areia</v>
      </c>
      <c r="G2607" s="19">
        <v>220.38</v>
      </c>
    </row>
    <row r="2608" spans="1:7" x14ac:dyDescent="0.25">
      <c r="A2608" s="18">
        <f>IF(ISNUMBER(SEARCH('1_Aspectos Geográficos'!$D$6,tab_estados[],1)),MAX($A$1:A2607)+1,0)</f>
        <v>2607</v>
      </c>
      <c r="B2608" s="18" t="s">
        <v>1376</v>
      </c>
      <c r="C2608" s="18" t="s">
        <v>1377</v>
      </c>
      <c r="D2608" s="18" t="s">
        <v>1422</v>
      </c>
      <c r="E2608" s="19" t="s">
        <v>8684</v>
      </c>
      <c r="F2608" s="18" t="str">
        <f t="shared" si="40"/>
        <v>Cacimba De Dentro</v>
      </c>
      <c r="G2608" s="19">
        <v>168.107</v>
      </c>
    </row>
    <row r="2609" spans="1:7" x14ac:dyDescent="0.25">
      <c r="A2609" s="18">
        <f>IF(ISNUMBER(SEARCH('1_Aspectos Geográficos'!$D$6,tab_estados[],1)),MAX($A$1:A2608)+1,0)</f>
        <v>2608</v>
      </c>
      <c r="B2609" s="18" t="s">
        <v>1376</v>
      </c>
      <c r="C2609" s="18" t="s">
        <v>1377</v>
      </c>
      <c r="D2609" s="18" t="s">
        <v>1423</v>
      </c>
      <c r="E2609" s="19" t="s">
        <v>8685</v>
      </c>
      <c r="F2609" s="18" t="str">
        <f t="shared" si="40"/>
        <v>Cacimbas</v>
      </c>
      <c r="G2609" s="19">
        <v>126.54300000000001</v>
      </c>
    </row>
    <row r="2610" spans="1:7" x14ac:dyDescent="0.25">
      <c r="A2610" s="18">
        <f>IF(ISNUMBER(SEARCH('1_Aspectos Geográficos'!$D$6,tab_estados[],1)),MAX($A$1:A2609)+1,0)</f>
        <v>2609</v>
      </c>
      <c r="B2610" s="18" t="s">
        <v>1376</v>
      </c>
      <c r="C2610" s="18" t="s">
        <v>1377</v>
      </c>
      <c r="D2610" s="18" t="s">
        <v>1424</v>
      </c>
      <c r="E2610" s="19" t="s">
        <v>8686</v>
      </c>
      <c r="F2610" s="18" t="str">
        <f t="shared" si="40"/>
        <v>Caiçara</v>
      </c>
      <c r="G2610" s="19">
        <v>127.914</v>
      </c>
    </row>
    <row r="2611" spans="1:7" x14ac:dyDescent="0.25">
      <c r="A2611" s="18">
        <f>IF(ISNUMBER(SEARCH('1_Aspectos Geográficos'!$D$6,tab_estados[],1)),MAX($A$1:A2610)+1,0)</f>
        <v>2610</v>
      </c>
      <c r="B2611" s="18" t="s">
        <v>1376</v>
      </c>
      <c r="C2611" s="18" t="s">
        <v>1377</v>
      </c>
      <c r="D2611" s="18" t="s">
        <v>1425</v>
      </c>
      <c r="E2611" s="19" t="s">
        <v>8687</v>
      </c>
      <c r="F2611" s="18" t="str">
        <f t="shared" si="40"/>
        <v>Cajazeiras</v>
      </c>
      <c r="G2611" s="19">
        <v>565.899</v>
      </c>
    </row>
    <row r="2612" spans="1:7" x14ac:dyDescent="0.25">
      <c r="A2612" s="18">
        <f>IF(ISNUMBER(SEARCH('1_Aspectos Geográficos'!$D$6,tab_estados[],1)),MAX($A$1:A2611)+1,0)</f>
        <v>2611</v>
      </c>
      <c r="B2612" s="18" t="s">
        <v>1376</v>
      </c>
      <c r="C2612" s="18" t="s">
        <v>1377</v>
      </c>
      <c r="D2612" s="18" t="s">
        <v>1426</v>
      </c>
      <c r="E2612" s="19" t="s">
        <v>8688</v>
      </c>
      <c r="F2612" s="18" t="str">
        <f t="shared" si="40"/>
        <v>Cajazeirinhas</v>
      </c>
      <c r="G2612" s="19">
        <v>287.89400000000001</v>
      </c>
    </row>
    <row r="2613" spans="1:7" x14ac:dyDescent="0.25">
      <c r="A2613" s="18">
        <f>IF(ISNUMBER(SEARCH('1_Aspectos Geográficos'!$D$6,tab_estados[],1)),MAX($A$1:A2612)+1,0)</f>
        <v>2612</v>
      </c>
      <c r="B2613" s="18" t="s">
        <v>1376</v>
      </c>
      <c r="C2613" s="18" t="s">
        <v>1377</v>
      </c>
      <c r="D2613" s="18" t="s">
        <v>1427</v>
      </c>
      <c r="E2613" s="19" t="s">
        <v>8689</v>
      </c>
      <c r="F2613" s="18" t="str">
        <f t="shared" si="40"/>
        <v>Caldas Brandão</v>
      </c>
      <c r="G2613" s="19">
        <v>55.853999999999999</v>
      </c>
    </row>
    <row r="2614" spans="1:7" x14ac:dyDescent="0.25">
      <c r="A2614" s="18">
        <f>IF(ISNUMBER(SEARCH('1_Aspectos Geográficos'!$D$6,tab_estados[],1)),MAX($A$1:A2613)+1,0)</f>
        <v>2613</v>
      </c>
      <c r="B2614" s="18" t="s">
        <v>1376</v>
      </c>
      <c r="C2614" s="18" t="s">
        <v>1377</v>
      </c>
      <c r="D2614" s="18" t="s">
        <v>1428</v>
      </c>
      <c r="E2614" s="19" t="s">
        <v>8690</v>
      </c>
      <c r="F2614" s="18" t="str">
        <f t="shared" si="40"/>
        <v>Camalaú</v>
      </c>
      <c r="G2614" s="19">
        <v>543.68799999999999</v>
      </c>
    </row>
    <row r="2615" spans="1:7" x14ac:dyDescent="0.25">
      <c r="A2615" s="18">
        <f>IF(ISNUMBER(SEARCH('1_Aspectos Geográficos'!$D$6,tab_estados[],1)),MAX($A$1:A2614)+1,0)</f>
        <v>2614</v>
      </c>
      <c r="B2615" s="18" t="s">
        <v>1376</v>
      </c>
      <c r="C2615" s="18" t="s">
        <v>1377</v>
      </c>
      <c r="D2615" s="18" t="s">
        <v>1429</v>
      </c>
      <c r="E2615" s="19" t="s">
        <v>8691</v>
      </c>
      <c r="F2615" s="18" t="str">
        <f t="shared" si="40"/>
        <v>Campina Grande</v>
      </c>
      <c r="G2615" s="19">
        <v>593.02599999999995</v>
      </c>
    </row>
    <row r="2616" spans="1:7" x14ac:dyDescent="0.25">
      <c r="A2616" s="18">
        <f>IF(ISNUMBER(SEARCH('1_Aspectos Geográficos'!$D$6,tab_estados[],1)),MAX($A$1:A2615)+1,0)</f>
        <v>2615</v>
      </c>
      <c r="B2616" s="18" t="s">
        <v>1376</v>
      </c>
      <c r="C2616" s="18" t="s">
        <v>1377</v>
      </c>
      <c r="D2616" s="18" t="s">
        <v>1430</v>
      </c>
      <c r="E2616" s="19" t="s">
        <v>8692</v>
      </c>
      <c r="F2616" s="18" t="str">
        <f t="shared" si="40"/>
        <v>Capim</v>
      </c>
      <c r="G2616" s="19">
        <v>78.786000000000001</v>
      </c>
    </row>
    <row r="2617" spans="1:7" x14ac:dyDescent="0.25">
      <c r="A2617" s="18">
        <f>IF(ISNUMBER(SEARCH('1_Aspectos Geográficos'!$D$6,tab_estados[],1)),MAX($A$1:A2616)+1,0)</f>
        <v>2616</v>
      </c>
      <c r="B2617" s="18" t="s">
        <v>1376</v>
      </c>
      <c r="C2617" s="18" t="s">
        <v>1377</v>
      </c>
      <c r="D2617" s="18" t="s">
        <v>1431</v>
      </c>
      <c r="E2617" s="19" t="s">
        <v>8693</v>
      </c>
      <c r="F2617" s="18" t="str">
        <f t="shared" si="40"/>
        <v>Caraúbas</v>
      </c>
      <c r="G2617" s="19">
        <v>497.20400000000001</v>
      </c>
    </row>
    <row r="2618" spans="1:7" x14ac:dyDescent="0.25">
      <c r="A2618" s="18">
        <f>IF(ISNUMBER(SEARCH('1_Aspectos Geográficos'!$D$6,tab_estados[],1)),MAX($A$1:A2617)+1,0)</f>
        <v>2617</v>
      </c>
      <c r="B2618" s="18" t="s">
        <v>1376</v>
      </c>
      <c r="C2618" s="18" t="s">
        <v>1377</v>
      </c>
      <c r="D2618" s="18" t="s">
        <v>1432</v>
      </c>
      <c r="E2618" s="19" t="s">
        <v>8694</v>
      </c>
      <c r="F2618" s="18" t="str">
        <f t="shared" si="40"/>
        <v>Carrapateira</v>
      </c>
      <c r="G2618" s="19">
        <v>54.524000000000001</v>
      </c>
    </row>
    <row r="2619" spans="1:7" x14ac:dyDescent="0.25">
      <c r="A2619" s="18">
        <f>IF(ISNUMBER(SEARCH('1_Aspectos Geográficos'!$D$6,tab_estados[],1)),MAX($A$1:A2618)+1,0)</f>
        <v>2618</v>
      </c>
      <c r="B2619" s="18" t="s">
        <v>1376</v>
      </c>
      <c r="C2619" s="18" t="s">
        <v>1377</v>
      </c>
      <c r="D2619" s="18" t="s">
        <v>1433</v>
      </c>
      <c r="E2619" s="19" t="s">
        <v>8695</v>
      </c>
      <c r="F2619" s="18" t="str">
        <f t="shared" si="40"/>
        <v>Casserengue</v>
      </c>
      <c r="G2619" s="19">
        <v>201.381</v>
      </c>
    </row>
    <row r="2620" spans="1:7" x14ac:dyDescent="0.25">
      <c r="A2620" s="18">
        <f>IF(ISNUMBER(SEARCH('1_Aspectos Geográficos'!$D$6,tab_estados[],1)),MAX($A$1:A2619)+1,0)</f>
        <v>2619</v>
      </c>
      <c r="B2620" s="18" t="s">
        <v>1376</v>
      </c>
      <c r="C2620" s="18" t="s">
        <v>1377</v>
      </c>
      <c r="D2620" s="18" t="s">
        <v>1434</v>
      </c>
      <c r="E2620" s="19" t="s">
        <v>8696</v>
      </c>
      <c r="F2620" s="18" t="str">
        <f t="shared" si="40"/>
        <v>Catingueira</v>
      </c>
      <c r="G2620" s="19">
        <v>529.45699999999999</v>
      </c>
    </row>
    <row r="2621" spans="1:7" x14ac:dyDescent="0.25">
      <c r="A2621" s="18">
        <f>IF(ISNUMBER(SEARCH('1_Aspectos Geográficos'!$D$6,tab_estados[],1)),MAX($A$1:A2620)+1,0)</f>
        <v>2620</v>
      </c>
      <c r="B2621" s="18" t="s">
        <v>1376</v>
      </c>
      <c r="C2621" s="18" t="s">
        <v>1377</v>
      </c>
      <c r="D2621" s="18" t="s">
        <v>1435</v>
      </c>
      <c r="E2621" s="19" t="s">
        <v>8697</v>
      </c>
      <c r="F2621" s="18" t="str">
        <f t="shared" si="40"/>
        <v>Catolé Do Rocha</v>
      </c>
      <c r="G2621" s="19">
        <v>552.11199999999997</v>
      </c>
    </row>
    <row r="2622" spans="1:7" x14ac:dyDescent="0.25">
      <c r="A2622" s="18">
        <f>IF(ISNUMBER(SEARCH('1_Aspectos Geográficos'!$D$6,tab_estados[],1)),MAX($A$1:A2621)+1,0)</f>
        <v>2621</v>
      </c>
      <c r="B2622" s="18" t="s">
        <v>1376</v>
      </c>
      <c r="C2622" s="18" t="s">
        <v>1377</v>
      </c>
      <c r="D2622" s="18" t="s">
        <v>1436</v>
      </c>
      <c r="E2622" s="19" t="s">
        <v>8698</v>
      </c>
      <c r="F2622" s="18" t="str">
        <f t="shared" si="40"/>
        <v>Caturité</v>
      </c>
      <c r="G2622" s="19">
        <v>118.08</v>
      </c>
    </row>
    <row r="2623" spans="1:7" x14ac:dyDescent="0.25">
      <c r="A2623" s="18">
        <f>IF(ISNUMBER(SEARCH('1_Aspectos Geográficos'!$D$6,tab_estados[],1)),MAX($A$1:A2622)+1,0)</f>
        <v>2622</v>
      </c>
      <c r="B2623" s="18" t="s">
        <v>1376</v>
      </c>
      <c r="C2623" s="18" t="s">
        <v>1377</v>
      </c>
      <c r="D2623" s="18" t="s">
        <v>1437</v>
      </c>
      <c r="E2623" s="19" t="s">
        <v>8699</v>
      </c>
      <c r="F2623" s="18" t="str">
        <f t="shared" si="40"/>
        <v>Conceição</v>
      </c>
      <c r="G2623" s="19">
        <v>579.43600000000004</v>
      </c>
    </row>
    <row r="2624" spans="1:7" x14ac:dyDescent="0.25">
      <c r="A2624" s="18">
        <f>IF(ISNUMBER(SEARCH('1_Aspectos Geográficos'!$D$6,tab_estados[],1)),MAX($A$1:A2623)+1,0)</f>
        <v>2623</v>
      </c>
      <c r="B2624" s="18" t="s">
        <v>1376</v>
      </c>
      <c r="C2624" s="18" t="s">
        <v>1377</v>
      </c>
      <c r="D2624" s="18" t="s">
        <v>1438</v>
      </c>
      <c r="E2624" s="19" t="s">
        <v>8700</v>
      </c>
      <c r="F2624" s="18" t="str">
        <f t="shared" si="40"/>
        <v>Condado</v>
      </c>
      <c r="G2624" s="19">
        <v>279.435</v>
      </c>
    </row>
    <row r="2625" spans="1:7" x14ac:dyDescent="0.25">
      <c r="A2625" s="18">
        <f>IF(ISNUMBER(SEARCH('1_Aspectos Geográficos'!$D$6,tab_estados[],1)),MAX($A$1:A2624)+1,0)</f>
        <v>2624</v>
      </c>
      <c r="B2625" s="18" t="s">
        <v>1376</v>
      </c>
      <c r="C2625" s="18" t="s">
        <v>1377</v>
      </c>
      <c r="D2625" s="18" t="s">
        <v>1439</v>
      </c>
      <c r="E2625" s="19" t="s">
        <v>6454</v>
      </c>
      <c r="F2625" s="18" t="str">
        <f t="shared" si="40"/>
        <v>Conde</v>
      </c>
      <c r="G2625" s="19">
        <v>172.95</v>
      </c>
    </row>
    <row r="2626" spans="1:7" x14ac:dyDescent="0.25">
      <c r="A2626" s="18">
        <f>IF(ISNUMBER(SEARCH('1_Aspectos Geográficos'!$D$6,tab_estados[],1)),MAX($A$1:A2625)+1,0)</f>
        <v>2625</v>
      </c>
      <c r="B2626" s="18" t="s">
        <v>1376</v>
      </c>
      <c r="C2626" s="18" t="s">
        <v>1377</v>
      </c>
      <c r="D2626" s="18" t="s">
        <v>1440</v>
      </c>
      <c r="E2626" s="19" t="s">
        <v>8701</v>
      </c>
      <c r="F2626" s="18" t="str">
        <f t="shared" ref="F2626:F2689" si="41">IFERROR(VLOOKUP(ROW(A2625),lista,5,0),"")</f>
        <v>Congo</v>
      </c>
      <c r="G2626" s="19">
        <v>333.471</v>
      </c>
    </row>
    <row r="2627" spans="1:7" x14ac:dyDescent="0.25">
      <c r="A2627" s="18">
        <f>IF(ISNUMBER(SEARCH('1_Aspectos Geográficos'!$D$6,tab_estados[],1)),MAX($A$1:A2626)+1,0)</f>
        <v>2626</v>
      </c>
      <c r="B2627" s="18" t="s">
        <v>1376</v>
      </c>
      <c r="C2627" s="18" t="s">
        <v>1377</v>
      </c>
      <c r="D2627" s="18" t="s">
        <v>1441</v>
      </c>
      <c r="E2627" s="19" t="s">
        <v>8702</v>
      </c>
      <c r="F2627" s="18" t="str">
        <f t="shared" si="41"/>
        <v>Coremas</v>
      </c>
      <c r="G2627" s="19">
        <v>379.49299999999999</v>
      </c>
    </row>
    <row r="2628" spans="1:7" x14ac:dyDescent="0.25">
      <c r="A2628" s="18">
        <f>IF(ISNUMBER(SEARCH('1_Aspectos Geográficos'!$D$6,tab_estados[],1)),MAX($A$1:A2627)+1,0)</f>
        <v>2627</v>
      </c>
      <c r="B2628" s="18" t="s">
        <v>1376</v>
      </c>
      <c r="C2628" s="18" t="s">
        <v>1377</v>
      </c>
      <c r="D2628" s="18" t="s">
        <v>1442</v>
      </c>
      <c r="E2628" s="19" t="s">
        <v>8703</v>
      </c>
      <c r="F2628" s="18" t="str">
        <f t="shared" si="41"/>
        <v>Coxixola</v>
      </c>
      <c r="G2628" s="19">
        <v>169.87799999999999</v>
      </c>
    </row>
    <row r="2629" spans="1:7" x14ac:dyDescent="0.25">
      <c r="A2629" s="18">
        <f>IF(ISNUMBER(SEARCH('1_Aspectos Geográficos'!$D$6,tab_estados[],1)),MAX($A$1:A2628)+1,0)</f>
        <v>2628</v>
      </c>
      <c r="B2629" s="18" t="s">
        <v>1376</v>
      </c>
      <c r="C2629" s="18" t="s">
        <v>1377</v>
      </c>
      <c r="D2629" s="18" t="s">
        <v>1443</v>
      </c>
      <c r="E2629" s="19" t="s">
        <v>8704</v>
      </c>
      <c r="F2629" s="18" t="str">
        <f t="shared" si="41"/>
        <v>Cruz Do Espírito Santo</v>
      </c>
      <c r="G2629" s="19">
        <v>191.10400000000001</v>
      </c>
    </row>
    <row r="2630" spans="1:7" x14ac:dyDescent="0.25">
      <c r="A2630" s="18">
        <f>IF(ISNUMBER(SEARCH('1_Aspectos Geográficos'!$D$6,tab_estados[],1)),MAX($A$1:A2629)+1,0)</f>
        <v>2629</v>
      </c>
      <c r="B2630" s="18" t="s">
        <v>1376</v>
      </c>
      <c r="C2630" s="18" t="s">
        <v>1377</v>
      </c>
      <c r="D2630" s="18" t="s">
        <v>1444</v>
      </c>
      <c r="E2630" s="19" t="s">
        <v>8705</v>
      </c>
      <c r="F2630" s="18" t="str">
        <f t="shared" si="41"/>
        <v>Cubati</v>
      </c>
      <c r="G2630" s="19">
        <v>136.96600000000001</v>
      </c>
    </row>
    <row r="2631" spans="1:7" x14ac:dyDescent="0.25">
      <c r="A2631" s="18">
        <f>IF(ISNUMBER(SEARCH('1_Aspectos Geográficos'!$D$6,tab_estados[],1)),MAX($A$1:A2630)+1,0)</f>
        <v>2630</v>
      </c>
      <c r="B2631" s="18" t="s">
        <v>1376</v>
      </c>
      <c r="C2631" s="18" t="s">
        <v>1377</v>
      </c>
      <c r="D2631" s="18" t="s">
        <v>1445</v>
      </c>
      <c r="E2631" s="19" t="s">
        <v>8706</v>
      </c>
      <c r="F2631" s="18" t="str">
        <f t="shared" si="41"/>
        <v>Cuité</v>
      </c>
      <c r="G2631" s="19">
        <v>741.84</v>
      </c>
    </row>
    <row r="2632" spans="1:7" x14ac:dyDescent="0.25">
      <c r="A2632" s="18">
        <f>IF(ISNUMBER(SEARCH('1_Aspectos Geográficos'!$D$6,tab_estados[],1)),MAX($A$1:A2631)+1,0)</f>
        <v>2631</v>
      </c>
      <c r="B2632" s="18" t="s">
        <v>1376</v>
      </c>
      <c r="C2632" s="18" t="s">
        <v>1377</v>
      </c>
      <c r="D2632" s="18" t="s">
        <v>1446</v>
      </c>
      <c r="E2632" s="19" t="s">
        <v>8707</v>
      </c>
      <c r="F2632" s="18" t="str">
        <f t="shared" si="41"/>
        <v>Cuitegi</v>
      </c>
      <c r="G2632" s="19">
        <v>39.302</v>
      </c>
    </row>
    <row r="2633" spans="1:7" x14ac:dyDescent="0.25">
      <c r="A2633" s="18">
        <f>IF(ISNUMBER(SEARCH('1_Aspectos Geográficos'!$D$6,tab_estados[],1)),MAX($A$1:A2632)+1,0)</f>
        <v>2632</v>
      </c>
      <c r="B2633" s="18" t="s">
        <v>1376</v>
      </c>
      <c r="C2633" s="18" t="s">
        <v>1377</v>
      </c>
      <c r="D2633" s="18" t="s">
        <v>1447</v>
      </c>
      <c r="E2633" s="19" t="s">
        <v>8708</v>
      </c>
      <c r="F2633" s="18" t="str">
        <f t="shared" si="41"/>
        <v>Cuité De Mamanguape</v>
      </c>
      <c r="G2633" s="19">
        <v>108.44799999999999</v>
      </c>
    </row>
    <row r="2634" spans="1:7" x14ac:dyDescent="0.25">
      <c r="A2634" s="18">
        <f>IF(ISNUMBER(SEARCH('1_Aspectos Geográficos'!$D$6,tab_estados[],1)),MAX($A$1:A2633)+1,0)</f>
        <v>2633</v>
      </c>
      <c r="B2634" s="18" t="s">
        <v>1376</v>
      </c>
      <c r="C2634" s="18" t="s">
        <v>1377</v>
      </c>
      <c r="D2634" s="18" t="s">
        <v>1448</v>
      </c>
      <c r="E2634" s="19" t="s">
        <v>8709</v>
      </c>
      <c r="F2634" s="18" t="str">
        <f t="shared" si="41"/>
        <v>Curral De Cima</v>
      </c>
      <c r="G2634" s="19">
        <v>85.096000000000004</v>
      </c>
    </row>
    <row r="2635" spans="1:7" x14ac:dyDescent="0.25">
      <c r="A2635" s="18">
        <f>IF(ISNUMBER(SEARCH('1_Aspectos Geográficos'!$D$6,tab_estados[],1)),MAX($A$1:A2634)+1,0)</f>
        <v>2634</v>
      </c>
      <c r="B2635" s="18" t="s">
        <v>1376</v>
      </c>
      <c r="C2635" s="18" t="s">
        <v>1377</v>
      </c>
      <c r="D2635" s="18" t="s">
        <v>1449</v>
      </c>
      <c r="E2635" s="19" t="s">
        <v>8710</v>
      </c>
      <c r="F2635" s="18" t="str">
        <f t="shared" si="41"/>
        <v>Curral Velho</v>
      </c>
      <c r="G2635" s="19">
        <v>222.95699999999999</v>
      </c>
    </row>
    <row r="2636" spans="1:7" x14ac:dyDescent="0.25">
      <c r="A2636" s="18">
        <f>IF(ISNUMBER(SEARCH('1_Aspectos Geográficos'!$D$6,tab_estados[],1)),MAX($A$1:A2635)+1,0)</f>
        <v>2635</v>
      </c>
      <c r="B2636" s="18" t="s">
        <v>1376</v>
      </c>
      <c r="C2636" s="18" t="s">
        <v>1377</v>
      </c>
      <c r="D2636" s="18" t="s">
        <v>1450</v>
      </c>
      <c r="E2636" s="19" t="s">
        <v>8711</v>
      </c>
      <c r="F2636" s="18" t="str">
        <f t="shared" si="41"/>
        <v>Damião</v>
      </c>
      <c r="G2636" s="19">
        <v>185.685</v>
      </c>
    </row>
    <row r="2637" spans="1:7" x14ac:dyDescent="0.25">
      <c r="A2637" s="18">
        <f>IF(ISNUMBER(SEARCH('1_Aspectos Geográficos'!$D$6,tab_estados[],1)),MAX($A$1:A2636)+1,0)</f>
        <v>2636</v>
      </c>
      <c r="B2637" s="18" t="s">
        <v>1376</v>
      </c>
      <c r="C2637" s="18" t="s">
        <v>1377</v>
      </c>
      <c r="D2637" s="18" t="s">
        <v>1451</v>
      </c>
      <c r="E2637" s="19" t="s">
        <v>8712</v>
      </c>
      <c r="F2637" s="18" t="str">
        <f t="shared" si="41"/>
        <v>Desterro</v>
      </c>
      <c r="G2637" s="19">
        <v>179.387</v>
      </c>
    </row>
    <row r="2638" spans="1:7" x14ac:dyDescent="0.25">
      <c r="A2638" s="18">
        <f>IF(ISNUMBER(SEARCH('1_Aspectos Geográficos'!$D$6,tab_estados[],1)),MAX($A$1:A2637)+1,0)</f>
        <v>2637</v>
      </c>
      <c r="B2638" s="18" t="s">
        <v>1376</v>
      </c>
      <c r="C2638" s="18" t="s">
        <v>1377</v>
      </c>
      <c r="D2638" s="18" t="s">
        <v>1452</v>
      </c>
      <c r="E2638" s="19" t="s">
        <v>8713</v>
      </c>
      <c r="F2638" s="18" t="str">
        <f t="shared" si="41"/>
        <v>Vista Serrana</v>
      </c>
      <c r="G2638" s="19">
        <v>61.362000000000002</v>
      </c>
    </row>
    <row r="2639" spans="1:7" x14ac:dyDescent="0.25">
      <c r="A2639" s="18">
        <f>IF(ISNUMBER(SEARCH('1_Aspectos Geográficos'!$D$6,tab_estados[],1)),MAX($A$1:A2638)+1,0)</f>
        <v>2638</v>
      </c>
      <c r="B2639" s="18" t="s">
        <v>1376</v>
      </c>
      <c r="C2639" s="18" t="s">
        <v>1377</v>
      </c>
      <c r="D2639" s="18" t="s">
        <v>1453</v>
      </c>
      <c r="E2639" s="19" t="s">
        <v>8714</v>
      </c>
      <c r="F2639" s="18" t="str">
        <f t="shared" si="41"/>
        <v>Diamante</v>
      </c>
      <c r="G2639" s="19">
        <v>269.11099999999999</v>
      </c>
    </row>
    <row r="2640" spans="1:7" x14ac:dyDescent="0.25">
      <c r="A2640" s="18">
        <f>IF(ISNUMBER(SEARCH('1_Aspectos Geográficos'!$D$6,tab_estados[],1)),MAX($A$1:A2639)+1,0)</f>
        <v>2639</v>
      </c>
      <c r="B2640" s="18" t="s">
        <v>1376</v>
      </c>
      <c r="C2640" s="18" t="s">
        <v>1377</v>
      </c>
      <c r="D2640" s="18" t="s">
        <v>1454</v>
      </c>
      <c r="E2640" s="19" t="s">
        <v>8715</v>
      </c>
      <c r="F2640" s="18" t="str">
        <f t="shared" si="41"/>
        <v>Dona Inês</v>
      </c>
      <c r="G2640" s="19">
        <v>166.12799999999999</v>
      </c>
    </row>
    <row r="2641" spans="1:7" x14ac:dyDescent="0.25">
      <c r="A2641" s="18">
        <f>IF(ISNUMBER(SEARCH('1_Aspectos Geográficos'!$D$6,tab_estados[],1)),MAX($A$1:A2640)+1,0)</f>
        <v>2640</v>
      </c>
      <c r="B2641" s="18" t="s">
        <v>1376</v>
      </c>
      <c r="C2641" s="18" t="s">
        <v>1377</v>
      </c>
      <c r="D2641" s="18" t="s">
        <v>1455</v>
      </c>
      <c r="E2641" s="19" t="s">
        <v>8716</v>
      </c>
      <c r="F2641" s="18" t="str">
        <f t="shared" si="41"/>
        <v>Duas Estradas</v>
      </c>
      <c r="G2641" s="19">
        <v>26.262</v>
      </c>
    </row>
    <row r="2642" spans="1:7" x14ac:dyDescent="0.25">
      <c r="A2642" s="18">
        <f>IF(ISNUMBER(SEARCH('1_Aspectos Geográficos'!$D$6,tab_estados[],1)),MAX($A$1:A2641)+1,0)</f>
        <v>2641</v>
      </c>
      <c r="B2642" s="18" t="s">
        <v>1376</v>
      </c>
      <c r="C2642" s="18" t="s">
        <v>1377</v>
      </c>
      <c r="D2642" s="18" t="s">
        <v>1456</v>
      </c>
      <c r="E2642" s="19" t="s">
        <v>8717</v>
      </c>
      <c r="F2642" s="18" t="str">
        <f t="shared" si="41"/>
        <v>Emas</v>
      </c>
      <c r="G2642" s="19">
        <v>240.90100000000001</v>
      </c>
    </row>
    <row r="2643" spans="1:7" x14ac:dyDescent="0.25">
      <c r="A2643" s="18">
        <f>IF(ISNUMBER(SEARCH('1_Aspectos Geográficos'!$D$6,tab_estados[],1)),MAX($A$1:A2642)+1,0)</f>
        <v>2642</v>
      </c>
      <c r="B2643" s="18" t="s">
        <v>1376</v>
      </c>
      <c r="C2643" s="18" t="s">
        <v>1377</v>
      </c>
      <c r="D2643" s="18" t="s">
        <v>1457</v>
      </c>
      <c r="E2643" s="19" t="s">
        <v>8718</v>
      </c>
      <c r="F2643" s="18" t="str">
        <f t="shared" si="41"/>
        <v>Esperança</v>
      </c>
      <c r="G2643" s="19">
        <v>161.13800000000001</v>
      </c>
    </row>
    <row r="2644" spans="1:7" x14ac:dyDescent="0.25">
      <c r="A2644" s="18">
        <f>IF(ISNUMBER(SEARCH('1_Aspectos Geográficos'!$D$6,tab_estados[],1)),MAX($A$1:A2643)+1,0)</f>
        <v>2643</v>
      </c>
      <c r="B2644" s="18" t="s">
        <v>1376</v>
      </c>
      <c r="C2644" s="18" t="s">
        <v>1377</v>
      </c>
      <c r="D2644" s="18" t="s">
        <v>1458</v>
      </c>
      <c r="E2644" s="19" t="s">
        <v>8719</v>
      </c>
      <c r="F2644" s="18" t="str">
        <f t="shared" si="41"/>
        <v>Fagundes</v>
      </c>
      <c r="G2644" s="19">
        <v>189.02600000000001</v>
      </c>
    </row>
    <row r="2645" spans="1:7" x14ac:dyDescent="0.25">
      <c r="A2645" s="18">
        <f>IF(ISNUMBER(SEARCH('1_Aspectos Geográficos'!$D$6,tab_estados[],1)),MAX($A$1:A2644)+1,0)</f>
        <v>2644</v>
      </c>
      <c r="B2645" s="18" t="s">
        <v>1376</v>
      </c>
      <c r="C2645" s="18" t="s">
        <v>1377</v>
      </c>
      <c r="D2645" s="18" t="s">
        <v>1459</v>
      </c>
      <c r="E2645" s="19" t="s">
        <v>8720</v>
      </c>
      <c r="F2645" s="18" t="str">
        <f t="shared" si="41"/>
        <v>Frei Martinho</v>
      </c>
      <c r="G2645" s="19">
        <v>244.31700000000001</v>
      </c>
    </row>
    <row r="2646" spans="1:7" x14ac:dyDescent="0.25">
      <c r="A2646" s="18">
        <f>IF(ISNUMBER(SEARCH('1_Aspectos Geográficos'!$D$6,tab_estados[],1)),MAX($A$1:A2645)+1,0)</f>
        <v>2645</v>
      </c>
      <c r="B2646" s="18" t="s">
        <v>1376</v>
      </c>
      <c r="C2646" s="18" t="s">
        <v>1377</v>
      </c>
      <c r="D2646" s="18" t="s">
        <v>1460</v>
      </c>
      <c r="E2646" s="19" t="s">
        <v>8721</v>
      </c>
      <c r="F2646" s="18" t="str">
        <f t="shared" si="41"/>
        <v>Gado Bravo</v>
      </c>
      <c r="G2646" s="19">
        <v>192.40600000000001</v>
      </c>
    </row>
    <row r="2647" spans="1:7" x14ac:dyDescent="0.25">
      <c r="A2647" s="18">
        <f>IF(ISNUMBER(SEARCH('1_Aspectos Geográficos'!$D$6,tab_estados[],1)),MAX($A$1:A2646)+1,0)</f>
        <v>2646</v>
      </c>
      <c r="B2647" s="18" t="s">
        <v>1376</v>
      </c>
      <c r="C2647" s="18" t="s">
        <v>1377</v>
      </c>
      <c r="D2647" s="18" t="s">
        <v>1461</v>
      </c>
      <c r="E2647" s="19" t="s">
        <v>8722</v>
      </c>
      <c r="F2647" s="18" t="str">
        <f t="shared" si="41"/>
        <v>Guarabira</v>
      </c>
      <c r="G2647" s="19">
        <v>165.744</v>
      </c>
    </row>
    <row r="2648" spans="1:7" x14ac:dyDescent="0.25">
      <c r="A2648" s="18">
        <f>IF(ISNUMBER(SEARCH('1_Aspectos Geográficos'!$D$6,tab_estados[],1)),MAX($A$1:A2647)+1,0)</f>
        <v>2647</v>
      </c>
      <c r="B2648" s="18" t="s">
        <v>1376</v>
      </c>
      <c r="C2648" s="18" t="s">
        <v>1377</v>
      </c>
      <c r="D2648" s="18" t="s">
        <v>1462</v>
      </c>
      <c r="E2648" s="19" t="s">
        <v>8723</v>
      </c>
      <c r="F2648" s="18" t="str">
        <f t="shared" si="41"/>
        <v>Gurinhém</v>
      </c>
      <c r="G2648" s="19">
        <v>346.06700000000001</v>
      </c>
    </row>
    <row r="2649" spans="1:7" x14ac:dyDescent="0.25">
      <c r="A2649" s="18">
        <f>IF(ISNUMBER(SEARCH('1_Aspectos Geográficos'!$D$6,tab_estados[],1)),MAX($A$1:A2648)+1,0)</f>
        <v>2648</v>
      </c>
      <c r="B2649" s="18" t="s">
        <v>1376</v>
      </c>
      <c r="C2649" s="18" t="s">
        <v>1377</v>
      </c>
      <c r="D2649" s="18" t="s">
        <v>1463</v>
      </c>
      <c r="E2649" s="19" t="s">
        <v>8724</v>
      </c>
      <c r="F2649" s="18" t="str">
        <f t="shared" si="41"/>
        <v>Gurjão</v>
      </c>
      <c r="G2649" s="19">
        <v>340.50599999999997</v>
      </c>
    </row>
    <row r="2650" spans="1:7" x14ac:dyDescent="0.25">
      <c r="A2650" s="18">
        <f>IF(ISNUMBER(SEARCH('1_Aspectos Geográficos'!$D$6,tab_estados[],1)),MAX($A$1:A2649)+1,0)</f>
        <v>2649</v>
      </c>
      <c r="B2650" s="18" t="s">
        <v>1376</v>
      </c>
      <c r="C2650" s="18" t="s">
        <v>1377</v>
      </c>
      <c r="D2650" s="18" t="s">
        <v>1464</v>
      </c>
      <c r="E2650" s="19" t="s">
        <v>8725</v>
      </c>
      <c r="F2650" s="18" t="str">
        <f t="shared" si="41"/>
        <v>Ibiara</v>
      </c>
      <c r="G2650" s="19">
        <v>244.48400000000001</v>
      </c>
    </row>
    <row r="2651" spans="1:7" x14ac:dyDescent="0.25">
      <c r="A2651" s="18">
        <f>IF(ISNUMBER(SEARCH('1_Aspectos Geográficos'!$D$6,tab_estados[],1)),MAX($A$1:A2650)+1,0)</f>
        <v>2650</v>
      </c>
      <c r="B2651" s="18" t="s">
        <v>1376</v>
      </c>
      <c r="C2651" s="18" t="s">
        <v>1377</v>
      </c>
      <c r="D2651" s="18" t="s">
        <v>1465</v>
      </c>
      <c r="E2651" s="19" t="s">
        <v>8726</v>
      </c>
      <c r="F2651" s="18" t="str">
        <f t="shared" si="41"/>
        <v>Imaculada</v>
      </c>
      <c r="G2651" s="19">
        <v>316.98399999999998</v>
      </c>
    </row>
    <row r="2652" spans="1:7" x14ac:dyDescent="0.25">
      <c r="A2652" s="18">
        <f>IF(ISNUMBER(SEARCH('1_Aspectos Geográficos'!$D$6,tab_estados[],1)),MAX($A$1:A2651)+1,0)</f>
        <v>2651</v>
      </c>
      <c r="B2652" s="18" t="s">
        <v>1376</v>
      </c>
      <c r="C2652" s="18" t="s">
        <v>1377</v>
      </c>
      <c r="D2652" s="18" t="s">
        <v>1466</v>
      </c>
      <c r="E2652" s="19" t="s">
        <v>8727</v>
      </c>
      <c r="F2652" s="18" t="str">
        <f t="shared" si="41"/>
        <v>Ingá</v>
      </c>
      <c r="G2652" s="19">
        <v>267.63</v>
      </c>
    </row>
    <row r="2653" spans="1:7" x14ac:dyDescent="0.25">
      <c r="A2653" s="18">
        <f>IF(ISNUMBER(SEARCH('1_Aspectos Geográficos'!$D$6,tab_estados[],1)),MAX($A$1:A2652)+1,0)</f>
        <v>2652</v>
      </c>
      <c r="B2653" s="18" t="s">
        <v>1376</v>
      </c>
      <c r="C2653" s="18" t="s">
        <v>1377</v>
      </c>
      <c r="D2653" s="18" t="s">
        <v>1467</v>
      </c>
      <c r="E2653" s="19" t="s">
        <v>8728</v>
      </c>
      <c r="F2653" s="18" t="str">
        <f t="shared" si="41"/>
        <v>Itabaiana</v>
      </c>
      <c r="G2653" s="19">
        <v>218.91499999999999</v>
      </c>
    </row>
    <row r="2654" spans="1:7" x14ac:dyDescent="0.25">
      <c r="A2654" s="18">
        <f>IF(ISNUMBER(SEARCH('1_Aspectos Geográficos'!$D$6,tab_estados[],1)),MAX($A$1:A2653)+1,0)</f>
        <v>2653</v>
      </c>
      <c r="B2654" s="18" t="s">
        <v>1376</v>
      </c>
      <c r="C2654" s="18" t="s">
        <v>1377</v>
      </c>
      <c r="D2654" s="18" t="s">
        <v>1468</v>
      </c>
      <c r="E2654" s="19" t="s">
        <v>8729</v>
      </c>
      <c r="F2654" s="18" t="str">
        <f t="shared" si="41"/>
        <v>Itaporanga</v>
      </c>
      <c r="G2654" s="19">
        <v>468.05900000000003</v>
      </c>
    </row>
    <row r="2655" spans="1:7" x14ac:dyDescent="0.25">
      <c r="A2655" s="18">
        <f>IF(ISNUMBER(SEARCH('1_Aspectos Geográficos'!$D$6,tab_estados[],1)),MAX($A$1:A2654)+1,0)</f>
        <v>2654</v>
      </c>
      <c r="B2655" s="18" t="s">
        <v>1376</v>
      </c>
      <c r="C2655" s="18" t="s">
        <v>1377</v>
      </c>
      <c r="D2655" s="18" t="s">
        <v>1469</v>
      </c>
      <c r="E2655" s="19" t="s">
        <v>8730</v>
      </c>
      <c r="F2655" s="18" t="str">
        <f t="shared" si="41"/>
        <v>Itapororoca</v>
      </c>
      <c r="G2655" s="19">
        <v>146.06700000000001</v>
      </c>
    </row>
    <row r="2656" spans="1:7" x14ac:dyDescent="0.25">
      <c r="A2656" s="18">
        <f>IF(ISNUMBER(SEARCH('1_Aspectos Geográficos'!$D$6,tab_estados[],1)),MAX($A$1:A2655)+1,0)</f>
        <v>2655</v>
      </c>
      <c r="B2656" s="18" t="s">
        <v>1376</v>
      </c>
      <c r="C2656" s="18" t="s">
        <v>1377</v>
      </c>
      <c r="D2656" s="18" t="s">
        <v>1470</v>
      </c>
      <c r="E2656" s="19" t="s">
        <v>8731</v>
      </c>
      <c r="F2656" s="18" t="str">
        <f t="shared" si="41"/>
        <v>Itatuba</v>
      </c>
      <c r="G2656" s="19">
        <v>244.22200000000001</v>
      </c>
    </row>
    <row r="2657" spans="1:7" x14ac:dyDescent="0.25">
      <c r="A2657" s="18">
        <f>IF(ISNUMBER(SEARCH('1_Aspectos Geográficos'!$D$6,tab_estados[],1)),MAX($A$1:A2656)+1,0)</f>
        <v>2656</v>
      </c>
      <c r="B2657" s="18" t="s">
        <v>1376</v>
      </c>
      <c r="C2657" s="18" t="s">
        <v>1377</v>
      </c>
      <c r="D2657" s="18" t="s">
        <v>1471</v>
      </c>
      <c r="E2657" s="19" t="s">
        <v>8732</v>
      </c>
      <c r="F2657" s="18" t="str">
        <f t="shared" si="41"/>
        <v>Jacaraú</v>
      </c>
      <c r="G2657" s="19">
        <v>253.03299999999999</v>
      </c>
    </row>
    <row r="2658" spans="1:7" x14ac:dyDescent="0.25">
      <c r="A2658" s="18">
        <f>IF(ISNUMBER(SEARCH('1_Aspectos Geográficos'!$D$6,tab_estados[],1)),MAX($A$1:A2657)+1,0)</f>
        <v>2657</v>
      </c>
      <c r="B2658" s="18" t="s">
        <v>1376</v>
      </c>
      <c r="C2658" s="18" t="s">
        <v>1377</v>
      </c>
      <c r="D2658" s="18" t="s">
        <v>1472</v>
      </c>
      <c r="E2658" s="19" t="s">
        <v>8733</v>
      </c>
      <c r="F2658" s="18" t="str">
        <f t="shared" si="41"/>
        <v>Jericó</v>
      </c>
      <c r="G2658" s="19">
        <v>179.31100000000001</v>
      </c>
    </row>
    <row r="2659" spans="1:7" x14ac:dyDescent="0.25">
      <c r="A2659" s="18">
        <f>IF(ISNUMBER(SEARCH('1_Aspectos Geográficos'!$D$6,tab_estados[],1)),MAX($A$1:A2658)+1,0)</f>
        <v>2658</v>
      </c>
      <c r="B2659" s="18" t="s">
        <v>1376</v>
      </c>
      <c r="C2659" s="18" t="s">
        <v>1377</v>
      </c>
      <c r="D2659" s="18" t="s">
        <v>1473</v>
      </c>
      <c r="E2659" s="19" t="s">
        <v>8734</v>
      </c>
      <c r="F2659" s="18" t="str">
        <f t="shared" si="41"/>
        <v>João Pessoa</v>
      </c>
      <c r="G2659" s="19">
        <v>211.47499999999999</v>
      </c>
    </row>
    <row r="2660" spans="1:7" x14ac:dyDescent="0.25">
      <c r="A2660" s="18">
        <f>IF(ISNUMBER(SEARCH('1_Aspectos Geográficos'!$D$6,tab_estados[],1)),MAX($A$1:A2659)+1,0)</f>
        <v>2659</v>
      </c>
      <c r="B2660" s="18" t="s">
        <v>1376</v>
      </c>
      <c r="C2660" s="18" t="s">
        <v>1377</v>
      </c>
      <c r="D2660" s="18" t="s">
        <v>1474</v>
      </c>
      <c r="E2660" s="19" t="s">
        <v>8735</v>
      </c>
      <c r="F2660" s="18" t="str">
        <f t="shared" si="41"/>
        <v>Juarez Távora</v>
      </c>
      <c r="G2660" s="19">
        <v>70.840999999999994</v>
      </c>
    </row>
    <row r="2661" spans="1:7" x14ac:dyDescent="0.25">
      <c r="A2661" s="18">
        <f>IF(ISNUMBER(SEARCH('1_Aspectos Geográficos'!$D$6,tab_estados[],1)),MAX($A$1:A2660)+1,0)</f>
        <v>2660</v>
      </c>
      <c r="B2661" s="18" t="s">
        <v>1376</v>
      </c>
      <c r="C2661" s="18" t="s">
        <v>1377</v>
      </c>
      <c r="D2661" s="18" t="s">
        <v>1475</v>
      </c>
      <c r="E2661" s="19" t="s">
        <v>8736</v>
      </c>
      <c r="F2661" s="18" t="str">
        <f t="shared" si="41"/>
        <v>Juazeirinho</v>
      </c>
      <c r="G2661" s="19">
        <v>467.52600000000001</v>
      </c>
    </row>
    <row r="2662" spans="1:7" x14ac:dyDescent="0.25">
      <c r="A2662" s="18">
        <f>IF(ISNUMBER(SEARCH('1_Aspectos Geográficos'!$D$6,tab_estados[],1)),MAX($A$1:A2661)+1,0)</f>
        <v>2661</v>
      </c>
      <c r="B2662" s="18" t="s">
        <v>1376</v>
      </c>
      <c r="C2662" s="18" t="s">
        <v>1377</v>
      </c>
      <c r="D2662" s="18" t="s">
        <v>1476</v>
      </c>
      <c r="E2662" s="19" t="s">
        <v>8737</v>
      </c>
      <c r="F2662" s="18" t="str">
        <f t="shared" si="41"/>
        <v>Junco Do Seridó</v>
      </c>
      <c r="G2662" s="19">
        <v>170.42</v>
      </c>
    </row>
    <row r="2663" spans="1:7" x14ac:dyDescent="0.25">
      <c r="A2663" s="18">
        <f>IF(ISNUMBER(SEARCH('1_Aspectos Geográficos'!$D$6,tab_estados[],1)),MAX($A$1:A2662)+1,0)</f>
        <v>2662</v>
      </c>
      <c r="B2663" s="18" t="s">
        <v>1376</v>
      </c>
      <c r="C2663" s="18" t="s">
        <v>1377</v>
      </c>
      <c r="D2663" s="18" t="s">
        <v>1477</v>
      </c>
      <c r="E2663" s="19" t="s">
        <v>8738</v>
      </c>
      <c r="F2663" s="18" t="str">
        <f t="shared" si="41"/>
        <v>Juripiranga</v>
      </c>
      <c r="G2663" s="19">
        <v>78.557000000000002</v>
      </c>
    </row>
    <row r="2664" spans="1:7" x14ac:dyDescent="0.25">
      <c r="A2664" s="18">
        <f>IF(ISNUMBER(SEARCH('1_Aspectos Geográficos'!$D$6,tab_estados[],1)),MAX($A$1:A2663)+1,0)</f>
        <v>2663</v>
      </c>
      <c r="B2664" s="18" t="s">
        <v>1376</v>
      </c>
      <c r="C2664" s="18" t="s">
        <v>1377</v>
      </c>
      <c r="D2664" s="18" t="s">
        <v>1478</v>
      </c>
      <c r="E2664" s="19" t="s">
        <v>8739</v>
      </c>
      <c r="F2664" s="18" t="str">
        <f t="shared" si="41"/>
        <v>Juru</v>
      </c>
      <c r="G2664" s="19">
        <v>403.26900000000001</v>
      </c>
    </row>
    <row r="2665" spans="1:7" x14ac:dyDescent="0.25">
      <c r="A2665" s="18">
        <f>IF(ISNUMBER(SEARCH('1_Aspectos Geográficos'!$D$6,tab_estados[],1)),MAX($A$1:A2664)+1,0)</f>
        <v>2664</v>
      </c>
      <c r="B2665" s="18" t="s">
        <v>1376</v>
      </c>
      <c r="C2665" s="18" t="s">
        <v>1377</v>
      </c>
      <c r="D2665" s="18" t="s">
        <v>1479</v>
      </c>
      <c r="E2665" s="19" t="s">
        <v>8740</v>
      </c>
      <c r="F2665" s="18" t="str">
        <f t="shared" si="41"/>
        <v>Lagoa</v>
      </c>
      <c r="G2665" s="19">
        <v>177.90199999999999</v>
      </c>
    </row>
    <row r="2666" spans="1:7" x14ac:dyDescent="0.25">
      <c r="A2666" s="18">
        <f>IF(ISNUMBER(SEARCH('1_Aspectos Geográficos'!$D$6,tab_estados[],1)),MAX($A$1:A2665)+1,0)</f>
        <v>2665</v>
      </c>
      <c r="B2666" s="18" t="s">
        <v>1376</v>
      </c>
      <c r="C2666" s="18" t="s">
        <v>1377</v>
      </c>
      <c r="D2666" s="18" t="s">
        <v>1480</v>
      </c>
      <c r="E2666" s="19" t="s">
        <v>8741</v>
      </c>
      <c r="F2666" s="18" t="str">
        <f t="shared" si="41"/>
        <v>Lagoa De Dentro</v>
      </c>
      <c r="G2666" s="19">
        <v>84.507999999999996</v>
      </c>
    </row>
    <row r="2667" spans="1:7" x14ac:dyDescent="0.25">
      <c r="A2667" s="18">
        <f>IF(ISNUMBER(SEARCH('1_Aspectos Geográficos'!$D$6,tab_estados[],1)),MAX($A$1:A2666)+1,0)</f>
        <v>2666</v>
      </c>
      <c r="B2667" s="18" t="s">
        <v>1376</v>
      </c>
      <c r="C2667" s="18" t="s">
        <v>1377</v>
      </c>
      <c r="D2667" s="18" t="s">
        <v>1481</v>
      </c>
      <c r="E2667" s="19" t="s">
        <v>8742</v>
      </c>
      <c r="F2667" s="18" t="str">
        <f t="shared" si="41"/>
        <v>Lagoa Seca</v>
      </c>
      <c r="G2667" s="19">
        <v>107.60299999999999</v>
      </c>
    </row>
    <row r="2668" spans="1:7" x14ac:dyDescent="0.25">
      <c r="A2668" s="18">
        <f>IF(ISNUMBER(SEARCH('1_Aspectos Geográficos'!$D$6,tab_estados[],1)),MAX($A$1:A2667)+1,0)</f>
        <v>2667</v>
      </c>
      <c r="B2668" s="18" t="s">
        <v>1376</v>
      </c>
      <c r="C2668" s="18" t="s">
        <v>1377</v>
      </c>
      <c r="D2668" s="18" t="s">
        <v>1482</v>
      </c>
      <c r="E2668" s="19" t="s">
        <v>8743</v>
      </c>
      <c r="F2668" s="18" t="str">
        <f t="shared" si="41"/>
        <v>Lastro</v>
      </c>
      <c r="G2668" s="19">
        <v>102.669</v>
      </c>
    </row>
    <row r="2669" spans="1:7" x14ac:dyDescent="0.25">
      <c r="A2669" s="18">
        <f>IF(ISNUMBER(SEARCH('1_Aspectos Geográficos'!$D$6,tab_estados[],1)),MAX($A$1:A2668)+1,0)</f>
        <v>2668</v>
      </c>
      <c r="B2669" s="18" t="s">
        <v>1376</v>
      </c>
      <c r="C2669" s="18" t="s">
        <v>1377</v>
      </c>
      <c r="D2669" s="18" t="s">
        <v>1483</v>
      </c>
      <c r="E2669" s="19" t="s">
        <v>5967</v>
      </c>
      <c r="F2669" s="18" t="str">
        <f t="shared" si="41"/>
        <v>Livramento</v>
      </c>
      <c r="G2669" s="19">
        <v>270.75299999999999</v>
      </c>
    </row>
    <row r="2670" spans="1:7" x14ac:dyDescent="0.25">
      <c r="A2670" s="18">
        <f>IF(ISNUMBER(SEARCH('1_Aspectos Geográficos'!$D$6,tab_estados[],1)),MAX($A$1:A2669)+1,0)</f>
        <v>2669</v>
      </c>
      <c r="B2670" s="18" t="s">
        <v>1376</v>
      </c>
      <c r="C2670" s="18" t="s">
        <v>1377</v>
      </c>
      <c r="D2670" s="18" t="s">
        <v>1484</v>
      </c>
      <c r="E2670" s="19" t="s">
        <v>8744</v>
      </c>
      <c r="F2670" s="18" t="str">
        <f t="shared" si="41"/>
        <v>Logradouro</v>
      </c>
      <c r="G2670" s="19">
        <v>37.996000000000002</v>
      </c>
    </row>
    <row r="2671" spans="1:7" x14ac:dyDescent="0.25">
      <c r="A2671" s="18">
        <f>IF(ISNUMBER(SEARCH('1_Aspectos Geográficos'!$D$6,tab_estados[],1)),MAX($A$1:A2670)+1,0)</f>
        <v>2670</v>
      </c>
      <c r="B2671" s="18" t="s">
        <v>1376</v>
      </c>
      <c r="C2671" s="18" t="s">
        <v>1377</v>
      </c>
      <c r="D2671" s="18" t="s">
        <v>1485</v>
      </c>
      <c r="E2671" s="19" t="s">
        <v>8745</v>
      </c>
      <c r="F2671" s="18" t="str">
        <f t="shared" si="41"/>
        <v>Lucena</v>
      </c>
      <c r="G2671" s="19">
        <v>88.549000000000007</v>
      </c>
    </row>
    <row r="2672" spans="1:7" x14ac:dyDescent="0.25">
      <c r="A2672" s="18">
        <f>IF(ISNUMBER(SEARCH('1_Aspectos Geográficos'!$D$6,tab_estados[],1)),MAX($A$1:A2671)+1,0)</f>
        <v>2671</v>
      </c>
      <c r="B2672" s="18" t="s">
        <v>1376</v>
      </c>
      <c r="C2672" s="18" t="s">
        <v>1377</v>
      </c>
      <c r="D2672" s="18" t="s">
        <v>1486</v>
      </c>
      <c r="E2672" s="19" t="s">
        <v>8746</v>
      </c>
      <c r="F2672" s="18" t="str">
        <f t="shared" si="41"/>
        <v>Mãe D'Água</v>
      </c>
      <c r="G2672" s="19">
        <v>243.75399999999999</v>
      </c>
    </row>
    <row r="2673" spans="1:7" x14ac:dyDescent="0.25">
      <c r="A2673" s="18">
        <f>IF(ISNUMBER(SEARCH('1_Aspectos Geográficos'!$D$6,tab_estados[],1)),MAX($A$1:A2672)+1,0)</f>
        <v>2672</v>
      </c>
      <c r="B2673" s="18" t="s">
        <v>1376</v>
      </c>
      <c r="C2673" s="18" t="s">
        <v>1377</v>
      </c>
      <c r="D2673" s="18" t="s">
        <v>1487</v>
      </c>
      <c r="E2673" s="19" t="s">
        <v>8747</v>
      </c>
      <c r="F2673" s="18" t="str">
        <f t="shared" si="41"/>
        <v>Malta</v>
      </c>
      <c r="G2673" s="19">
        <v>156.24199999999999</v>
      </c>
    </row>
    <row r="2674" spans="1:7" x14ac:dyDescent="0.25">
      <c r="A2674" s="18">
        <f>IF(ISNUMBER(SEARCH('1_Aspectos Geográficos'!$D$6,tab_estados[],1)),MAX($A$1:A2673)+1,0)</f>
        <v>2673</v>
      </c>
      <c r="B2674" s="18" t="s">
        <v>1376</v>
      </c>
      <c r="C2674" s="18" t="s">
        <v>1377</v>
      </c>
      <c r="D2674" s="18" t="s">
        <v>1488</v>
      </c>
      <c r="E2674" s="19" t="s">
        <v>8748</v>
      </c>
      <c r="F2674" s="18" t="str">
        <f t="shared" si="41"/>
        <v>Mamanguape</v>
      </c>
      <c r="G2674" s="19">
        <v>340.48200000000003</v>
      </c>
    </row>
    <row r="2675" spans="1:7" x14ac:dyDescent="0.25">
      <c r="A2675" s="18">
        <f>IF(ISNUMBER(SEARCH('1_Aspectos Geográficos'!$D$6,tab_estados[],1)),MAX($A$1:A2674)+1,0)</f>
        <v>2674</v>
      </c>
      <c r="B2675" s="18" t="s">
        <v>1376</v>
      </c>
      <c r="C2675" s="18" t="s">
        <v>1377</v>
      </c>
      <c r="D2675" s="18" t="s">
        <v>1489</v>
      </c>
      <c r="E2675" s="19" t="s">
        <v>8749</v>
      </c>
      <c r="F2675" s="18" t="str">
        <f t="shared" si="41"/>
        <v>Manaíra</v>
      </c>
      <c r="G2675" s="19">
        <v>352.57</v>
      </c>
    </row>
    <row r="2676" spans="1:7" x14ac:dyDescent="0.25">
      <c r="A2676" s="18">
        <f>IF(ISNUMBER(SEARCH('1_Aspectos Geográficos'!$D$6,tab_estados[],1)),MAX($A$1:A2675)+1,0)</f>
        <v>2675</v>
      </c>
      <c r="B2676" s="18" t="s">
        <v>1376</v>
      </c>
      <c r="C2676" s="18" t="s">
        <v>1377</v>
      </c>
      <c r="D2676" s="18" t="s">
        <v>1490</v>
      </c>
      <c r="E2676" s="19" t="s">
        <v>8750</v>
      </c>
      <c r="F2676" s="18" t="str">
        <f t="shared" si="41"/>
        <v>Marcação</v>
      </c>
      <c r="G2676" s="19">
        <v>123.262</v>
      </c>
    </row>
    <row r="2677" spans="1:7" x14ac:dyDescent="0.25">
      <c r="A2677" s="18">
        <f>IF(ISNUMBER(SEARCH('1_Aspectos Geográficos'!$D$6,tab_estados[],1)),MAX($A$1:A2676)+1,0)</f>
        <v>2676</v>
      </c>
      <c r="B2677" s="18" t="s">
        <v>1376</v>
      </c>
      <c r="C2677" s="18" t="s">
        <v>1377</v>
      </c>
      <c r="D2677" s="18" t="s">
        <v>1491</v>
      </c>
      <c r="E2677" s="19" t="s">
        <v>8751</v>
      </c>
      <c r="F2677" s="18" t="str">
        <f t="shared" si="41"/>
        <v>Mari</v>
      </c>
      <c r="G2677" s="19">
        <v>154.82400000000001</v>
      </c>
    </row>
    <row r="2678" spans="1:7" x14ac:dyDescent="0.25">
      <c r="A2678" s="18">
        <f>IF(ISNUMBER(SEARCH('1_Aspectos Geográficos'!$D$6,tab_estados[],1)),MAX($A$1:A2677)+1,0)</f>
        <v>2677</v>
      </c>
      <c r="B2678" s="18" t="s">
        <v>1376</v>
      </c>
      <c r="C2678" s="18" t="s">
        <v>1377</v>
      </c>
      <c r="D2678" s="18" t="s">
        <v>1492</v>
      </c>
      <c r="E2678" s="19" t="s">
        <v>8752</v>
      </c>
      <c r="F2678" s="18" t="str">
        <f t="shared" si="41"/>
        <v>Marizópolis</v>
      </c>
      <c r="G2678" s="19">
        <v>63.61</v>
      </c>
    </row>
    <row r="2679" spans="1:7" x14ac:dyDescent="0.25">
      <c r="A2679" s="18">
        <f>IF(ISNUMBER(SEARCH('1_Aspectos Geográficos'!$D$6,tab_estados[],1)),MAX($A$1:A2678)+1,0)</f>
        <v>2678</v>
      </c>
      <c r="B2679" s="18" t="s">
        <v>1376</v>
      </c>
      <c r="C2679" s="18" t="s">
        <v>1377</v>
      </c>
      <c r="D2679" s="18" t="s">
        <v>1493</v>
      </c>
      <c r="E2679" s="19" t="s">
        <v>8753</v>
      </c>
      <c r="F2679" s="18" t="str">
        <f t="shared" si="41"/>
        <v>Massaranduba</v>
      </c>
      <c r="G2679" s="19">
        <v>205.95699999999999</v>
      </c>
    </row>
    <row r="2680" spans="1:7" x14ac:dyDescent="0.25">
      <c r="A2680" s="18">
        <f>IF(ISNUMBER(SEARCH('1_Aspectos Geográficos'!$D$6,tab_estados[],1)),MAX($A$1:A2679)+1,0)</f>
        <v>2679</v>
      </c>
      <c r="B2680" s="18" t="s">
        <v>1376</v>
      </c>
      <c r="C2680" s="18" t="s">
        <v>1377</v>
      </c>
      <c r="D2680" s="18" t="s">
        <v>1494</v>
      </c>
      <c r="E2680" s="19" t="s">
        <v>8754</v>
      </c>
      <c r="F2680" s="18" t="str">
        <f t="shared" si="41"/>
        <v>Mataraca</v>
      </c>
      <c r="G2680" s="19">
        <v>184.18799999999999</v>
      </c>
    </row>
    <row r="2681" spans="1:7" x14ac:dyDescent="0.25">
      <c r="A2681" s="18">
        <f>IF(ISNUMBER(SEARCH('1_Aspectos Geográficos'!$D$6,tab_estados[],1)),MAX($A$1:A2680)+1,0)</f>
        <v>2680</v>
      </c>
      <c r="B2681" s="18" t="s">
        <v>1376</v>
      </c>
      <c r="C2681" s="18" t="s">
        <v>1377</v>
      </c>
      <c r="D2681" s="18" t="s">
        <v>1495</v>
      </c>
      <c r="E2681" s="19" t="s">
        <v>8755</v>
      </c>
      <c r="F2681" s="18" t="str">
        <f t="shared" si="41"/>
        <v>Matinhas</v>
      </c>
      <c r="G2681" s="19">
        <v>38.124000000000002</v>
      </c>
    </row>
    <row r="2682" spans="1:7" x14ac:dyDescent="0.25">
      <c r="A2682" s="18">
        <f>IF(ISNUMBER(SEARCH('1_Aspectos Geográficos'!$D$6,tab_estados[],1)),MAX($A$1:A2681)+1,0)</f>
        <v>2681</v>
      </c>
      <c r="B2682" s="18" t="s">
        <v>1376</v>
      </c>
      <c r="C2682" s="18" t="s">
        <v>1377</v>
      </c>
      <c r="D2682" s="18" t="s">
        <v>1496</v>
      </c>
      <c r="E2682" s="19" t="s">
        <v>106</v>
      </c>
      <c r="F2682" s="18" t="str">
        <f t="shared" si="41"/>
        <v>Mato Grosso</v>
      </c>
      <c r="G2682" s="19">
        <v>83.522000000000006</v>
      </c>
    </row>
    <row r="2683" spans="1:7" x14ac:dyDescent="0.25">
      <c r="A2683" s="18">
        <f>IF(ISNUMBER(SEARCH('1_Aspectos Geográficos'!$D$6,tab_estados[],1)),MAX($A$1:A2682)+1,0)</f>
        <v>2682</v>
      </c>
      <c r="B2683" s="18" t="s">
        <v>1376</v>
      </c>
      <c r="C2683" s="18" t="s">
        <v>1377</v>
      </c>
      <c r="D2683" s="18" t="s">
        <v>1497</v>
      </c>
      <c r="E2683" s="19" t="s">
        <v>8756</v>
      </c>
      <c r="F2683" s="18" t="str">
        <f t="shared" si="41"/>
        <v>Maturéia</v>
      </c>
      <c r="G2683" s="19">
        <v>83.686999999999998</v>
      </c>
    </row>
    <row r="2684" spans="1:7" x14ac:dyDescent="0.25">
      <c r="A2684" s="18">
        <f>IF(ISNUMBER(SEARCH('1_Aspectos Geográficos'!$D$6,tab_estados[],1)),MAX($A$1:A2683)+1,0)</f>
        <v>2683</v>
      </c>
      <c r="B2684" s="18" t="s">
        <v>1376</v>
      </c>
      <c r="C2684" s="18" t="s">
        <v>1377</v>
      </c>
      <c r="D2684" s="18" t="s">
        <v>1498</v>
      </c>
      <c r="E2684" s="19" t="s">
        <v>8757</v>
      </c>
      <c r="F2684" s="18" t="str">
        <f t="shared" si="41"/>
        <v>Mogeiro</v>
      </c>
      <c r="G2684" s="19">
        <v>214.38900000000001</v>
      </c>
    </row>
    <row r="2685" spans="1:7" x14ac:dyDescent="0.25">
      <c r="A2685" s="18">
        <f>IF(ISNUMBER(SEARCH('1_Aspectos Geográficos'!$D$6,tab_estados[],1)),MAX($A$1:A2684)+1,0)</f>
        <v>2684</v>
      </c>
      <c r="B2685" s="18" t="s">
        <v>1376</v>
      </c>
      <c r="C2685" s="18" t="s">
        <v>1377</v>
      </c>
      <c r="D2685" s="18" t="s">
        <v>1499</v>
      </c>
      <c r="E2685" s="19" t="s">
        <v>8758</v>
      </c>
      <c r="F2685" s="18" t="str">
        <f t="shared" si="41"/>
        <v>Montadas</v>
      </c>
      <c r="G2685" s="19">
        <v>31.690999999999999</v>
      </c>
    </row>
    <row r="2686" spans="1:7" x14ac:dyDescent="0.25">
      <c r="A2686" s="18">
        <f>IF(ISNUMBER(SEARCH('1_Aspectos Geográficos'!$D$6,tab_estados[],1)),MAX($A$1:A2685)+1,0)</f>
        <v>2685</v>
      </c>
      <c r="B2686" s="18" t="s">
        <v>1376</v>
      </c>
      <c r="C2686" s="18" t="s">
        <v>1377</v>
      </c>
      <c r="D2686" s="18" t="s">
        <v>1500</v>
      </c>
      <c r="E2686" s="19" t="s">
        <v>8759</v>
      </c>
      <c r="F2686" s="18" t="str">
        <f t="shared" si="41"/>
        <v>Monte Horebe</v>
      </c>
      <c r="G2686" s="19">
        <v>116.173</v>
      </c>
    </row>
    <row r="2687" spans="1:7" x14ac:dyDescent="0.25">
      <c r="A2687" s="18">
        <f>IF(ISNUMBER(SEARCH('1_Aspectos Geográficos'!$D$6,tab_estados[],1)),MAX($A$1:A2686)+1,0)</f>
        <v>2686</v>
      </c>
      <c r="B2687" s="18" t="s">
        <v>1376</v>
      </c>
      <c r="C2687" s="18" t="s">
        <v>1377</v>
      </c>
      <c r="D2687" s="18" t="s">
        <v>1501</v>
      </c>
      <c r="E2687" s="19" t="s">
        <v>8760</v>
      </c>
      <c r="F2687" s="18" t="str">
        <f t="shared" si="41"/>
        <v>Monteiro</v>
      </c>
      <c r="G2687" s="19">
        <v>986.35599999999999</v>
      </c>
    </row>
    <row r="2688" spans="1:7" x14ac:dyDescent="0.25">
      <c r="A2688" s="18">
        <f>IF(ISNUMBER(SEARCH('1_Aspectos Geográficos'!$D$6,tab_estados[],1)),MAX($A$1:A2687)+1,0)</f>
        <v>2687</v>
      </c>
      <c r="B2688" s="18" t="s">
        <v>1376</v>
      </c>
      <c r="C2688" s="18" t="s">
        <v>1377</v>
      </c>
      <c r="D2688" s="18" t="s">
        <v>1502</v>
      </c>
      <c r="E2688" s="19" t="s">
        <v>6882</v>
      </c>
      <c r="F2688" s="18" t="str">
        <f t="shared" si="41"/>
        <v>Mulungu</v>
      </c>
      <c r="G2688" s="19">
        <v>195.31399999999999</v>
      </c>
    </row>
    <row r="2689" spans="1:7" x14ac:dyDescent="0.25">
      <c r="A2689" s="18">
        <f>IF(ISNUMBER(SEARCH('1_Aspectos Geográficos'!$D$6,tab_estados[],1)),MAX($A$1:A2688)+1,0)</f>
        <v>2688</v>
      </c>
      <c r="B2689" s="18" t="s">
        <v>1376</v>
      </c>
      <c r="C2689" s="18" t="s">
        <v>1377</v>
      </c>
      <c r="D2689" s="18" t="s">
        <v>1503</v>
      </c>
      <c r="E2689" s="19" t="s">
        <v>8761</v>
      </c>
      <c r="F2689" s="18" t="str">
        <f t="shared" si="41"/>
        <v>Natuba</v>
      </c>
      <c r="G2689" s="19">
        <v>203.387</v>
      </c>
    </row>
    <row r="2690" spans="1:7" x14ac:dyDescent="0.25">
      <c r="A2690" s="18">
        <f>IF(ISNUMBER(SEARCH('1_Aspectos Geográficos'!$D$6,tab_estados[],1)),MAX($A$1:A2689)+1,0)</f>
        <v>2689</v>
      </c>
      <c r="B2690" s="18" t="s">
        <v>1376</v>
      </c>
      <c r="C2690" s="18" t="s">
        <v>1377</v>
      </c>
      <c r="D2690" s="18" t="s">
        <v>1504</v>
      </c>
      <c r="E2690" s="19" t="s">
        <v>8762</v>
      </c>
      <c r="F2690" s="18" t="str">
        <f t="shared" ref="F2690:F2753" si="42">IFERROR(VLOOKUP(ROW(A2689),lista,5,0),"")</f>
        <v>Nazarezinho</v>
      </c>
      <c r="G2690" s="19">
        <v>192.16499999999999</v>
      </c>
    </row>
    <row r="2691" spans="1:7" x14ac:dyDescent="0.25">
      <c r="A2691" s="18">
        <f>IF(ISNUMBER(SEARCH('1_Aspectos Geográficos'!$D$6,tab_estados[],1)),MAX($A$1:A2690)+1,0)</f>
        <v>2690</v>
      </c>
      <c r="B2691" s="18" t="s">
        <v>1376</v>
      </c>
      <c r="C2691" s="18" t="s">
        <v>1377</v>
      </c>
      <c r="D2691" s="18" t="s">
        <v>1505</v>
      </c>
      <c r="E2691" s="19" t="s">
        <v>8763</v>
      </c>
      <c r="F2691" s="18" t="str">
        <f t="shared" si="42"/>
        <v>Nova Floresta</v>
      </c>
      <c r="G2691" s="19">
        <v>47.378999999999998</v>
      </c>
    </row>
    <row r="2692" spans="1:7" x14ac:dyDescent="0.25">
      <c r="A2692" s="18">
        <f>IF(ISNUMBER(SEARCH('1_Aspectos Geográficos'!$D$6,tab_estados[],1)),MAX($A$1:A2691)+1,0)</f>
        <v>2691</v>
      </c>
      <c r="B2692" s="18" t="s">
        <v>1376</v>
      </c>
      <c r="C2692" s="18" t="s">
        <v>1377</v>
      </c>
      <c r="D2692" s="18" t="s">
        <v>1506</v>
      </c>
      <c r="E2692" s="19" t="s">
        <v>6883</v>
      </c>
      <c r="F2692" s="18" t="str">
        <f t="shared" si="42"/>
        <v>Nova Olinda</v>
      </c>
      <c r="G2692" s="19">
        <v>84.253</v>
      </c>
    </row>
    <row r="2693" spans="1:7" x14ac:dyDescent="0.25">
      <c r="A2693" s="18">
        <f>IF(ISNUMBER(SEARCH('1_Aspectos Geográficos'!$D$6,tab_estados[],1)),MAX($A$1:A2692)+1,0)</f>
        <v>2692</v>
      </c>
      <c r="B2693" s="18" t="s">
        <v>1376</v>
      </c>
      <c r="C2693" s="18" t="s">
        <v>1377</v>
      </c>
      <c r="D2693" s="18" t="s">
        <v>1507</v>
      </c>
      <c r="E2693" s="19" t="s">
        <v>8764</v>
      </c>
      <c r="F2693" s="18" t="str">
        <f t="shared" si="42"/>
        <v>Nova Palmeira</v>
      </c>
      <c r="G2693" s="19">
        <v>310.35199999999998</v>
      </c>
    </row>
    <row r="2694" spans="1:7" x14ac:dyDescent="0.25">
      <c r="A2694" s="18">
        <f>IF(ISNUMBER(SEARCH('1_Aspectos Geográficos'!$D$6,tab_estados[],1)),MAX($A$1:A2693)+1,0)</f>
        <v>2693</v>
      </c>
      <c r="B2694" s="18" t="s">
        <v>1376</v>
      </c>
      <c r="C2694" s="18" t="s">
        <v>1377</v>
      </c>
      <c r="D2694" s="18" t="s">
        <v>1508</v>
      </c>
      <c r="E2694" s="19" t="s">
        <v>8765</v>
      </c>
      <c r="F2694" s="18" t="str">
        <f t="shared" si="42"/>
        <v>Olho D'Água</v>
      </c>
      <c r="G2694" s="19">
        <v>596.12900000000002</v>
      </c>
    </row>
    <row r="2695" spans="1:7" x14ac:dyDescent="0.25">
      <c r="A2695" s="18">
        <f>IF(ISNUMBER(SEARCH('1_Aspectos Geográficos'!$D$6,tab_estados[],1)),MAX($A$1:A2694)+1,0)</f>
        <v>2694</v>
      </c>
      <c r="B2695" s="18" t="s">
        <v>1376</v>
      </c>
      <c r="C2695" s="18" t="s">
        <v>1377</v>
      </c>
      <c r="D2695" s="18" t="s">
        <v>1509</v>
      </c>
      <c r="E2695" s="19" t="s">
        <v>8766</v>
      </c>
      <c r="F2695" s="18" t="str">
        <f t="shared" si="42"/>
        <v>Olivedos</v>
      </c>
      <c r="G2695" s="19">
        <v>317.91699999999997</v>
      </c>
    </row>
    <row r="2696" spans="1:7" x14ac:dyDescent="0.25">
      <c r="A2696" s="18">
        <f>IF(ISNUMBER(SEARCH('1_Aspectos Geográficos'!$D$6,tab_estados[],1)),MAX($A$1:A2695)+1,0)</f>
        <v>2695</v>
      </c>
      <c r="B2696" s="18" t="s">
        <v>1376</v>
      </c>
      <c r="C2696" s="18" t="s">
        <v>1377</v>
      </c>
      <c r="D2696" s="18" t="s">
        <v>1510</v>
      </c>
      <c r="E2696" s="19" t="s">
        <v>8767</v>
      </c>
      <c r="F2696" s="18" t="str">
        <f t="shared" si="42"/>
        <v>Ouro Velho</v>
      </c>
      <c r="G2696" s="19">
        <v>129.4</v>
      </c>
    </row>
    <row r="2697" spans="1:7" x14ac:dyDescent="0.25">
      <c r="A2697" s="18">
        <f>IF(ISNUMBER(SEARCH('1_Aspectos Geográficos'!$D$6,tab_estados[],1)),MAX($A$1:A2696)+1,0)</f>
        <v>2696</v>
      </c>
      <c r="B2697" s="18" t="s">
        <v>1376</v>
      </c>
      <c r="C2697" s="18" t="s">
        <v>1377</v>
      </c>
      <c r="D2697" s="18" t="s">
        <v>1511</v>
      </c>
      <c r="E2697" s="19" t="s">
        <v>8768</v>
      </c>
      <c r="F2697" s="18" t="str">
        <f t="shared" si="42"/>
        <v>Parari</v>
      </c>
      <c r="G2697" s="19">
        <v>207.68799999999999</v>
      </c>
    </row>
    <row r="2698" spans="1:7" x14ac:dyDescent="0.25">
      <c r="A2698" s="18">
        <f>IF(ISNUMBER(SEARCH('1_Aspectos Geográficos'!$D$6,tab_estados[],1)),MAX($A$1:A2697)+1,0)</f>
        <v>2697</v>
      </c>
      <c r="B2698" s="18" t="s">
        <v>1376</v>
      </c>
      <c r="C2698" s="18" t="s">
        <v>1377</v>
      </c>
      <c r="D2698" s="18" t="s">
        <v>1512</v>
      </c>
      <c r="E2698" s="19" t="s">
        <v>8769</v>
      </c>
      <c r="F2698" s="18" t="str">
        <f t="shared" si="42"/>
        <v>Passagem</v>
      </c>
      <c r="G2698" s="19">
        <v>111.876</v>
      </c>
    </row>
    <row r="2699" spans="1:7" x14ac:dyDescent="0.25">
      <c r="A2699" s="18">
        <f>IF(ISNUMBER(SEARCH('1_Aspectos Geográficos'!$D$6,tab_estados[],1)),MAX($A$1:A2698)+1,0)</f>
        <v>2698</v>
      </c>
      <c r="B2699" s="18" t="s">
        <v>1376</v>
      </c>
      <c r="C2699" s="18" t="s">
        <v>1377</v>
      </c>
      <c r="D2699" s="18" t="s">
        <v>1513</v>
      </c>
      <c r="E2699" s="19" t="s">
        <v>8770</v>
      </c>
      <c r="F2699" s="18" t="str">
        <f t="shared" si="42"/>
        <v>Patos</v>
      </c>
      <c r="G2699" s="19">
        <v>473.05599999999998</v>
      </c>
    </row>
    <row r="2700" spans="1:7" x14ac:dyDescent="0.25">
      <c r="A2700" s="18">
        <f>IF(ISNUMBER(SEARCH('1_Aspectos Geográficos'!$D$6,tab_estados[],1)),MAX($A$1:A2699)+1,0)</f>
        <v>2699</v>
      </c>
      <c r="B2700" s="18" t="s">
        <v>1376</v>
      </c>
      <c r="C2700" s="18" t="s">
        <v>1377</v>
      </c>
      <c r="D2700" s="18" t="s">
        <v>1514</v>
      </c>
      <c r="E2700" s="19" t="s">
        <v>8771</v>
      </c>
      <c r="F2700" s="18" t="str">
        <f t="shared" si="42"/>
        <v>Paulista</v>
      </c>
      <c r="G2700" s="19">
        <v>576.83799999999997</v>
      </c>
    </row>
    <row r="2701" spans="1:7" x14ac:dyDescent="0.25">
      <c r="A2701" s="18">
        <f>IF(ISNUMBER(SEARCH('1_Aspectos Geográficos'!$D$6,tab_estados[],1)),MAX($A$1:A2700)+1,0)</f>
        <v>2700</v>
      </c>
      <c r="B2701" s="18" t="s">
        <v>1376</v>
      </c>
      <c r="C2701" s="18" t="s">
        <v>1377</v>
      </c>
      <c r="D2701" s="18" t="s">
        <v>1515</v>
      </c>
      <c r="E2701" s="19" t="s">
        <v>6898</v>
      </c>
      <c r="F2701" s="18" t="str">
        <f t="shared" si="42"/>
        <v>Pedra Branca</v>
      </c>
      <c r="G2701" s="19">
        <v>112.932</v>
      </c>
    </row>
    <row r="2702" spans="1:7" x14ac:dyDescent="0.25">
      <c r="A2702" s="18">
        <f>IF(ISNUMBER(SEARCH('1_Aspectos Geográficos'!$D$6,tab_estados[],1)),MAX($A$1:A2701)+1,0)</f>
        <v>2701</v>
      </c>
      <c r="B2702" s="18" t="s">
        <v>1376</v>
      </c>
      <c r="C2702" s="18" t="s">
        <v>1377</v>
      </c>
      <c r="D2702" s="18" t="s">
        <v>1516</v>
      </c>
      <c r="E2702" s="19" t="s">
        <v>8772</v>
      </c>
      <c r="F2702" s="18" t="str">
        <f t="shared" si="42"/>
        <v>Pedra Lavrada</v>
      </c>
      <c r="G2702" s="19">
        <v>351.68</v>
      </c>
    </row>
    <row r="2703" spans="1:7" x14ac:dyDescent="0.25">
      <c r="A2703" s="18">
        <f>IF(ISNUMBER(SEARCH('1_Aspectos Geográficos'!$D$6,tab_estados[],1)),MAX($A$1:A2702)+1,0)</f>
        <v>2702</v>
      </c>
      <c r="B2703" s="18" t="s">
        <v>1376</v>
      </c>
      <c r="C2703" s="18" t="s">
        <v>1377</v>
      </c>
      <c r="D2703" s="18" t="s">
        <v>1517</v>
      </c>
      <c r="E2703" s="19" t="s">
        <v>8773</v>
      </c>
      <c r="F2703" s="18" t="str">
        <f t="shared" si="42"/>
        <v>Pedras De Fogo</v>
      </c>
      <c r="G2703" s="19">
        <v>404.88200000000001</v>
      </c>
    </row>
    <row r="2704" spans="1:7" x14ac:dyDescent="0.25">
      <c r="A2704" s="18">
        <f>IF(ISNUMBER(SEARCH('1_Aspectos Geográficos'!$D$6,tab_estados[],1)),MAX($A$1:A2703)+1,0)</f>
        <v>2703</v>
      </c>
      <c r="B2704" s="18" t="s">
        <v>1376</v>
      </c>
      <c r="C2704" s="18" t="s">
        <v>1377</v>
      </c>
      <c r="D2704" s="18" t="s">
        <v>1518</v>
      </c>
      <c r="E2704" s="19" t="s">
        <v>8774</v>
      </c>
      <c r="F2704" s="18" t="str">
        <f t="shared" si="42"/>
        <v>Piancó</v>
      </c>
      <c r="G2704" s="19">
        <v>564.73500000000001</v>
      </c>
    </row>
    <row r="2705" spans="1:7" x14ac:dyDescent="0.25">
      <c r="A2705" s="18">
        <f>IF(ISNUMBER(SEARCH('1_Aspectos Geográficos'!$D$6,tab_estados[],1)),MAX($A$1:A2704)+1,0)</f>
        <v>2704</v>
      </c>
      <c r="B2705" s="18" t="s">
        <v>1376</v>
      </c>
      <c r="C2705" s="18" t="s">
        <v>1377</v>
      </c>
      <c r="D2705" s="18" t="s">
        <v>1519</v>
      </c>
      <c r="E2705" s="19" t="s">
        <v>8775</v>
      </c>
      <c r="F2705" s="18" t="str">
        <f t="shared" si="42"/>
        <v>Picuí</v>
      </c>
      <c r="G2705" s="19">
        <v>661.65700000000004</v>
      </c>
    </row>
    <row r="2706" spans="1:7" x14ac:dyDescent="0.25">
      <c r="A2706" s="18">
        <f>IF(ISNUMBER(SEARCH('1_Aspectos Geográficos'!$D$6,tab_estados[],1)),MAX($A$1:A2705)+1,0)</f>
        <v>2705</v>
      </c>
      <c r="B2706" s="18" t="s">
        <v>1376</v>
      </c>
      <c r="C2706" s="18" t="s">
        <v>1377</v>
      </c>
      <c r="D2706" s="18" t="s">
        <v>1520</v>
      </c>
      <c r="E2706" s="19" t="s">
        <v>6288</v>
      </c>
      <c r="F2706" s="18" t="str">
        <f t="shared" si="42"/>
        <v>Pilar</v>
      </c>
      <c r="G2706" s="19">
        <v>101.999</v>
      </c>
    </row>
    <row r="2707" spans="1:7" x14ac:dyDescent="0.25">
      <c r="A2707" s="18">
        <f>IF(ISNUMBER(SEARCH('1_Aspectos Geográficos'!$D$6,tab_estados[],1)),MAX($A$1:A2706)+1,0)</f>
        <v>2706</v>
      </c>
      <c r="B2707" s="18" t="s">
        <v>1376</v>
      </c>
      <c r="C2707" s="18" t="s">
        <v>1377</v>
      </c>
      <c r="D2707" s="18" t="s">
        <v>1521</v>
      </c>
      <c r="E2707" s="19" t="s">
        <v>8776</v>
      </c>
      <c r="F2707" s="18" t="str">
        <f t="shared" si="42"/>
        <v>Pilões</v>
      </c>
      <c r="G2707" s="19">
        <v>64.445999999999998</v>
      </c>
    </row>
    <row r="2708" spans="1:7" x14ac:dyDescent="0.25">
      <c r="A2708" s="18">
        <f>IF(ISNUMBER(SEARCH('1_Aspectos Geográficos'!$D$6,tab_estados[],1)),MAX($A$1:A2707)+1,0)</f>
        <v>2707</v>
      </c>
      <c r="B2708" s="18" t="s">
        <v>1376</v>
      </c>
      <c r="C2708" s="18" t="s">
        <v>1377</v>
      </c>
      <c r="D2708" s="18" t="s">
        <v>1522</v>
      </c>
      <c r="E2708" s="19" t="s">
        <v>8777</v>
      </c>
      <c r="F2708" s="18" t="str">
        <f t="shared" si="42"/>
        <v>Pilõezinhos</v>
      </c>
      <c r="G2708" s="19">
        <v>43.901000000000003</v>
      </c>
    </row>
    <row r="2709" spans="1:7" x14ac:dyDescent="0.25">
      <c r="A2709" s="18">
        <f>IF(ISNUMBER(SEARCH('1_Aspectos Geográficos'!$D$6,tab_estados[],1)),MAX($A$1:A2708)+1,0)</f>
        <v>2708</v>
      </c>
      <c r="B2709" s="18" t="s">
        <v>1376</v>
      </c>
      <c r="C2709" s="18" t="s">
        <v>1377</v>
      </c>
      <c r="D2709" s="18" t="s">
        <v>1523</v>
      </c>
      <c r="E2709" s="19" t="s">
        <v>8778</v>
      </c>
      <c r="F2709" s="18" t="str">
        <f t="shared" si="42"/>
        <v>Pirpirituba</v>
      </c>
      <c r="G2709" s="19">
        <v>79.843999999999994</v>
      </c>
    </row>
    <row r="2710" spans="1:7" x14ac:dyDescent="0.25">
      <c r="A2710" s="18">
        <f>IF(ISNUMBER(SEARCH('1_Aspectos Geográficos'!$D$6,tab_estados[],1)),MAX($A$1:A2709)+1,0)</f>
        <v>2709</v>
      </c>
      <c r="B2710" s="18" t="s">
        <v>1376</v>
      </c>
      <c r="C2710" s="18" t="s">
        <v>1377</v>
      </c>
      <c r="D2710" s="18" t="s">
        <v>1524</v>
      </c>
      <c r="E2710" s="19" t="s">
        <v>8779</v>
      </c>
      <c r="F2710" s="18" t="str">
        <f t="shared" si="42"/>
        <v>Pitimbu</v>
      </c>
      <c r="G2710" s="19">
        <v>136.435</v>
      </c>
    </row>
    <row r="2711" spans="1:7" x14ac:dyDescent="0.25">
      <c r="A2711" s="18">
        <f>IF(ISNUMBER(SEARCH('1_Aspectos Geográficos'!$D$6,tab_estados[],1)),MAX($A$1:A2710)+1,0)</f>
        <v>2710</v>
      </c>
      <c r="B2711" s="18" t="s">
        <v>1376</v>
      </c>
      <c r="C2711" s="18" t="s">
        <v>1377</v>
      </c>
      <c r="D2711" s="18" t="s">
        <v>1525</v>
      </c>
      <c r="E2711" s="19" t="s">
        <v>8780</v>
      </c>
      <c r="F2711" s="18" t="str">
        <f t="shared" si="42"/>
        <v>Pocinhos</v>
      </c>
      <c r="G2711" s="19">
        <v>628.08399999999995</v>
      </c>
    </row>
    <row r="2712" spans="1:7" x14ac:dyDescent="0.25">
      <c r="A2712" s="18">
        <f>IF(ISNUMBER(SEARCH('1_Aspectos Geográficos'!$D$6,tab_estados[],1)),MAX($A$1:A2711)+1,0)</f>
        <v>2711</v>
      </c>
      <c r="B2712" s="18" t="s">
        <v>1376</v>
      </c>
      <c r="C2712" s="18" t="s">
        <v>1377</v>
      </c>
      <c r="D2712" s="18" t="s">
        <v>1526</v>
      </c>
      <c r="E2712" s="19" t="s">
        <v>8781</v>
      </c>
      <c r="F2712" s="18" t="str">
        <f t="shared" si="42"/>
        <v>Poço Dantas</v>
      </c>
      <c r="G2712" s="19">
        <v>97.251000000000005</v>
      </c>
    </row>
    <row r="2713" spans="1:7" x14ac:dyDescent="0.25">
      <c r="A2713" s="18">
        <f>IF(ISNUMBER(SEARCH('1_Aspectos Geográficos'!$D$6,tab_estados[],1)),MAX($A$1:A2712)+1,0)</f>
        <v>2712</v>
      </c>
      <c r="B2713" s="18" t="s">
        <v>1376</v>
      </c>
      <c r="C2713" s="18" t="s">
        <v>1377</v>
      </c>
      <c r="D2713" s="18" t="s">
        <v>1527</v>
      </c>
      <c r="E2713" s="19" t="s">
        <v>8782</v>
      </c>
      <c r="F2713" s="18" t="str">
        <f t="shared" si="42"/>
        <v>Poço De José De Moura</v>
      </c>
      <c r="G2713" s="19">
        <v>100.971</v>
      </c>
    </row>
    <row r="2714" spans="1:7" x14ac:dyDescent="0.25">
      <c r="A2714" s="18">
        <f>IF(ISNUMBER(SEARCH('1_Aspectos Geográficos'!$D$6,tab_estados[],1)),MAX($A$1:A2713)+1,0)</f>
        <v>2713</v>
      </c>
      <c r="B2714" s="18" t="s">
        <v>1376</v>
      </c>
      <c r="C2714" s="18" t="s">
        <v>1377</v>
      </c>
      <c r="D2714" s="18" t="s">
        <v>1528</v>
      </c>
      <c r="E2714" s="19" t="s">
        <v>8783</v>
      </c>
      <c r="F2714" s="18" t="str">
        <f t="shared" si="42"/>
        <v>Pombal</v>
      </c>
      <c r="G2714" s="19">
        <v>889.49099999999999</v>
      </c>
    </row>
    <row r="2715" spans="1:7" x14ac:dyDescent="0.25">
      <c r="A2715" s="18">
        <f>IF(ISNUMBER(SEARCH('1_Aspectos Geográficos'!$D$6,tab_estados[],1)),MAX($A$1:A2714)+1,0)</f>
        <v>2714</v>
      </c>
      <c r="B2715" s="18" t="s">
        <v>1376</v>
      </c>
      <c r="C2715" s="18" t="s">
        <v>1377</v>
      </c>
      <c r="D2715" s="18" t="s">
        <v>1529</v>
      </c>
      <c r="E2715" s="19" t="s">
        <v>8292</v>
      </c>
      <c r="F2715" s="18" t="str">
        <f t="shared" si="42"/>
        <v>Prata</v>
      </c>
      <c r="G2715" s="19">
        <v>192.011</v>
      </c>
    </row>
    <row r="2716" spans="1:7" x14ac:dyDescent="0.25">
      <c r="A2716" s="18">
        <f>IF(ISNUMBER(SEARCH('1_Aspectos Geográficos'!$D$6,tab_estados[],1)),MAX($A$1:A2715)+1,0)</f>
        <v>2715</v>
      </c>
      <c r="B2716" s="18" t="s">
        <v>1376</v>
      </c>
      <c r="C2716" s="18" t="s">
        <v>1377</v>
      </c>
      <c r="D2716" s="18" t="s">
        <v>1530</v>
      </c>
      <c r="E2716" s="19" t="s">
        <v>8784</v>
      </c>
      <c r="F2716" s="18" t="str">
        <f t="shared" si="42"/>
        <v>Princesa Isabel</v>
      </c>
      <c r="G2716" s="19">
        <v>367.97500000000002</v>
      </c>
    </row>
    <row r="2717" spans="1:7" x14ac:dyDescent="0.25">
      <c r="A2717" s="18">
        <f>IF(ISNUMBER(SEARCH('1_Aspectos Geográficos'!$D$6,tab_estados[],1)),MAX($A$1:A2716)+1,0)</f>
        <v>2716</v>
      </c>
      <c r="B2717" s="18" t="s">
        <v>1376</v>
      </c>
      <c r="C2717" s="18" t="s">
        <v>1377</v>
      </c>
      <c r="D2717" s="18" t="s">
        <v>1531</v>
      </c>
      <c r="E2717" s="19" t="s">
        <v>8785</v>
      </c>
      <c r="F2717" s="18" t="str">
        <f t="shared" si="42"/>
        <v>Puxinanã</v>
      </c>
      <c r="G2717" s="19">
        <v>72.677000000000007</v>
      </c>
    </row>
    <row r="2718" spans="1:7" x14ac:dyDescent="0.25">
      <c r="A2718" s="18">
        <f>IF(ISNUMBER(SEARCH('1_Aspectos Geográficos'!$D$6,tab_estados[],1)),MAX($A$1:A2717)+1,0)</f>
        <v>2717</v>
      </c>
      <c r="B2718" s="18" t="s">
        <v>1376</v>
      </c>
      <c r="C2718" s="18" t="s">
        <v>1377</v>
      </c>
      <c r="D2718" s="18" t="s">
        <v>1532</v>
      </c>
      <c r="E2718" s="19" t="s">
        <v>6664</v>
      </c>
      <c r="F2718" s="18" t="str">
        <f t="shared" si="42"/>
        <v>Queimadas</v>
      </c>
      <c r="G2718" s="19">
        <v>402.923</v>
      </c>
    </row>
    <row r="2719" spans="1:7" x14ac:dyDescent="0.25">
      <c r="A2719" s="18">
        <f>IF(ISNUMBER(SEARCH('1_Aspectos Geográficos'!$D$6,tab_estados[],1)),MAX($A$1:A2718)+1,0)</f>
        <v>2718</v>
      </c>
      <c r="B2719" s="18" t="s">
        <v>1376</v>
      </c>
      <c r="C2719" s="18" t="s">
        <v>1377</v>
      </c>
      <c r="D2719" s="18" t="s">
        <v>1533</v>
      </c>
      <c r="E2719" s="19" t="s">
        <v>8786</v>
      </c>
      <c r="F2719" s="18" t="str">
        <f t="shared" si="42"/>
        <v>Quixaba</v>
      </c>
      <c r="G2719" s="19">
        <v>156.68299999999999</v>
      </c>
    </row>
    <row r="2720" spans="1:7" x14ac:dyDescent="0.25">
      <c r="A2720" s="18">
        <f>IF(ISNUMBER(SEARCH('1_Aspectos Geográficos'!$D$6,tab_estados[],1)),MAX($A$1:A2719)+1,0)</f>
        <v>2719</v>
      </c>
      <c r="B2720" s="18" t="s">
        <v>1376</v>
      </c>
      <c r="C2720" s="18" t="s">
        <v>1377</v>
      </c>
      <c r="D2720" s="18" t="s">
        <v>1534</v>
      </c>
      <c r="E2720" s="19" t="s">
        <v>8787</v>
      </c>
      <c r="F2720" s="18" t="str">
        <f t="shared" si="42"/>
        <v>Remígio</v>
      </c>
      <c r="G2720" s="19">
        <v>180.89699999999999</v>
      </c>
    </row>
    <row r="2721" spans="1:7" x14ac:dyDescent="0.25">
      <c r="A2721" s="18">
        <f>IF(ISNUMBER(SEARCH('1_Aspectos Geográficos'!$D$6,tab_estados[],1)),MAX($A$1:A2720)+1,0)</f>
        <v>2720</v>
      </c>
      <c r="B2721" s="18" t="s">
        <v>1376</v>
      </c>
      <c r="C2721" s="18" t="s">
        <v>1377</v>
      </c>
      <c r="D2721" s="18" t="s">
        <v>1535</v>
      </c>
      <c r="E2721" s="19" t="s">
        <v>8788</v>
      </c>
      <c r="F2721" s="18" t="str">
        <f t="shared" si="42"/>
        <v>Pedro Régis</v>
      </c>
      <c r="G2721" s="19">
        <v>73.56</v>
      </c>
    </row>
    <row r="2722" spans="1:7" x14ac:dyDescent="0.25">
      <c r="A2722" s="18">
        <f>IF(ISNUMBER(SEARCH('1_Aspectos Geográficos'!$D$6,tab_estados[],1)),MAX($A$1:A2721)+1,0)</f>
        <v>2721</v>
      </c>
      <c r="B2722" s="18" t="s">
        <v>1376</v>
      </c>
      <c r="C2722" s="18" t="s">
        <v>1377</v>
      </c>
      <c r="D2722" s="18" t="s">
        <v>1536</v>
      </c>
      <c r="E2722" s="19" t="s">
        <v>7416</v>
      </c>
      <c r="F2722" s="18" t="str">
        <f t="shared" si="42"/>
        <v>Riachão</v>
      </c>
      <c r="G2722" s="19">
        <v>90.150999999999996</v>
      </c>
    </row>
    <row r="2723" spans="1:7" x14ac:dyDescent="0.25">
      <c r="A2723" s="18">
        <f>IF(ISNUMBER(SEARCH('1_Aspectos Geográficos'!$D$6,tab_estados[],1)),MAX($A$1:A2722)+1,0)</f>
        <v>2722</v>
      </c>
      <c r="B2723" s="18" t="s">
        <v>1376</v>
      </c>
      <c r="C2723" s="18" t="s">
        <v>1377</v>
      </c>
      <c r="D2723" s="18" t="s">
        <v>1537</v>
      </c>
      <c r="E2723" s="19" t="s">
        <v>8789</v>
      </c>
      <c r="F2723" s="18" t="str">
        <f t="shared" si="42"/>
        <v>Riachão Do Bacamarte</v>
      </c>
      <c r="G2723" s="19">
        <v>38.369999999999997</v>
      </c>
    </row>
    <row r="2724" spans="1:7" x14ac:dyDescent="0.25">
      <c r="A2724" s="18">
        <f>IF(ISNUMBER(SEARCH('1_Aspectos Geográficos'!$D$6,tab_estados[],1)),MAX($A$1:A2723)+1,0)</f>
        <v>2723</v>
      </c>
      <c r="B2724" s="18" t="s">
        <v>1376</v>
      </c>
      <c r="C2724" s="18" t="s">
        <v>1377</v>
      </c>
      <c r="D2724" s="18" t="s">
        <v>1538</v>
      </c>
      <c r="E2724" s="19" t="s">
        <v>8790</v>
      </c>
      <c r="F2724" s="18" t="str">
        <f t="shared" si="42"/>
        <v>Riachão Do Poço</v>
      </c>
      <c r="G2724" s="19">
        <v>39.905000000000001</v>
      </c>
    </row>
    <row r="2725" spans="1:7" x14ac:dyDescent="0.25">
      <c r="A2725" s="18">
        <f>IF(ISNUMBER(SEARCH('1_Aspectos Geográficos'!$D$6,tab_estados[],1)),MAX($A$1:A2724)+1,0)</f>
        <v>2724</v>
      </c>
      <c r="B2725" s="18" t="s">
        <v>1376</v>
      </c>
      <c r="C2725" s="18" t="s">
        <v>1377</v>
      </c>
      <c r="D2725" s="18" t="s">
        <v>1539</v>
      </c>
      <c r="E2725" s="19" t="s">
        <v>8791</v>
      </c>
      <c r="F2725" s="18" t="str">
        <f t="shared" si="42"/>
        <v>Riacho De Santo Antônio</v>
      </c>
      <c r="G2725" s="19">
        <v>91.323999999999998</v>
      </c>
    </row>
    <row r="2726" spans="1:7" x14ac:dyDescent="0.25">
      <c r="A2726" s="18">
        <f>IF(ISNUMBER(SEARCH('1_Aspectos Geográficos'!$D$6,tab_estados[],1)),MAX($A$1:A2725)+1,0)</f>
        <v>2725</v>
      </c>
      <c r="B2726" s="18" t="s">
        <v>1376</v>
      </c>
      <c r="C2726" s="18" t="s">
        <v>1377</v>
      </c>
      <c r="D2726" s="18" t="s">
        <v>1540</v>
      </c>
      <c r="E2726" s="19" t="s">
        <v>8792</v>
      </c>
      <c r="F2726" s="18" t="str">
        <f t="shared" si="42"/>
        <v>Riacho Dos Cavalos</v>
      </c>
      <c r="G2726" s="19">
        <v>264.02499999999998</v>
      </c>
    </row>
    <row r="2727" spans="1:7" x14ac:dyDescent="0.25">
      <c r="A2727" s="18">
        <f>IF(ISNUMBER(SEARCH('1_Aspectos Geográficos'!$D$6,tab_estados[],1)),MAX($A$1:A2726)+1,0)</f>
        <v>2726</v>
      </c>
      <c r="B2727" s="18" t="s">
        <v>1376</v>
      </c>
      <c r="C2727" s="18" t="s">
        <v>1377</v>
      </c>
      <c r="D2727" s="18" t="s">
        <v>1541</v>
      </c>
      <c r="E2727" s="19" t="s">
        <v>8793</v>
      </c>
      <c r="F2727" s="18" t="str">
        <f t="shared" si="42"/>
        <v>Rio Tinto</v>
      </c>
      <c r="G2727" s="19">
        <v>465.666</v>
      </c>
    </row>
    <row r="2728" spans="1:7" x14ac:dyDescent="0.25">
      <c r="A2728" s="18">
        <f>IF(ISNUMBER(SEARCH('1_Aspectos Geográficos'!$D$6,tab_estados[],1)),MAX($A$1:A2727)+1,0)</f>
        <v>2727</v>
      </c>
      <c r="B2728" s="18" t="s">
        <v>1376</v>
      </c>
      <c r="C2728" s="18" t="s">
        <v>1377</v>
      </c>
      <c r="D2728" s="18" t="s">
        <v>1542</v>
      </c>
      <c r="E2728" s="19" t="s">
        <v>8794</v>
      </c>
      <c r="F2728" s="18" t="str">
        <f t="shared" si="42"/>
        <v>Salgadinho</v>
      </c>
      <c r="G2728" s="19">
        <v>184.24</v>
      </c>
    </row>
    <row r="2729" spans="1:7" x14ac:dyDescent="0.25">
      <c r="A2729" s="18">
        <f>IF(ISNUMBER(SEARCH('1_Aspectos Geográficos'!$D$6,tab_estados[],1)),MAX($A$1:A2728)+1,0)</f>
        <v>2728</v>
      </c>
      <c r="B2729" s="18" t="s">
        <v>1376</v>
      </c>
      <c r="C2729" s="18" t="s">
        <v>1377</v>
      </c>
      <c r="D2729" s="18" t="s">
        <v>1543</v>
      </c>
      <c r="E2729" s="19" t="s">
        <v>8795</v>
      </c>
      <c r="F2729" s="18" t="str">
        <f t="shared" si="42"/>
        <v>Salgado De São Félix</v>
      </c>
      <c r="G2729" s="19">
        <v>202.43600000000001</v>
      </c>
    </row>
    <row r="2730" spans="1:7" x14ac:dyDescent="0.25">
      <c r="A2730" s="18">
        <f>IF(ISNUMBER(SEARCH('1_Aspectos Geográficos'!$D$6,tab_estados[],1)),MAX($A$1:A2729)+1,0)</f>
        <v>2729</v>
      </c>
      <c r="B2730" s="18" t="s">
        <v>1376</v>
      </c>
      <c r="C2730" s="18" t="s">
        <v>1377</v>
      </c>
      <c r="D2730" s="18" t="s">
        <v>1544</v>
      </c>
      <c r="E2730" s="19" t="s">
        <v>8796</v>
      </c>
      <c r="F2730" s="18" t="str">
        <f t="shared" si="42"/>
        <v>Santa Cecília</v>
      </c>
      <c r="G2730" s="19">
        <v>224.303</v>
      </c>
    </row>
    <row r="2731" spans="1:7" x14ac:dyDescent="0.25">
      <c r="A2731" s="18">
        <f>IF(ISNUMBER(SEARCH('1_Aspectos Geográficos'!$D$6,tab_estados[],1)),MAX($A$1:A2730)+1,0)</f>
        <v>2730</v>
      </c>
      <c r="B2731" s="18" t="s">
        <v>1376</v>
      </c>
      <c r="C2731" s="18" t="s">
        <v>1377</v>
      </c>
      <c r="D2731" s="18" t="s">
        <v>1545</v>
      </c>
      <c r="E2731" s="19" t="s">
        <v>8797</v>
      </c>
      <c r="F2731" s="18" t="str">
        <f t="shared" si="42"/>
        <v>Santa Cruz</v>
      </c>
      <c r="G2731" s="19">
        <v>210.166</v>
      </c>
    </row>
    <row r="2732" spans="1:7" x14ac:dyDescent="0.25">
      <c r="A2732" s="18">
        <f>IF(ISNUMBER(SEARCH('1_Aspectos Geográficos'!$D$6,tab_estados[],1)),MAX($A$1:A2731)+1,0)</f>
        <v>2731</v>
      </c>
      <c r="B2732" s="18" t="s">
        <v>1376</v>
      </c>
      <c r="C2732" s="18" t="s">
        <v>1377</v>
      </c>
      <c r="D2732" s="18" t="s">
        <v>1546</v>
      </c>
      <c r="E2732" s="19" t="s">
        <v>7421</v>
      </c>
      <c r="F2732" s="18" t="str">
        <f t="shared" si="42"/>
        <v>Santa Helena</v>
      </c>
      <c r="G2732" s="19">
        <v>210.322</v>
      </c>
    </row>
    <row r="2733" spans="1:7" x14ac:dyDescent="0.25">
      <c r="A2733" s="18">
        <f>IF(ISNUMBER(SEARCH('1_Aspectos Geográficos'!$D$6,tab_estados[],1)),MAX($A$1:A2732)+1,0)</f>
        <v>2732</v>
      </c>
      <c r="B2733" s="18" t="s">
        <v>1376</v>
      </c>
      <c r="C2733" s="18" t="s">
        <v>1377</v>
      </c>
      <c r="D2733" s="18" t="s">
        <v>1547</v>
      </c>
      <c r="E2733" s="19" t="s">
        <v>6688</v>
      </c>
      <c r="F2733" s="18" t="str">
        <f t="shared" si="42"/>
        <v>Santa Inês</v>
      </c>
      <c r="G2733" s="19">
        <v>324.42500000000001</v>
      </c>
    </row>
    <row r="2734" spans="1:7" x14ac:dyDescent="0.25">
      <c r="A2734" s="18">
        <f>IF(ISNUMBER(SEARCH('1_Aspectos Geográficos'!$D$6,tab_estados[],1)),MAX($A$1:A2733)+1,0)</f>
        <v>2733</v>
      </c>
      <c r="B2734" s="18" t="s">
        <v>1376</v>
      </c>
      <c r="C2734" s="18" t="s">
        <v>1377</v>
      </c>
      <c r="D2734" s="18" t="s">
        <v>1548</v>
      </c>
      <c r="E2734" s="19" t="s">
        <v>6690</v>
      </c>
      <c r="F2734" s="18" t="str">
        <f t="shared" si="42"/>
        <v>Santa Luzia</v>
      </c>
      <c r="G2734" s="19">
        <v>455.71699999999998</v>
      </c>
    </row>
    <row r="2735" spans="1:7" x14ac:dyDescent="0.25">
      <c r="A2735" s="18">
        <f>IF(ISNUMBER(SEARCH('1_Aspectos Geográficos'!$D$6,tab_estados[],1)),MAX($A$1:A2734)+1,0)</f>
        <v>2734</v>
      </c>
      <c r="B2735" s="18" t="s">
        <v>1376</v>
      </c>
      <c r="C2735" s="18" t="s">
        <v>1377</v>
      </c>
      <c r="D2735" s="18" t="s">
        <v>1549</v>
      </c>
      <c r="E2735" s="19" t="s">
        <v>8798</v>
      </c>
      <c r="F2735" s="18" t="str">
        <f t="shared" si="42"/>
        <v>Santana De Mangueira</v>
      </c>
      <c r="G2735" s="19">
        <v>402.15300000000002</v>
      </c>
    </row>
    <row r="2736" spans="1:7" x14ac:dyDescent="0.25">
      <c r="A2736" s="18">
        <f>IF(ISNUMBER(SEARCH('1_Aspectos Geográficos'!$D$6,tab_estados[],1)),MAX($A$1:A2735)+1,0)</f>
        <v>2735</v>
      </c>
      <c r="B2736" s="18" t="s">
        <v>1376</v>
      </c>
      <c r="C2736" s="18" t="s">
        <v>1377</v>
      </c>
      <c r="D2736" s="18" t="s">
        <v>1550</v>
      </c>
      <c r="E2736" s="19" t="s">
        <v>8799</v>
      </c>
      <c r="F2736" s="18" t="str">
        <f t="shared" si="42"/>
        <v>Santana Dos Garrotes</v>
      </c>
      <c r="G2736" s="19">
        <v>353.815</v>
      </c>
    </row>
    <row r="2737" spans="1:7" x14ac:dyDescent="0.25">
      <c r="A2737" s="18">
        <f>IF(ISNUMBER(SEARCH('1_Aspectos Geográficos'!$D$6,tab_estados[],1)),MAX($A$1:A2736)+1,0)</f>
        <v>2736</v>
      </c>
      <c r="B2737" s="18" t="s">
        <v>1376</v>
      </c>
      <c r="C2737" s="18" t="s">
        <v>1377</v>
      </c>
      <c r="D2737" s="18" t="s">
        <v>1551</v>
      </c>
      <c r="E2737" s="19" t="s">
        <v>8800</v>
      </c>
      <c r="F2737" s="18" t="str">
        <f t="shared" si="42"/>
        <v>Joca Claudino</v>
      </c>
      <c r="G2737" s="19">
        <v>74.007000000000005</v>
      </c>
    </row>
    <row r="2738" spans="1:7" x14ac:dyDescent="0.25">
      <c r="A2738" s="18">
        <f>IF(ISNUMBER(SEARCH('1_Aspectos Geográficos'!$D$6,tab_estados[],1)),MAX($A$1:A2737)+1,0)</f>
        <v>2737</v>
      </c>
      <c r="B2738" s="18" t="s">
        <v>1376</v>
      </c>
      <c r="C2738" s="18" t="s">
        <v>1377</v>
      </c>
      <c r="D2738" s="18" t="s">
        <v>1552</v>
      </c>
      <c r="E2738" s="19" t="s">
        <v>7424</v>
      </c>
      <c r="F2738" s="18" t="str">
        <f t="shared" si="42"/>
        <v>Santa Rita</v>
      </c>
      <c r="G2738" s="19">
        <v>730.20500000000004</v>
      </c>
    </row>
    <row r="2739" spans="1:7" x14ac:dyDescent="0.25">
      <c r="A2739" s="18">
        <f>IF(ISNUMBER(SEARCH('1_Aspectos Geográficos'!$D$6,tab_estados[],1)),MAX($A$1:A2738)+1,0)</f>
        <v>2738</v>
      </c>
      <c r="B2739" s="18" t="s">
        <v>1376</v>
      </c>
      <c r="C2739" s="18" t="s">
        <v>1377</v>
      </c>
      <c r="D2739" s="18" t="s">
        <v>1553</v>
      </c>
      <c r="E2739" s="19" t="s">
        <v>6694</v>
      </c>
      <c r="F2739" s="18" t="str">
        <f t="shared" si="42"/>
        <v>Santa Teresinha</v>
      </c>
      <c r="G2739" s="19">
        <v>357.95</v>
      </c>
    </row>
    <row r="2740" spans="1:7" x14ac:dyDescent="0.25">
      <c r="A2740" s="18">
        <f>IF(ISNUMBER(SEARCH('1_Aspectos Geográficos'!$D$6,tab_estados[],1)),MAX($A$1:A2739)+1,0)</f>
        <v>2739</v>
      </c>
      <c r="B2740" s="18" t="s">
        <v>1376</v>
      </c>
      <c r="C2740" s="18" t="s">
        <v>1377</v>
      </c>
      <c r="D2740" s="18" t="s">
        <v>1554</v>
      </c>
      <c r="E2740" s="19" t="s">
        <v>8801</v>
      </c>
      <c r="F2740" s="18" t="str">
        <f t="shared" si="42"/>
        <v>Santo André</v>
      </c>
      <c r="G2740" s="19">
        <v>197.71299999999999</v>
      </c>
    </row>
    <row r="2741" spans="1:7" x14ac:dyDescent="0.25">
      <c r="A2741" s="18">
        <f>IF(ISNUMBER(SEARCH('1_Aspectos Geográficos'!$D$6,tab_estados[],1)),MAX($A$1:A2740)+1,0)</f>
        <v>2740</v>
      </c>
      <c r="B2741" s="18" t="s">
        <v>1376</v>
      </c>
      <c r="C2741" s="18" t="s">
        <v>1377</v>
      </c>
      <c r="D2741" s="18" t="s">
        <v>1555</v>
      </c>
      <c r="E2741" s="19" t="s">
        <v>7429</v>
      </c>
      <c r="F2741" s="18" t="str">
        <f t="shared" si="42"/>
        <v>São Bento</v>
      </c>
      <c r="G2741" s="19">
        <v>248.2</v>
      </c>
    </row>
    <row r="2742" spans="1:7" x14ac:dyDescent="0.25">
      <c r="A2742" s="18">
        <f>IF(ISNUMBER(SEARCH('1_Aspectos Geográficos'!$D$6,tab_estados[],1)),MAX($A$1:A2741)+1,0)</f>
        <v>2741</v>
      </c>
      <c r="B2742" s="18" t="s">
        <v>1376</v>
      </c>
      <c r="C2742" s="18" t="s">
        <v>1377</v>
      </c>
      <c r="D2742" s="18" t="s">
        <v>1556</v>
      </c>
      <c r="E2742" s="19" t="s">
        <v>8802</v>
      </c>
      <c r="F2742" s="18" t="str">
        <f t="shared" si="42"/>
        <v>São Bentinho</v>
      </c>
      <c r="G2742" s="19">
        <v>196.82300000000001</v>
      </c>
    </row>
    <row r="2743" spans="1:7" x14ac:dyDescent="0.25">
      <c r="A2743" s="18">
        <f>IF(ISNUMBER(SEARCH('1_Aspectos Geográficos'!$D$6,tab_estados[],1)),MAX($A$1:A2742)+1,0)</f>
        <v>2742</v>
      </c>
      <c r="B2743" s="18" t="s">
        <v>1376</v>
      </c>
      <c r="C2743" s="18" t="s">
        <v>1377</v>
      </c>
      <c r="D2743" s="18" t="s">
        <v>1557</v>
      </c>
      <c r="E2743" s="19" t="s">
        <v>8803</v>
      </c>
      <c r="F2743" s="18" t="str">
        <f t="shared" si="42"/>
        <v>São Domingos Do Cariri</v>
      </c>
      <c r="G2743" s="19">
        <v>218.8</v>
      </c>
    </row>
    <row r="2744" spans="1:7" x14ac:dyDescent="0.25">
      <c r="A2744" s="18">
        <f>IF(ISNUMBER(SEARCH('1_Aspectos Geográficos'!$D$6,tab_estados[],1)),MAX($A$1:A2743)+1,0)</f>
        <v>2743</v>
      </c>
      <c r="B2744" s="18" t="s">
        <v>1376</v>
      </c>
      <c r="C2744" s="18" t="s">
        <v>1377</v>
      </c>
      <c r="D2744" s="18" t="s">
        <v>1558</v>
      </c>
      <c r="E2744" s="19" t="s">
        <v>6699</v>
      </c>
      <c r="F2744" s="18" t="str">
        <f t="shared" si="42"/>
        <v>São Domingos</v>
      </c>
      <c r="G2744" s="19">
        <v>169.10499999999999</v>
      </c>
    </row>
    <row r="2745" spans="1:7" x14ac:dyDescent="0.25">
      <c r="A2745" s="18">
        <f>IF(ISNUMBER(SEARCH('1_Aspectos Geográficos'!$D$6,tab_estados[],1)),MAX($A$1:A2744)+1,0)</f>
        <v>2744</v>
      </c>
      <c r="B2745" s="18" t="s">
        <v>1376</v>
      </c>
      <c r="C2745" s="18" t="s">
        <v>1377</v>
      </c>
      <c r="D2745" s="18" t="s">
        <v>1559</v>
      </c>
      <c r="E2745" s="19" t="s">
        <v>5762</v>
      </c>
      <c r="F2745" s="18" t="str">
        <f t="shared" si="42"/>
        <v>São Francisco</v>
      </c>
      <c r="G2745" s="19">
        <v>95.055000000000007</v>
      </c>
    </row>
    <row r="2746" spans="1:7" x14ac:dyDescent="0.25">
      <c r="A2746" s="18">
        <f>IF(ISNUMBER(SEARCH('1_Aspectos Geográficos'!$D$6,tab_estados[],1)),MAX($A$1:A2745)+1,0)</f>
        <v>2745</v>
      </c>
      <c r="B2746" s="18" t="s">
        <v>1376</v>
      </c>
      <c r="C2746" s="18" t="s">
        <v>1377</v>
      </c>
      <c r="D2746" s="18" t="s">
        <v>1560</v>
      </c>
      <c r="E2746" s="19" t="s">
        <v>8804</v>
      </c>
      <c r="F2746" s="18" t="str">
        <f t="shared" si="42"/>
        <v>São João Do Cariri</v>
      </c>
      <c r="G2746" s="19">
        <v>653.09400000000005</v>
      </c>
    </row>
    <row r="2747" spans="1:7" x14ac:dyDescent="0.25">
      <c r="A2747" s="18">
        <f>IF(ISNUMBER(SEARCH('1_Aspectos Geográficos'!$D$6,tab_estados[],1)),MAX($A$1:A2746)+1,0)</f>
        <v>2746</v>
      </c>
      <c r="B2747" s="18" t="s">
        <v>1376</v>
      </c>
      <c r="C2747" s="18" t="s">
        <v>1377</v>
      </c>
      <c r="D2747" s="18" t="s">
        <v>1561</v>
      </c>
      <c r="E2747" s="19" t="s">
        <v>8805</v>
      </c>
      <c r="F2747" s="18" t="str">
        <f t="shared" si="42"/>
        <v>São João Do Tigre</v>
      </c>
      <c r="G2747" s="19">
        <v>816.11599999999999</v>
      </c>
    </row>
    <row r="2748" spans="1:7" x14ac:dyDescent="0.25">
      <c r="A2748" s="18">
        <f>IF(ISNUMBER(SEARCH('1_Aspectos Geográficos'!$D$6,tab_estados[],1)),MAX($A$1:A2747)+1,0)</f>
        <v>2747</v>
      </c>
      <c r="B2748" s="18" t="s">
        <v>1376</v>
      </c>
      <c r="C2748" s="18" t="s">
        <v>1377</v>
      </c>
      <c r="D2748" s="18" t="s">
        <v>1562</v>
      </c>
      <c r="E2748" s="19" t="s">
        <v>8806</v>
      </c>
      <c r="F2748" s="18" t="str">
        <f t="shared" si="42"/>
        <v>São José Da Lagoa Tapada</v>
      </c>
      <c r="G2748" s="19">
        <v>341.80599999999998</v>
      </c>
    </row>
    <row r="2749" spans="1:7" x14ac:dyDescent="0.25">
      <c r="A2749" s="18">
        <f>IF(ISNUMBER(SEARCH('1_Aspectos Geográficos'!$D$6,tab_estados[],1)),MAX($A$1:A2748)+1,0)</f>
        <v>2748</v>
      </c>
      <c r="B2749" s="18" t="s">
        <v>1376</v>
      </c>
      <c r="C2749" s="18" t="s">
        <v>1377</v>
      </c>
      <c r="D2749" s="18" t="s">
        <v>1563</v>
      </c>
      <c r="E2749" s="19" t="s">
        <v>8807</v>
      </c>
      <c r="F2749" s="18" t="str">
        <f t="shared" si="42"/>
        <v>São José De Caiana</v>
      </c>
      <c r="G2749" s="19">
        <v>176.327</v>
      </c>
    </row>
    <row r="2750" spans="1:7" x14ac:dyDescent="0.25">
      <c r="A2750" s="18">
        <f>IF(ISNUMBER(SEARCH('1_Aspectos Geográficos'!$D$6,tab_estados[],1)),MAX($A$1:A2749)+1,0)</f>
        <v>2749</v>
      </c>
      <c r="B2750" s="18" t="s">
        <v>1376</v>
      </c>
      <c r="C2750" s="18" t="s">
        <v>1377</v>
      </c>
      <c r="D2750" s="18" t="s">
        <v>1564</v>
      </c>
      <c r="E2750" s="19" t="s">
        <v>8808</v>
      </c>
      <c r="F2750" s="18" t="str">
        <f t="shared" si="42"/>
        <v>São José De Espinharas</v>
      </c>
      <c r="G2750" s="19">
        <v>725.65599999999995</v>
      </c>
    </row>
    <row r="2751" spans="1:7" x14ac:dyDescent="0.25">
      <c r="A2751" s="18">
        <f>IF(ISNUMBER(SEARCH('1_Aspectos Geográficos'!$D$6,tab_estados[],1)),MAX($A$1:A2750)+1,0)</f>
        <v>2750</v>
      </c>
      <c r="B2751" s="18" t="s">
        <v>1376</v>
      </c>
      <c r="C2751" s="18" t="s">
        <v>1377</v>
      </c>
      <c r="D2751" s="18" t="s">
        <v>1565</v>
      </c>
      <c r="E2751" s="19" t="s">
        <v>8809</v>
      </c>
      <c r="F2751" s="18" t="str">
        <f t="shared" si="42"/>
        <v>São José Dos Ramos</v>
      </c>
      <c r="G2751" s="19">
        <v>98.188000000000002</v>
      </c>
    </row>
    <row r="2752" spans="1:7" x14ac:dyDescent="0.25">
      <c r="A2752" s="18">
        <f>IF(ISNUMBER(SEARCH('1_Aspectos Geográficos'!$D$6,tab_estados[],1)),MAX($A$1:A2751)+1,0)</f>
        <v>2751</v>
      </c>
      <c r="B2752" s="18" t="s">
        <v>1376</v>
      </c>
      <c r="C2752" s="18" t="s">
        <v>1377</v>
      </c>
      <c r="D2752" s="18" t="s">
        <v>1566</v>
      </c>
      <c r="E2752" s="19" t="s">
        <v>8810</v>
      </c>
      <c r="F2752" s="18" t="str">
        <f t="shared" si="42"/>
        <v>São José De Piranhas</v>
      </c>
      <c r="G2752" s="19">
        <v>677.30499999999995</v>
      </c>
    </row>
    <row r="2753" spans="1:7" x14ac:dyDescent="0.25">
      <c r="A2753" s="18">
        <f>IF(ISNUMBER(SEARCH('1_Aspectos Geográficos'!$D$6,tab_estados[],1)),MAX($A$1:A2752)+1,0)</f>
        <v>2752</v>
      </c>
      <c r="B2753" s="18" t="s">
        <v>1376</v>
      </c>
      <c r="C2753" s="18" t="s">
        <v>1377</v>
      </c>
      <c r="D2753" s="18" t="s">
        <v>1567</v>
      </c>
      <c r="E2753" s="19" t="s">
        <v>8811</v>
      </c>
      <c r="F2753" s="18" t="str">
        <f t="shared" si="42"/>
        <v>São José De Princesa</v>
      </c>
      <c r="G2753" s="19">
        <v>158.023</v>
      </c>
    </row>
    <row r="2754" spans="1:7" x14ac:dyDescent="0.25">
      <c r="A2754" s="18">
        <f>IF(ISNUMBER(SEARCH('1_Aspectos Geográficos'!$D$6,tab_estados[],1)),MAX($A$1:A2753)+1,0)</f>
        <v>2753</v>
      </c>
      <c r="B2754" s="18" t="s">
        <v>1376</v>
      </c>
      <c r="C2754" s="18" t="s">
        <v>1377</v>
      </c>
      <c r="D2754" s="18" t="s">
        <v>1568</v>
      </c>
      <c r="E2754" s="19" t="s">
        <v>8812</v>
      </c>
      <c r="F2754" s="18" t="str">
        <f t="shared" ref="F2754:F2817" si="43">IFERROR(VLOOKUP(ROW(A2753),lista,5,0),"")</f>
        <v>São José Do Bonfim</v>
      </c>
      <c r="G2754" s="19">
        <v>134.72399999999999</v>
      </c>
    </row>
    <row r="2755" spans="1:7" x14ac:dyDescent="0.25">
      <c r="A2755" s="18">
        <f>IF(ISNUMBER(SEARCH('1_Aspectos Geográficos'!$D$6,tab_estados[],1)),MAX($A$1:A2754)+1,0)</f>
        <v>2754</v>
      </c>
      <c r="B2755" s="18" t="s">
        <v>1376</v>
      </c>
      <c r="C2755" s="18" t="s">
        <v>1377</v>
      </c>
      <c r="D2755" s="18" t="s">
        <v>1569</v>
      </c>
      <c r="E2755" s="19" t="s">
        <v>8813</v>
      </c>
      <c r="F2755" s="18" t="str">
        <f t="shared" si="43"/>
        <v>São José Do Brejo Do Cruz</v>
      </c>
      <c r="G2755" s="19">
        <v>254.79599999999999</v>
      </c>
    </row>
    <row r="2756" spans="1:7" x14ac:dyDescent="0.25">
      <c r="A2756" s="18">
        <f>IF(ISNUMBER(SEARCH('1_Aspectos Geográficos'!$D$6,tab_estados[],1)),MAX($A$1:A2755)+1,0)</f>
        <v>2755</v>
      </c>
      <c r="B2756" s="18" t="s">
        <v>1376</v>
      </c>
      <c r="C2756" s="18" t="s">
        <v>1377</v>
      </c>
      <c r="D2756" s="18" t="s">
        <v>1570</v>
      </c>
      <c r="E2756" s="19" t="s">
        <v>8814</v>
      </c>
      <c r="F2756" s="18" t="str">
        <f t="shared" si="43"/>
        <v>São José Do Sabugi</v>
      </c>
      <c r="G2756" s="19">
        <v>206.917</v>
      </c>
    </row>
    <row r="2757" spans="1:7" x14ac:dyDescent="0.25">
      <c r="A2757" s="18">
        <f>IF(ISNUMBER(SEARCH('1_Aspectos Geográficos'!$D$6,tab_estados[],1)),MAX($A$1:A2756)+1,0)</f>
        <v>2756</v>
      </c>
      <c r="B2757" s="18" t="s">
        <v>1376</v>
      </c>
      <c r="C2757" s="18" t="s">
        <v>1377</v>
      </c>
      <c r="D2757" s="18" t="s">
        <v>1571</v>
      </c>
      <c r="E2757" s="19" t="s">
        <v>8815</v>
      </c>
      <c r="F2757" s="18" t="str">
        <f t="shared" si="43"/>
        <v>São José Dos Cordeiros</v>
      </c>
      <c r="G2757" s="19">
        <v>376.79300000000001</v>
      </c>
    </row>
    <row r="2758" spans="1:7" x14ac:dyDescent="0.25">
      <c r="A2758" s="18">
        <f>IF(ISNUMBER(SEARCH('1_Aspectos Geográficos'!$D$6,tab_estados[],1)),MAX($A$1:A2757)+1,0)</f>
        <v>2757</v>
      </c>
      <c r="B2758" s="18" t="s">
        <v>1376</v>
      </c>
      <c r="C2758" s="18" t="s">
        <v>1377</v>
      </c>
      <c r="D2758" s="18" t="s">
        <v>1572</v>
      </c>
      <c r="E2758" s="19" t="s">
        <v>8816</v>
      </c>
      <c r="F2758" s="18" t="str">
        <f t="shared" si="43"/>
        <v>São Mamede</v>
      </c>
      <c r="G2758" s="19">
        <v>530.72799999999995</v>
      </c>
    </row>
    <row r="2759" spans="1:7" x14ac:dyDescent="0.25">
      <c r="A2759" s="18">
        <f>IF(ISNUMBER(SEARCH('1_Aspectos Geográficos'!$D$6,tab_estados[],1)),MAX($A$1:A2758)+1,0)</f>
        <v>2758</v>
      </c>
      <c r="B2759" s="18" t="s">
        <v>1376</v>
      </c>
      <c r="C2759" s="18" t="s">
        <v>1377</v>
      </c>
      <c r="D2759" s="18" t="s">
        <v>1573</v>
      </c>
      <c r="E2759" s="19" t="s">
        <v>8817</v>
      </c>
      <c r="F2759" s="18" t="str">
        <f t="shared" si="43"/>
        <v>São Miguel De Taipu</v>
      </c>
      <c r="G2759" s="19">
        <v>92.525999999999996</v>
      </c>
    </row>
    <row r="2760" spans="1:7" x14ac:dyDescent="0.25">
      <c r="A2760" s="18">
        <f>IF(ISNUMBER(SEARCH('1_Aspectos Geográficos'!$D$6,tab_estados[],1)),MAX($A$1:A2759)+1,0)</f>
        <v>2759</v>
      </c>
      <c r="B2760" s="18" t="s">
        <v>1376</v>
      </c>
      <c r="C2760" s="18" t="s">
        <v>1377</v>
      </c>
      <c r="D2760" s="18" t="s">
        <v>1574</v>
      </c>
      <c r="E2760" s="19" t="s">
        <v>8818</v>
      </c>
      <c r="F2760" s="18" t="str">
        <f t="shared" si="43"/>
        <v>São Sebastião De Lagoa De Roça</v>
      </c>
      <c r="G2760" s="19">
        <v>49.963999999999999</v>
      </c>
    </row>
    <row r="2761" spans="1:7" x14ac:dyDescent="0.25">
      <c r="A2761" s="18">
        <f>IF(ISNUMBER(SEARCH('1_Aspectos Geográficos'!$D$6,tab_estados[],1)),MAX($A$1:A2760)+1,0)</f>
        <v>2760</v>
      </c>
      <c r="B2761" s="18" t="s">
        <v>1376</v>
      </c>
      <c r="C2761" s="18" t="s">
        <v>1377</v>
      </c>
      <c r="D2761" s="18" t="s">
        <v>1575</v>
      </c>
      <c r="E2761" s="19" t="s">
        <v>8819</v>
      </c>
      <c r="F2761" s="18" t="str">
        <f t="shared" si="43"/>
        <v>São Sebastião Do Umbuzeiro</v>
      </c>
      <c r="G2761" s="19">
        <v>460.57299999999998</v>
      </c>
    </row>
    <row r="2762" spans="1:7" x14ac:dyDescent="0.25">
      <c r="A2762" s="18">
        <f>IF(ISNUMBER(SEARCH('1_Aspectos Geográficos'!$D$6,tab_estados[],1)),MAX($A$1:A2761)+1,0)</f>
        <v>2761</v>
      </c>
      <c r="B2762" s="18" t="s">
        <v>1376</v>
      </c>
      <c r="C2762" s="18" t="s">
        <v>1377</v>
      </c>
      <c r="D2762" s="18" t="s">
        <v>1576</v>
      </c>
      <c r="E2762" s="19" t="s">
        <v>8820</v>
      </c>
      <c r="F2762" s="18" t="str">
        <f t="shared" si="43"/>
        <v>Sapé</v>
      </c>
      <c r="G2762" s="19">
        <v>315.53199999999998</v>
      </c>
    </row>
    <row r="2763" spans="1:7" x14ac:dyDescent="0.25">
      <c r="A2763" s="18">
        <f>IF(ISNUMBER(SEARCH('1_Aspectos Geográficos'!$D$6,tab_estados[],1)),MAX($A$1:A2762)+1,0)</f>
        <v>2762</v>
      </c>
      <c r="B2763" s="18" t="s">
        <v>1376</v>
      </c>
      <c r="C2763" s="18" t="s">
        <v>1377</v>
      </c>
      <c r="D2763" s="18" t="s">
        <v>1577</v>
      </c>
      <c r="E2763" s="19" t="s">
        <v>8821</v>
      </c>
      <c r="F2763" s="18" t="str">
        <f t="shared" si="43"/>
        <v>São Vicente Do Seridó</v>
      </c>
      <c r="G2763" s="19">
        <v>276.471</v>
      </c>
    </row>
    <row r="2764" spans="1:7" x14ac:dyDescent="0.25">
      <c r="A2764" s="18">
        <f>IF(ISNUMBER(SEARCH('1_Aspectos Geográficos'!$D$6,tab_estados[],1)),MAX($A$1:A2763)+1,0)</f>
        <v>2763</v>
      </c>
      <c r="B2764" s="18" t="s">
        <v>1376</v>
      </c>
      <c r="C2764" s="18" t="s">
        <v>1377</v>
      </c>
      <c r="D2764" s="18" t="s">
        <v>1578</v>
      </c>
      <c r="E2764" s="19" t="s">
        <v>8822</v>
      </c>
      <c r="F2764" s="18" t="str">
        <f t="shared" si="43"/>
        <v>Serra Branca</v>
      </c>
      <c r="G2764" s="19">
        <v>687.53499999999997</v>
      </c>
    </row>
    <row r="2765" spans="1:7" x14ac:dyDescent="0.25">
      <c r="A2765" s="18">
        <f>IF(ISNUMBER(SEARCH('1_Aspectos Geográficos'!$D$6,tab_estados[],1)),MAX($A$1:A2764)+1,0)</f>
        <v>2764</v>
      </c>
      <c r="B2765" s="18" t="s">
        <v>1376</v>
      </c>
      <c r="C2765" s="18" t="s">
        <v>1377</v>
      </c>
      <c r="D2765" s="18" t="s">
        <v>1579</v>
      </c>
      <c r="E2765" s="19" t="s">
        <v>8823</v>
      </c>
      <c r="F2765" s="18" t="str">
        <f t="shared" si="43"/>
        <v>Serra Da Raiz</v>
      </c>
      <c r="G2765" s="19">
        <v>29.082000000000001</v>
      </c>
    </row>
    <row r="2766" spans="1:7" x14ac:dyDescent="0.25">
      <c r="A2766" s="18">
        <f>IF(ISNUMBER(SEARCH('1_Aspectos Geográficos'!$D$6,tab_estados[],1)),MAX($A$1:A2765)+1,0)</f>
        <v>2765</v>
      </c>
      <c r="B2766" s="18" t="s">
        <v>1376</v>
      </c>
      <c r="C2766" s="18" t="s">
        <v>1377</v>
      </c>
      <c r="D2766" s="18" t="s">
        <v>1580</v>
      </c>
      <c r="E2766" s="19" t="s">
        <v>8824</v>
      </c>
      <c r="F2766" s="18" t="str">
        <f t="shared" si="43"/>
        <v>Serra Grande</v>
      </c>
      <c r="G2766" s="19">
        <v>83.474000000000004</v>
      </c>
    </row>
    <row r="2767" spans="1:7" x14ac:dyDescent="0.25">
      <c r="A2767" s="18">
        <f>IF(ISNUMBER(SEARCH('1_Aspectos Geográficos'!$D$6,tab_estados[],1)),MAX($A$1:A2766)+1,0)</f>
        <v>2766</v>
      </c>
      <c r="B2767" s="18" t="s">
        <v>1376</v>
      </c>
      <c r="C2767" s="18" t="s">
        <v>1377</v>
      </c>
      <c r="D2767" s="18" t="s">
        <v>1581</v>
      </c>
      <c r="E2767" s="19" t="s">
        <v>8825</v>
      </c>
      <c r="F2767" s="18" t="str">
        <f t="shared" si="43"/>
        <v>Serra Redonda</v>
      </c>
      <c r="G2767" s="19">
        <v>55.905000000000001</v>
      </c>
    </row>
    <row r="2768" spans="1:7" x14ac:dyDescent="0.25">
      <c r="A2768" s="18">
        <f>IF(ISNUMBER(SEARCH('1_Aspectos Geográficos'!$D$6,tab_estados[],1)),MAX($A$1:A2767)+1,0)</f>
        <v>2767</v>
      </c>
      <c r="B2768" s="18" t="s">
        <v>1376</v>
      </c>
      <c r="C2768" s="18" t="s">
        <v>1377</v>
      </c>
      <c r="D2768" s="18" t="s">
        <v>1582</v>
      </c>
      <c r="E2768" s="19" t="s">
        <v>8826</v>
      </c>
      <c r="F2768" s="18" t="str">
        <f t="shared" si="43"/>
        <v>Serraria</v>
      </c>
      <c r="G2768" s="19">
        <v>65.299000000000007</v>
      </c>
    </row>
    <row r="2769" spans="1:7" x14ac:dyDescent="0.25">
      <c r="A2769" s="18">
        <f>IF(ISNUMBER(SEARCH('1_Aspectos Geográficos'!$D$6,tab_estados[],1)),MAX($A$1:A2768)+1,0)</f>
        <v>2768</v>
      </c>
      <c r="B2769" s="18" t="s">
        <v>1376</v>
      </c>
      <c r="C2769" s="18" t="s">
        <v>1377</v>
      </c>
      <c r="D2769" s="18" t="s">
        <v>1583</v>
      </c>
      <c r="E2769" s="19" t="s">
        <v>8827</v>
      </c>
      <c r="F2769" s="18" t="str">
        <f t="shared" si="43"/>
        <v>Sertãozinho</v>
      </c>
      <c r="G2769" s="19">
        <v>32.798000000000002</v>
      </c>
    </row>
    <row r="2770" spans="1:7" x14ac:dyDescent="0.25">
      <c r="A2770" s="18">
        <f>IF(ISNUMBER(SEARCH('1_Aspectos Geográficos'!$D$6,tab_estados[],1)),MAX($A$1:A2769)+1,0)</f>
        <v>2769</v>
      </c>
      <c r="B2770" s="18" t="s">
        <v>1376</v>
      </c>
      <c r="C2770" s="18" t="s">
        <v>1377</v>
      </c>
      <c r="D2770" s="18" t="s">
        <v>1584</v>
      </c>
      <c r="E2770" s="19" t="s">
        <v>8828</v>
      </c>
      <c r="F2770" s="18" t="str">
        <f t="shared" si="43"/>
        <v>Sobrado</v>
      </c>
      <c r="G2770" s="19">
        <v>61.743000000000002</v>
      </c>
    </row>
    <row r="2771" spans="1:7" x14ac:dyDescent="0.25">
      <c r="A2771" s="18">
        <f>IF(ISNUMBER(SEARCH('1_Aspectos Geográficos'!$D$6,tab_estados[],1)),MAX($A$1:A2770)+1,0)</f>
        <v>2770</v>
      </c>
      <c r="B2771" s="18" t="s">
        <v>1376</v>
      </c>
      <c r="C2771" s="18" t="s">
        <v>1377</v>
      </c>
      <c r="D2771" s="18" t="s">
        <v>1585</v>
      </c>
      <c r="E2771" s="19" t="s">
        <v>8829</v>
      </c>
      <c r="F2771" s="18" t="str">
        <f t="shared" si="43"/>
        <v>Solânea</v>
      </c>
      <c r="G2771" s="19">
        <v>232.97</v>
      </c>
    </row>
    <row r="2772" spans="1:7" x14ac:dyDescent="0.25">
      <c r="A2772" s="18">
        <f>IF(ISNUMBER(SEARCH('1_Aspectos Geográficos'!$D$6,tab_estados[],1)),MAX($A$1:A2771)+1,0)</f>
        <v>2771</v>
      </c>
      <c r="B2772" s="18" t="s">
        <v>1376</v>
      </c>
      <c r="C2772" s="18" t="s">
        <v>1377</v>
      </c>
      <c r="D2772" s="18" t="s">
        <v>1586</v>
      </c>
      <c r="E2772" s="19" t="s">
        <v>8830</v>
      </c>
      <c r="F2772" s="18" t="str">
        <f t="shared" si="43"/>
        <v>Soledade</v>
      </c>
      <c r="G2772" s="19">
        <v>560.04399999999998</v>
      </c>
    </row>
    <row r="2773" spans="1:7" x14ac:dyDescent="0.25">
      <c r="A2773" s="18">
        <f>IF(ISNUMBER(SEARCH('1_Aspectos Geográficos'!$D$6,tab_estados[],1)),MAX($A$1:A2772)+1,0)</f>
        <v>2772</v>
      </c>
      <c r="B2773" s="18" t="s">
        <v>1376</v>
      </c>
      <c r="C2773" s="18" t="s">
        <v>1377</v>
      </c>
      <c r="D2773" s="18" t="s">
        <v>1587</v>
      </c>
      <c r="E2773" s="19" t="s">
        <v>8831</v>
      </c>
      <c r="F2773" s="18" t="str">
        <f t="shared" si="43"/>
        <v>Sossêgo</v>
      </c>
      <c r="G2773" s="19">
        <v>154.74799999999999</v>
      </c>
    </row>
    <row r="2774" spans="1:7" x14ac:dyDescent="0.25">
      <c r="A2774" s="18">
        <f>IF(ISNUMBER(SEARCH('1_Aspectos Geográficos'!$D$6,tab_estados[],1)),MAX($A$1:A2773)+1,0)</f>
        <v>2773</v>
      </c>
      <c r="B2774" s="18" t="s">
        <v>1376</v>
      </c>
      <c r="C2774" s="18" t="s">
        <v>1377</v>
      </c>
      <c r="D2774" s="18" t="s">
        <v>1588</v>
      </c>
      <c r="E2774" s="19" t="s">
        <v>8832</v>
      </c>
      <c r="F2774" s="18" t="str">
        <f t="shared" si="43"/>
        <v>Sousa</v>
      </c>
      <c r="G2774" s="19">
        <v>738.54700000000003</v>
      </c>
    </row>
    <row r="2775" spans="1:7" x14ac:dyDescent="0.25">
      <c r="A2775" s="18">
        <f>IF(ISNUMBER(SEARCH('1_Aspectos Geográficos'!$D$6,tab_estados[],1)),MAX($A$1:A2774)+1,0)</f>
        <v>2774</v>
      </c>
      <c r="B2775" s="18" t="s">
        <v>1376</v>
      </c>
      <c r="C2775" s="18" t="s">
        <v>1377</v>
      </c>
      <c r="D2775" s="18" t="s">
        <v>1589</v>
      </c>
      <c r="E2775" s="19" t="s">
        <v>8833</v>
      </c>
      <c r="F2775" s="18" t="str">
        <f t="shared" si="43"/>
        <v>Sumé</v>
      </c>
      <c r="G2775" s="19">
        <v>838.07</v>
      </c>
    </row>
    <row r="2776" spans="1:7" x14ac:dyDescent="0.25">
      <c r="A2776" s="18">
        <f>IF(ISNUMBER(SEARCH('1_Aspectos Geográficos'!$D$6,tab_estados[],1)),MAX($A$1:A2775)+1,0)</f>
        <v>2775</v>
      </c>
      <c r="B2776" s="18" t="s">
        <v>1376</v>
      </c>
      <c r="C2776" s="18" t="s">
        <v>1377</v>
      </c>
      <c r="D2776" s="18" t="s">
        <v>1590</v>
      </c>
      <c r="E2776" s="19" t="s">
        <v>8834</v>
      </c>
      <c r="F2776" s="18" t="str">
        <f t="shared" si="43"/>
        <v>Tacima</v>
      </c>
      <c r="G2776" s="19">
        <v>246.005</v>
      </c>
    </row>
    <row r="2777" spans="1:7" x14ac:dyDescent="0.25">
      <c r="A2777" s="18">
        <f>IF(ISNUMBER(SEARCH('1_Aspectos Geográficos'!$D$6,tab_estados[],1)),MAX($A$1:A2776)+1,0)</f>
        <v>2776</v>
      </c>
      <c r="B2777" s="18" t="s">
        <v>1376</v>
      </c>
      <c r="C2777" s="18" t="s">
        <v>1377</v>
      </c>
      <c r="D2777" s="18" t="s">
        <v>1591</v>
      </c>
      <c r="E2777" s="19" t="s">
        <v>6732</v>
      </c>
      <c r="F2777" s="18" t="str">
        <f t="shared" si="43"/>
        <v>Taperoá</v>
      </c>
      <c r="G2777" s="19">
        <v>628.40899999999999</v>
      </c>
    </row>
    <row r="2778" spans="1:7" x14ac:dyDescent="0.25">
      <c r="A2778" s="18">
        <f>IF(ISNUMBER(SEARCH('1_Aspectos Geográficos'!$D$6,tab_estados[],1)),MAX($A$1:A2777)+1,0)</f>
        <v>2777</v>
      </c>
      <c r="B2778" s="18" t="s">
        <v>1376</v>
      </c>
      <c r="C2778" s="18" t="s">
        <v>1377</v>
      </c>
      <c r="D2778" s="18" t="s">
        <v>1592</v>
      </c>
      <c r="E2778" s="19" t="s">
        <v>8835</v>
      </c>
      <c r="F2778" s="18" t="str">
        <f t="shared" si="43"/>
        <v>Tavares</v>
      </c>
      <c r="G2778" s="19">
        <v>237.34</v>
      </c>
    </row>
    <row r="2779" spans="1:7" x14ac:dyDescent="0.25">
      <c r="A2779" s="18">
        <f>IF(ISNUMBER(SEARCH('1_Aspectos Geográficos'!$D$6,tab_estados[],1)),MAX($A$1:A2778)+1,0)</f>
        <v>2778</v>
      </c>
      <c r="B2779" s="18" t="s">
        <v>1376</v>
      </c>
      <c r="C2779" s="18" t="s">
        <v>1377</v>
      </c>
      <c r="D2779" s="18" t="s">
        <v>1593</v>
      </c>
      <c r="E2779" s="19" t="s">
        <v>8836</v>
      </c>
      <c r="F2779" s="18" t="str">
        <f t="shared" si="43"/>
        <v>Teixeira</v>
      </c>
      <c r="G2779" s="19">
        <v>160.9</v>
      </c>
    </row>
    <row r="2780" spans="1:7" x14ac:dyDescent="0.25">
      <c r="A2780" s="18">
        <f>IF(ISNUMBER(SEARCH('1_Aspectos Geográficos'!$D$6,tab_estados[],1)),MAX($A$1:A2779)+1,0)</f>
        <v>2779</v>
      </c>
      <c r="B2780" s="18" t="s">
        <v>1376</v>
      </c>
      <c r="C2780" s="18" t="s">
        <v>1377</v>
      </c>
      <c r="D2780" s="18" t="s">
        <v>1594</v>
      </c>
      <c r="E2780" s="19" t="s">
        <v>8837</v>
      </c>
      <c r="F2780" s="18" t="str">
        <f t="shared" si="43"/>
        <v>Tenório</v>
      </c>
      <c r="G2780" s="19">
        <v>105.271</v>
      </c>
    </row>
    <row r="2781" spans="1:7" x14ac:dyDescent="0.25">
      <c r="A2781" s="18">
        <f>IF(ISNUMBER(SEARCH('1_Aspectos Geográficos'!$D$6,tab_estados[],1)),MAX($A$1:A2780)+1,0)</f>
        <v>2780</v>
      </c>
      <c r="B2781" s="18" t="s">
        <v>1376</v>
      </c>
      <c r="C2781" s="18" t="s">
        <v>1377</v>
      </c>
      <c r="D2781" s="18" t="s">
        <v>1595</v>
      </c>
      <c r="E2781" s="19" t="s">
        <v>5765</v>
      </c>
      <c r="F2781" s="18" t="str">
        <f t="shared" si="43"/>
        <v>Triunfo</v>
      </c>
      <c r="G2781" s="19">
        <v>219.86600000000001</v>
      </c>
    </row>
    <row r="2782" spans="1:7" x14ac:dyDescent="0.25">
      <c r="A2782" s="18">
        <f>IF(ISNUMBER(SEARCH('1_Aspectos Geográficos'!$D$6,tab_estados[],1)),MAX($A$1:A2781)+1,0)</f>
        <v>2781</v>
      </c>
      <c r="B2782" s="18" t="s">
        <v>1376</v>
      </c>
      <c r="C2782" s="18" t="s">
        <v>1377</v>
      </c>
      <c r="D2782" s="18" t="s">
        <v>1596</v>
      </c>
      <c r="E2782" s="19" t="s">
        <v>8838</v>
      </c>
      <c r="F2782" s="18" t="str">
        <f t="shared" si="43"/>
        <v>Uiraúna</v>
      </c>
      <c r="G2782" s="19">
        <v>294.49799999999999</v>
      </c>
    </row>
    <row r="2783" spans="1:7" x14ac:dyDescent="0.25">
      <c r="A2783" s="18">
        <f>IF(ISNUMBER(SEARCH('1_Aspectos Geográficos'!$D$6,tab_estados[],1)),MAX($A$1:A2782)+1,0)</f>
        <v>2782</v>
      </c>
      <c r="B2783" s="18" t="s">
        <v>1376</v>
      </c>
      <c r="C2783" s="18" t="s">
        <v>1377</v>
      </c>
      <c r="D2783" s="18" t="s">
        <v>1597</v>
      </c>
      <c r="E2783" s="19" t="s">
        <v>8839</v>
      </c>
      <c r="F2783" s="18" t="str">
        <f t="shared" si="43"/>
        <v>Umbuzeiro</v>
      </c>
      <c r="G2783" s="19">
        <v>186.554</v>
      </c>
    </row>
    <row r="2784" spans="1:7" x14ac:dyDescent="0.25">
      <c r="A2784" s="18">
        <f>IF(ISNUMBER(SEARCH('1_Aspectos Geográficos'!$D$6,tab_estados[],1)),MAX($A$1:A2783)+1,0)</f>
        <v>2783</v>
      </c>
      <c r="B2784" s="18" t="s">
        <v>1376</v>
      </c>
      <c r="C2784" s="18" t="s">
        <v>1377</v>
      </c>
      <c r="D2784" s="18" t="s">
        <v>1598</v>
      </c>
      <c r="E2784" s="19" t="s">
        <v>8840</v>
      </c>
      <c r="F2784" s="18" t="str">
        <f t="shared" si="43"/>
        <v>Várzea</v>
      </c>
      <c r="G2784" s="19">
        <v>190.52600000000001</v>
      </c>
    </row>
    <row r="2785" spans="1:7" x14ac:dyDescent="0.25">
      <c r="A2785" s="18">
        <f>IF(ISNUMBER(SEARCH('1_Aspectos Geográficos'!$D$6,tab_estados[],1)),MAX($A$1:A2784)+1,0)</f>
        <v>2784</v>
      </c>
      <c r="B2785" s="18" t="s">
        <v>1376</v>
      </c>
      <c r="C2785" s="18" t="s">
        <v>1377</v>
      </c>
      <c r="D2785" s="18" t="s">
        <v>1599</v>
      </c>
      <c r="E2785" s="19" t="s">
        <v>8841</v>
      </c>
      <c r="F2785" s="18" t="str">
        <f t="shared" si="43"/>
        <v>Vieirópolis</v>
      </c>
      <c r="G2785" s="19">
        <v>146.779</v>
      </c>
    </row>
    <row r="2786" spans="1:7" x14ac:dyDescent="0.25">
      <c r="A2786" s="18">
        <f>IF(ISNUMBER(SEARCH('1_Aspectos Geográficos'!$D$6,tab_estados[],1)),MAX($A$1:A2785)+1,0)</f>
        <v>2785</v>
      </c>
      <c r="B2786" s="18" t="s">
        <v>1376</v>
      </c>
      <c r="C2786" s="18" t="s">
        <v>1377</v>
      </c>
      <c r="D2786" s="18" t="s">
        <v>1600</v>
      </c>
      <c r="E2786" s="19" t="s">
        <v>8842</v>
      </c>
      <c r="F2786" s="18" t="str">
        <f t="shared" si="43"/>
        <v>Zabelê</v>
      </c>
      <c r="G2786" s="19">
        <v>109.39400000000001</v>
      </c>
    </row>
    <row r="2787" spans="1:7" x14ac:dyDescent="0.25">
      <c r="A2787" s="18">
        <f>IF(ISNUMBER(SEARCH('1_Aspectos Geográficos'!$D$6,tab_estados[],1)),MAX($A$1:A2786)+1,0)</f>
        <v>2786</v>
      </c>
      <c r="B2787" s="18" t="s">
        <v>4063</v>
      </c>
      <c r="C2787" s="18" t="s">
        <v>4064</v>
      </c>
      <c r="D2787" s="18" t="s">
        <v>4065</v>
      </c>
      <c r="E2787" s="19" t="s">
        <v>8843</v>
      </c>
      <c r="F2787" s="18" t="str">
        <f t="shared" si="43"/>
        <v>Abatiá</v>
      </c>
      <c r="G2787" s="19">
        <v>228.71700000000001</v>
      </c>
    </row>
    <row r="2788" spans="1:7" x14ac:dyDescent="0.25">
      <c r="A2788" s="18">
        <f>IF(ISNUMBER(SEARCH('1_Aspectos Geográficos'!$D$6,tab_estados[],1)),MAX($A$1:A2787)+1,0)</f>
        <v>2787</v>
      </c>
      <c r="B2788" s="18" t="s">
        <v>4063</v>
      </c>
      <c r="C2788" s="18" t="s">
        <v>4064</v>
      </c>
      <c r="D2788" s="18" t="s">
        <v>4066</v>
      </c>
      <c r="E2788" s="19" t="s">
        <v>8844</v>
      </c>
      <c r="F2788" s="18" t="str">
        <f t="shared" si="43"/>
        <v>Adrianópolis</v>
      </c>
      <c r="G2788" s="19">
        <v>1349.335</v>
      </c>
    </row>
    <row r="2789" spans="1:7" x14ac:dyDescent="0.25">
      <c r="A2789" s="18">
        <f>IF(ISNUMBER(SEARCH('1_Aspectos Geográficos'!$D$6,tab_estados[],1)),MAX($A$1:A2788)+1,0)</f>
        <v>2788</v>
      </c>
      <c r="B2789" s="18" t="s">
        <v>4063</v>
      </c>
      <c r="C2789" s="18" t="s">
        <v>4064</v>
      </c>
      <c r="D2789" s="18" t="s">
        <v>4067</v>
      </c>
      <c r="E2789" s="19" t="s">
        <v>8845</v>
      </c>
      <c r="F2789" s="18" t="str">
        <f t="shared" si="43"/>
        <v>Agudos Do Sul</v>
      </c>
      <c r="G2789" s="19">
        <v>192.261</v>
      </c>
    </row>
    <row r="2790" spans="1:7" x14ac:dyDescent="0.25">
      <c r="A2790" s="18">
        <f>IF(ISNUMBER(SEARCH('1_Aspectos Geográficos'!$D$6,tab_estados[],1)),MAX($A$1:A2789)+1,0)</f>
        <v>2789</v>
      </c>
      <c r="B2790" s="18" t="s">
        <v>4063</v>
      </c>
      <c r="C2790" s="18" t="s">
        <v>4064</v>
      </c>
      <c r="D2790" s="18" t="s">
        <v>4068</v>
      </c>
      <c r="E2790" s="19" t="s">
        <v>8846</v>
      </c>
      <c r="F2790" s="18" t="str">
        <f t="shared" si="43"/>
        <v>Almirante Tamandaré</v>
      </c>
      <c r="G2790" s="19">
        <v>194.744</v>
      </c>
    </row>
    <row r="2791" spans="1:7" x14ac:dyDescent="0.25">
      <c r="A2791" s="18">
        <f>IF(ISNUMBER(SEARCH('1_Aspectos Geográficos'!$D$6,tab_estados[],1)),MAX($A$1:A2790)+1,0)</f>
        <v>2790</v>
      </c>
      <c r="B2791" s="18" t="s">
        <v>4063</v>
      </c>
      <c r="C2791" s="18" t="s">
        <v>4064</v>
      </c>
      <c r="D2791" s="18" t="s">
        <v>4069</v>
      </c>
      <c r="E2791" s="19" t="s">
        <v>8847</v>
      </c>
      <c r="F2791" s="18" t="str">
        <f t="shared" si="43"/>
        <v>Altamira Do Paraná</v>
      </c>
      <c r="G2791" s="19">
        <v>386.94499999999999</v>
      </c>
    </row>
    <row r="2792" spans="1:7" x14ac:dyDescent="0.25">
      <c r="A2792" s="18">
        <f>IF(ISNUMBER(SEARCH('1_Aspectos Geográficos'!$D$6,tab_estados[],1)),MAX($A$1:A2791)+1,0)</f>
        <v>2791</v>
      </c>
      <c r="B2792" s="18" t="s">
        <v>4063</v>
      </c>
      <c r="C2792" s="18" t="s">
        <v>4064</v>
      </c>
      <c r="D2792" s="18" t="s">
        <v>4070</v>
      </c>
      <c r="E2792" s="19" t="s">
        <v>8848</v>
      </c>
      <c r="F2792" s="18" t="str">
        <f t="shared" si="43"/>
        <v>Altônia</v>
      </c>
      <c r="G2792" s="19">
        <v>661.56</v>
      </c>
    </row>
    <row r="2793" spans="1:7" x14ac:dyDescent="0.25">
      <c r="A2793" s="18">
        <f>IF(ISNUMBER(SEARCH('1_Aspectos Geográficos'!$D$6,tab_estados[],1)),MAX($A$1:A2792)+1,0)</f>
        <v>2792</v>
      </c>
      <c r="B2793" s="18" t="s">
        <v>4063</v>
      </c>
      <c r="C2793" s="18" t="s">
        <v>4064</v>
      </c>
      <c r="D2793" s="18" t="s">
        <v>4071</v>
      </c>
      <c r="E2793" s="19" t="s">
        <v>8849</v>
      </c>
      <c r="F2793" s="18" t="str">
        <f t="shared" si="43"/>
        <v>Alto Paraná</v>
      </c>
      <c r="G2793" s="19">
        <v>407.71899999999999</v>
      </c>
    </row>
    <row r="2794" spans="1:7" x14ac:dyDescent="0.25">
      <c r="A2794" s="18">
        <f>IF(ISNUMBER(SEARCH('1_Aspectos Geográficos'!$D$6,tab_estados[],1)),MAX($A$1:A2793)+1,0)</f>
        <v>2793</v>
      </c>
      <c r="B2794" s="18" t="s">
        <v>4063</v>
      </c>
      <c r="C2794" s="18" t="s">
        <v>4064</v>
      </c>
      <c r="D2794" s="18" t="s">
        <v>4072</v>
      </c>
      <c r="E2794" s="19" t="s">
        <v>8850</v>
      </c>
      <c r="F2794" s="18" t="str">
        <f t="shared" si="43"/>
        <v>Alto Piquiri</v>
      </c>
      <c r="G2794" s="19">
        <v>447.666</v>
      </c>
    </row>
    <row r="2795" spans="1:7" x14ac:dyDescent="0.25">
      <c r="A2795" s="18">
        <f>IF(ISNUMBER(SEARCH('1_Aspectos Geográficos'!$D$6,tab_estados[],1)),MAX($A$1:A2794)+1,0)</f>
        <v>2794</v>
      </c>
      <c r="B2795" s="18" t="s">
        <v>4063</v>
      </c>
      <c r="C2795" s="18" t="s">
        <v>4064</v>
      </c>
      <c r="D2795" s="18" t="s">
        <v>4073</v>
      </c>
      <c r="E2795" s="19" t="s">
        <v>8851</v>
      </c>
      <c r="F2795" s="18" t="str">
        <f t="shared" si="43"/>
        <v>Alvorada Do Sul</v>
      </c>
      <c r="G2795" s="19">
        <v>424.24900000000002</v>
      </c>
    </row>
    <row r="2796" spans="1:7" x14ac:dyDescent="0.25">
      <c r="A2796" s="18">
        <f>IF(ISNUMBER(SEARCH('1_Aspectos Geográficos'!$D$6,tab_estados[],1)),MAX($A$1:A2795)+1,0)</f>
        <v>2795</v>
      </c>
      <c r="B2796" s="18" t="s">
        <v>4063</v>
      </c>
      <c r="C2796" s="18" t="s">
        <v>4064</v>
      </c>
      <c r="D2796" s="18" t="s">
        <v>4074</v>
      </c>
      <c r="E2796" s="19" t="s">
        <v>8852</v>
      </c>
      <c r="F2796" s="18" t="str">
        <f t="shared" si="43"/>
        <v>Amaporã</v>
      </c>
      <c r="G2796" s="19">
        <v>384.73500000000001</v>
      </c>
    </row>
    <row r="2797" spans="1:7" x14ac:dyDescent="0.25">
      <c r="A2797" s="18">
        <f>IF(ISNUMBER(SEARCH('1_Aspectos Geográficos'!$D$6,tab_estados[],1)),MAX($A$1:A2796)+1,0)</f>
        <v>2796</v>
      </c>
      <c r="B2797" s="18" t="s">
        <v>4063</v>
      </c>
      <c r="C2797" s="18" t="s">
        <v>4064</v>
      </c>
      <c r="D2797" s="18" t="s">
        <v>4075</v>
      </c>
      <c r="E2797" s="19" t="s">
        <v>8853</v>
      </c>
      <c r="F2797" s="18" t="str">
        <f t="shared" si="43"/>
        <v>Ampére</v>
      </c>
      <c r="G2797" s="19">
        <v>298.34899999999999</v>
      </c>
    </row>
    <row r="2798" spans="1:7" x14ac:dyDescent="0.25">
      <c r="A2798" s="18">
        <f>IF(ISNUMBER(SEARCH('1_Aspectos Geográficos'!$D$6,tab_estados[],1)),MAX($A$1:A2797)+1,0)</f>
        <v>2797</v>
      </c>
      <c r="B2798" s="18" t="s">
        <v>4063</v>
      </c>
      <c r="C2798" s="18" t="s">
        <v>4064</v>
      </c>
      <c r="D2798" s="18" t="s">
        <v>4076</v>
      </c>
      <c r="E2798" s="19" t="s">
        <v>8854</v>
      </c>
      <c r="F2798" s="18" t="str">
        <f t="shared" si="43"/>
        <v>Anahy</v>
      </c>
      <c r="G2798" s="19">
        <v>102.64700000000001</v>
      </c>
    </row>
    <row r="2799" spans="1:7" x14ac:dyDescent="0.25">
      <c r="A2799" s="18">
        <f>IF(ISNUMBER(SEARCH('1_Aspectos Geográficos'!$D$6,tab_estados[],1)),MAX($A$1:A2798)+1,0)</f>
        <v>2798</v>
      </c>
      <c r="B2799" s="18" t="s">
        <v>4063</v>
      </c>
      <c r="C2799" s="18" t="s">
        <v>4064</v>
      </c>
      <c r="D2799" s="18" t="s">
        <v>4077</v>
      </c>
      <c r="E2799" s="19" t="s">
        <v>8855</v>
      </c>
      <c r="F2799" s="18" t="str">
        <f t="shared" si="43"/>
        <v>Andirá</v>
      </c>
      <c r="G2799" s="19">
        <v>236.07499999999999</v>
      </c>
    </row>
    <row r="2800" spans="1:7" x14ac:dyDescent="0.25">
      <c r="A2800" s="18">
        <f>IF(ISNUMBER(SEARCH('1_Aspectos Geográficos'!$D$6,tab_estados[],1)),MAX($A$1:A2799)+1,0)</f>
        <v>2799</v>
      </c>
      <c r="B2800" s="18" t="s">
        <v>4063</v>
      </c>
      <c r="C2800" s="18" t="s">
        <v>4064</v>
      </c>
      <c r="D2800" s="18" t="s">
        <v>4078</v>
      </c>
      <c r="E2800" s="19" t="s">
        <v>8856</v>
      </c>
      <c r="F2800" s="18" t="str">
        <f t="shared" si="43"/>
        <v>Ângulo</v>
      </c>
      <c r="G2800" s="19">
        <v>106.021</v>
      </c>
    </row>
    <row r="2801" spans="1:7" x14ac:dyDescent="0.25">
      <c r="A2801" s="18">
        <f>IF(ISNUMBER(SEARCH('1_Aspectos Geográficos'!$D$6,tab_estados[],1)),MAX($A$1:A2800)+1,0)</f>
        <v>2800</v>
      </c>
      <c r="B2801" s="18" t="s">
        <v>4063</v>
      </c>
      <c r="C2801" s="18" t="s">
        <v>4064</v>
      </c>
      <c r="D2801" s="18" t="s">
        <v>4079</v>
      </c>
      <c r="E2801" s="19" t="s">
        <v>8857</v>
      </c>
      <c r="F2801" s="18" t="str">
        <f t="shared" si="43"/>
        <v>Antonina</v>
      </c>
      <c r="G2801" s="19">
        <v>882.31700000000001</v>
      </c>
    </row>
    <row r="2802" spans="1:7" x14ac:dyDescent="0.25">
      <c r="A2802" s="18">
        <f>IF(ISNUMBER(SEARCH('1_Aspectos Geográficos'!$D$6,tab_estados[],1)),MAX($A$1:A2801)+1,0)</f>
        <v>2801</v>
      </c>
      <c r="B2802" s="18" t="s">
        <v>4063</v>
      </c>
      <c r="C2802" s="18" t="s">
        <v>4064</v>
      </c>
      <c r="D2802" s="18" t="s">
        <v>4080</v>
      </c>
      <c r="E2802" s="19" t="s">
        <v>8858</v>
      </c>
      <c r="F2802" s="18" t="str">
        <f t="shared" si="43"/>
        <v>Antônio Olinto</v>
      </c>
      <c r="G2802" s="19">
        <v>469.62</v>
      </c>
    </row>
    <row r="2803" spans="1:7" x14ac:dyDescent="0.25">
      <c r="A2803" s="18">
        <f>IF(ISNUMBER(SEARCH('1_Aspectos Geográficos'!$D$6,tab_estados[],1)),MAX($A$1:A2802)+1,0)</f>
        <v>2802</v>
      </c>
      <c r="B2803" s="18" t="s">
        <v>4063</v>
      </c>
      <c r="C2803" s="18" t="s">
        <v>4064</v>
      </c>
      <c r="D2803" s="18" t="s">
        <v>4081</v>
      </c>
      <c r="E2803" s="19" t="s">
        <v>8859</v>
      </c>
      <c r="F2803" s="18" t="str">
        <f t="shared" si="43"/>
        <v>Apucarana</v>
      </c>
      <c r="G2803" s="19">
        <v>558.38900000000001</v>
      </c>
    </row>
    <row r="2804" spans="1:7" x14ac:dyDescent="0.25">
      <c r="A2804" s="18">
        <f>IF(ISNUMBER(SEARCH('1_Aspectos Geográficos'!$D$6,tab_estados[],1)),MAX($A$1:A2803)+1,0)</f>
        <v>2803</v>
      </c>
      <c r="B2804" s="18" t="s">
        <v>4063</v>
      </c>
      <c r="C2804" s="18" t="s">
        <v>4064</v>
      </c>
      <c r="D2804" s="18" t="s">
        <v>4082</v>
      </c>
      <c r="E2804" s="19" t="s">
        <v>8860</v>
      </c>
      <c r="F2804" s="18" t="str">
        <f t="shared" si="43"/>
        <v>Arapongas</v>
      </c>
      <c r="G2804" s="19">
        <v>382.21499999999997</v>
      </c>
    </row>
    <row r="2805" spans="1:7" x14ac:dyDescent="0.25">
      <c r="A2805" s="18">
        <f>IF(ISNUMBER(SEARCH('1_Aspectos Geográficos'!$D$6,tab_estados[],1)),MAX($A$1:A2804)+1,0)</f>
        <v>2804</v>
      </c>
      <c r="B2805" s="18" t="s">
        <v>4063</v>
      </c>
      <c r="C2805" s="18" t="s">
        <v>4064</v>
      </c>
      <c r="D2805" s="18" t="s">
        <v>4083</v>
      </c>
      <c r="E2805" s="19" t="s">
        <v>8861</v>
      </c>
      <c r="F2805" s="18" t="str">
        <f t="shared" si="43"/>
        <v>Arapoti</v>
      </c>
      <c r="G2805" s="19">
        <v>1360.4939999999999</v>
      </c>
    </row>
    <row r="2806" spans="1:7" x14ac:dyDescent="0.25">
      <c r="A2806" s="18">
        <f>IF(ISNUMBER(SEARCH('1_Aspectos Geográficos'!$D$6,tab_estados[],1)),MAX($A$1:A2805)+1,0)</f>
        <v>2805</v>
      </c>
      <c r="B2806" s="18" t="s">
        <v>4063</v>
      </c>
      <c r="C2806" s="18" t="s">
        <v>4064</v>
      </c>
      <c r="D2806" s="18" t="s">
        <v>4084</v>
      </c>
      <c r="E2806" s="19" t="s">
        <v>8862</v>
      </c>
      <c r="F2806" s="18" t="str">
        <f t="shared" si="43"/>
        <v>Arapuã</v>
      </c>
      <c r="G2806" s="19">
        <v>217.37100000000001</v>
      </c>
    </row>
    <row r="2807" spans="1:7" x14ac:dyDescent="0.25">
      <c r="A2807" s="18">
        <f>IF(ISNUMBER(SEARCH('1_Aspectos Geográficos'!$D$6,tab_estados[],1)),MAX($A$1:A2806)+1,0)</f>
        <v>2806</v>
      </c>
      <c r="B2807" s="18" t="s">
        <v>4063</v>
      </c>
      <c r="C2807" s="18" t="s">
        <v>4064</v>
      </c>
      <c r="D2807" s="18" t="s">
        <v>4085</v>
      </c>
      <c r="E2807" s="19" t="s">
        <v>8657</v>
      </c>
      <c r="F2807" s="18" t="str">
        <f t="shared" si="43"/>
        <v>Araruna</v>
      </c>
      <c r="G2807" s="19">
        <v>493.19</v>
      </c>
    </row>
    <row r="2808" spans="1:7" x14ac:dyDescent="0.25">
      <c r="A2808" s="18">
        <f>IF(ISNUMBER(SEARCH('1_Aspectos Geográficos'!$D$6,tab_estados[],1)),MAX($A$1:A2807)+1,0)</f>
        <v>2807</v>
      </c>
      <c r="B2808" s="18" t="s">
        <v>4063</v>
      </c>
      <c r="C2808" s="18" t="s">
        <v>4064</v>
      </c>
      <c r="D2808" s="18" t="s">
        <v>4086</v>
      </c>
      <c r="E2808" s="19" t="s">
        <v>8863</v>
      </c>
      <c r="F2808" s="18" t="str">
        <f t="shared" si="43"/>
        <v>Araucária</v>
      </c>
      <c r="G2808" s="19">
        <v>469.24</v>
      </c>
    </row>
    <row r="2809" spans="1:7" x14ac:dyDescent="0.25">
      <c r="A2809" s="18">
        <f>IF(ISNUMBER(SEARCH('1_Aspectos Geográficos'!$D$6,tab_estados[],1)),MAX($A$1:A2808)+1,0)</f>
        <v>2808</v>
      </c>
      <c r="B2809" s="18" t="s">
        <v>4063</v>
      </c>
      <c r="C2809" s="18" t="s">
        <v>4064</v>
      </c>
      <c r="D2809" s="18" t="s">
        <v>4087</v>
      </c>
      <c r="E2809" s="19" t="s">
        <v>8864</v>
      </c>
      <c r="F2809" s="18" t="str">
        <f t="shared" si="43"/>
        <v>Ariranha Do Ivaí</v>
      </c>
      <c r="G2809" s="19">
        <v>239.56200000000001</v>
      </c>
    </row>
    <row r="2810" spans="1:7" x14ac:dyDescent="0.25">
      <c r="A2810" s="18">
        <f>IF(ISNUMBER(SEARCH('1_Aspectos Geográficos'!$D$6,tab_estados[],1)),MAX($A$1:A2809)+1,0)</f>
        <v>2809</v>
      </c>
      <c r="B2810" s="18" t="s">
        <v>4063</v>
      </c>
      <c r="C2810" s="18" t="s">
        <v>4064</v>
      </c>
      <c r="D2810" s="18" t="s">
        <v>4088</v>
      </c>
      <c r="E2810" s="19" t="s">
        <v>8865</v>
      </c>
      <c r="F2810" s="18" t="str">
        <f t="shared" si="43"/>
        <v>Assaí</v>
      </c>
      <c r="G2810" s="19">
        <v>440.34699999999998</v>
      </c>
    </row>
    <row r="2811" spans="1:7" x14ac:dyDescent="0.25">
      <c r="A2811" s="18">
        <f>IF(ISNUMBER(SEARCH('1_Aspectos Geográficos'!$D$6,tab_estados[],1)),MAX($A$1:A2810)+1,0)</f>
        <v>2810</v>
      </c>
      <c r="B2811" s="18" t="s">
        <v>4063</v>
      </c>
      <c r="C2811" s="18" t="s">
        <v>4064</v>
      </c>
      <c r="D2811" s="18" t="s">
        <v>4089</v>
      </c>
      <c r="E2811" s="19" t="s">
        <v>8866</v>
      </c>
      <c r="F2811" s="18" t="str">
        <f t="shared" si="43"/>
        <v>Assis Chateaubriand</v>
      </c>
      <c r="G2811" s="19">
        <v>969.58699999999999</v>
      </c>
    </row>
    <row r="2812" spans="1:7" x14ac:dyDescent="0.25">
      <c r="A2812" s="18">
        <f>IF(ISNUMBER(SEARCH('1_Aspectos Geográficos'!$D$6,tab_estados[],1)),MAX($A$1:A2811)+1,0)</f>
        <v>2811</v>
      </c>
      <c r="B2812" s="18" t="s">
        <v>4063</v>
      </c>
      <c r="C2812" s="18" t="s">
        <v>4064</v>
      </c>
      <c r="D2812" s="18" t="s">
        <v>4090</v>
      </c>
      <c r="E2812" s="19" t="s">
        <v>8867</v>
      </c>
      <c r="F2812" s="18" t="str">
        <f t="shared" si="43"/>
        <v>Astorga</v>
      </c>
      <c r="G2812" s="19">
        <v>434.79199999999997</v>
      </c>
    </row>
    <row r="2813" spans="1:7" x14ac:dyDescent="0.25">
      <c r="A2813" s="18">
        <f>IF(ISNUMBER(SEARCH('1_Aspectos Geográficos'!$D$6,tab_estados[],1)),MAX($A$1:A2812)+1,0)</f>
        <v>2812</v>
      </c>
      <c r="B2813" s="18" t="s">
        <v>4063</v>
      </c>
      <c r="C2813" s="18" t="s">
        <v>4064</v>
      </c>
      <c r="D2813" s="18" t="s">
        <v>4091</v>
      </c>
      <c r="E2813" s="19" t="s">
        <v>6219</v>
      </c>
      <c r="F2813" s="18" t="str">
        <f t="shared" si="43"/>
        <v>Atalaia</v>
      </c>
      <c r="G2813" s="19">
        <v>137.66300000000001</v>
      </c>
    </row>
    <row r="2814" spans="1:7" x14ac:dyDescent="0.25">
      <c r="A2814" s="18">
        <f>IF(ISNUMBER(SEARCH('1_Aspectos Geográficos'!$D$6,tab_estados[],1)),MAX($A$1:A2813)+1,0)</f>
        <v>2813</v>
      </c>
      <c r="B2814" s="18" t="s">
        <v>4063</v>
      </c>
      <c r="C2814" s="18" t="s">
        <v>4064</v>
      </c>
      <c r="D2814" s="18" t="s">
        <v>4092</v>
      </c>
      <c r="E2814" s="19" t="s">
        <v>8868</v>
      </c>
      <c r="F2814" s="18" t="str">
        <f t="shared" si="43"/>
        <v>Balsa Nova</v>
      </c>
      <c r="G2814" s="19">
        <v>348.92599999999999</v>
      </c>
    </row>
    <row r="2815" spans="1:7" x14ac:dyDescent="0.25">
      <c r="A2815" s="18">
        <f>IF(ISNUMBER(SEARCH('1_Aspectos Geográficos'!$D$6,tab_estados[],1)),MAX($A$1:A2814)+1,0)</f>
        <v>2814</v>
      </c>
      <c r="B2815" s="18" t="s">
        <v>4063</v>
      </c>
      <c r="C2815" s="18" t="s">
        <v>4064</v>
      </c>
      <c r="D2815" s="18" t="s">
        <v>4093</v>
      </c>
      <c r="E2815" s="19" t="s">
        <v>7622</v>
      </c>
      <c r="F2815" s="18" t="str">
        <f t="shared" si="43"/>
        <v>Bandeirantes</v>
      </c>
      <c r="G2815" s="19">
        <v>445.19200000000001</v>
      </c>
    </row>
    <row r="2816" spans="1:7" x14ac:dyDescent="0.25">
      <c r="A2816" s="18">
        <f>IF(ISNUMBER(SEARCH('1_Aspectos Geográficos'!$D$6,tab_estados[],1)),MAX($A$1:A2815)+1,0)</f>
        <v>2815</v>
      </c>
      <c r="B2816" s="18" t="s">
        <v>4063</v>
      </c>
      <c r="C2816" s="18" t="s">
        <v>4064</v>
      </c>
      <c r="D2816" s="18" t="s">
        <v>4094</v>
      </c>
      <c r="E2816" s="19" t="s">
        <v>8869</v>
      </c>
      <c r="F2816" s="18" t="str">
        <f t="shared" si="43"/>
        <v>Barbosa Ferraz</v>
      </c>
      <c r="G2816" s="19">
        <v>538.63599999999997</v>
      </c>
    </row>
    <row r="2817" spans="1:7" x14ac:dyDescent="0.25">
      <c r="A2817" s="18">
        <f>IF(ISNUMBER(SEARCH('1_Aspectos Geográficos'!$D$6,tab_estados[],1)),MAX($A$1:A2816)+1,0)</f>
        <v>2816</v>
      </c>
      <c r="B2817" s="18" t="s">
        <v>4063</v>
      </c>
      <c r="C2817" s="18" t="s">
        <v>4064</v>
      </c>
      <c r="D2817" s="18" t="s">
        <v>4095</v>
      </c>
      <c r="E2817" s="19" t="s">
        <v>8870</v>
      </c>
      <c r="F2817" s="18" t="str">
        <f t="shared" si="43"/>
        <v>Barracão</v>
      </c>
      <c r="G2817" s="19">
        <v>171.40199999999999</v>
      </c>
    </row>
    <row r="2818" spans="1:7" x14ac:dyDescent="0.25">
      <c r="A2818" s="18">
        <f>IF(ISNUMBER(SEARCH('1_Aspectos Geográficos'!$D$6,tab_estados[],1)),MAX($A$1:A2817)+1,0)</f>
        <v>2817</v>
      </c>
      <c r="B2818" s="18" t="s">
        <v>4063</v>
      </c>
      <c r="C2818" s="18" t="s">
        <v>4064</v>
      </c>
      <c r="D2818" s="18" t="s">
        <v>4096</v>
      </c>
      <c r="E2818" s="19" t="s">
        <v>8871</v>
      </c>
      <c r="F2818" s="18" t="str">
        <f t="shared" ref="F2818:F2881" si="44">IFERROR(VLOOKUP(ROW(A2817),lista,5,0),"")</f>
        <v>Barra Do Jacaré</v>
      </c>
      <c r="G2818" s="19">
        <v>115.724</v>
      </c>
    </row>
    <row r="2819" spans="1:7" x14ac:dyDescent="0.25">
      <c r="A2819" s="18">
        <f>IF(ISNUMBER(SEARCH('1_Aspectos Geográficos'!$D$6,tab_estados[],1)),MAX($A$1:A2818)+1,0)</f>
        <v>2818</v>
      </c>
      <c r="B2819" s="18" t="s">
        <v>4063</v>
      </c>
      <c r="C2819" s="18" t="s">
        <v>4064</v>
      </c>
      <c r="D2819" s="18" t="s">
        <v>4097</v>
      </c>
      <c r="E2819" s="19" t="s">
        <v>8872</v>
      </c>
      <c r="F2819" s="18" t="str">
        <f t="shared" si="44"/>
        <v>Bela Vista Da Caroba</v>
      </c>
      <c r="G2819" s="19">
        <v>148.107</v>
      </c>
    </row>
    <row r="2820" spans="1:7" x14ac:dyDescent="0.25">
      <c r="A2820" s="18">
        <f>IF(ISNUMBER(SEARCH('1_Aspectos Geográficos'!$D$6,tab_estados[],1)),MAX($A$1:A2819)+1,0)</f>
        <v>2819</v>
      </c>
      <c r="B2820" s="18" t="s">
        <v>4063</v>
      </c>
      <c r="C2820" s="18" t="s">
        <v>4064</v>
      </c>
      <c r="D2820" s="18" t="s">
        <v>4098</v>
      </c>
      <c r="E2820" s="19" t="s">
        <v>8873</v>
      </c>
      <c r="F2820" s="18" t="str">
        <f t="shared" si="44"/>
        <v>Bela Vista Do Paraíso</v>
      </c>
      <c r="G2820" s="19">
        <v>242.68899999999999</v>
      </c>
    </row>
    <row r="2821" spans="1:7" x14ac:dyDescent="0.25">
      <c r="A2821" s="18">
        <f>IF(ISNUMBER(SEARCH('1_Aspectos Geográficos'!$D$6,tab_estados[],1)),MAX($A$1:A2820)+1,0)</f>
        <v>2820</v>
      </c>
      <c r="B2821" s="18" t="s">
        <v>4063</v>
      </c>
      <c r="C2821" s="18" t="s">
        <v>4064</v>
      </c>
      <c r="D2821" s="18" t="s">
        <v>4099</v>
      </c>
      <c r="E2821" s="19" t="s">
        <v>8874</v>
      </c>
      <c r="F2821" s="18" t="str">
        <f t="shared" si="44"/>
        <v>Bituruna</v>
      </c>
      <c r="G2821" s="19">
        <v>1214.913</v>
      </c>
    </row>
    <row r="2822" spans="1:7" x14ac:dyDescent="0.25">
      <c r="A2822" s="18">
        <f>IF(ISNUMBER(SEARCH('1_Aspectos Geográficos'!$D$6,tab_estados[],1)),MAX($A$1:A2821)+1,0)</f>
        <v>2821</v>
      </c>
      <c r="B2822" s="18" t="s">
        <v>4063</v>
      </c>
      <c r="C2822" s="18" t="s">
        <v>4064</v>
      </c>
      <c r="D2822" s="18" t="s">
        <v>4100</v>
      </c>
      <c r="E2822" s="19" t="s">
        <v>6959</v>
      </c>
      <c r="F2822" s="18" t="str">
        <f t="shared" si="44"/>
        <v>Boa Esperança</v>
      </c>
      <c r="G2822" s="19">
        <v>307.38099999999997</v>
      </c>
    </row>
    <row r="2823" spans="1:7" x14ac:dyDescent="0.25">
      <c r="A2823" s="18">
        <f>IF(ISNUMBER(SEARCH('1_Aspectos Geográficos'!$D$6,tab_estados[],1)),MAX($A$1:A2822)+1,0)</f>
        <v>2822</v>
      </c>
      <c r="B2823" s="18" t="s">
        <v>4063</v>
      </c>
      <c r="C2823" s="18" t="s">
        <v>4064</v>
      </c>
      <c r="D2823" s="18" t="s">
        <v>4101</v>
      </c>
      <c r="E2823" s="19" t="s">
        <v>8875</v>
      </c>
      <c r="F2823" s="18" t="str">
        <f t="shared" si="44"/>
        <v>Boa Esperança Do Iguaçu</v>
      </c>
      <c r="G2823" s="19">
        <v>151.797</v>
      </c>
    </row>
    <row r="2824" spans="1:7" x14ac:dyDescent="0.25">
      <c r="A2824" s="18">
        <f>IF(ISNUMBER(SEARCH('1_Aspectos Geográficos'!$D$6,tab_estados[],1)),MAX($A$1:A2823)+1,0)</f>
        <v>2823</v>
      </c>
      <c r="B2824" s="18" t="s">
        <v>4063</v>
      </c>
      <c r="C2824" s="18" t="s">
        <v>4064</v>
      </c>
      <c r="D2824" s="18" t="s">
        <v>4102</v>
      </c>
      <c r="E2824" s="19" t="s">
        <v>8876</v>
      </c>
      <c r="F2824" s="18" t="str">
        <f t="shared" si="44"/>
        <v>Boa Ventura De São Roque</v>
      </c>
      <c r="G2824" s="19">
        <v>622.18399999999997</v>
      </c>
    </row>
    <row r="2825" spans="1:7" x14ac:dyDescent="0.25">
      <c r="A2825" s="18">
        <f>IF(ISNUMBER(SEARCH('1_Aspectos Geográficos'!$D$6,tab_estados[],1)),MAX($A$1:A2824)+1,0)</f>
        <v>2824</v>
      </c>
      <c r="B2825" s="18" t="s">
        <v>4063</v>
      </c>
      <c r="C2825" s="18" t="s">
        <v>4064</v>
      </c>
      <c r="D2825" s="18" t="s">
        <v>4103</v>
      </c>
      <c r="E2825" s="19" t="s">
        <v>8877</v>
      </c>
      <c r="F2825" s="18" t="str">
        <f t="shared" si="44"/>
        <v>Boa Vista Da Aparecida</v>
      </c>
      <c r="G2825" s="19">
        <v>256.29700000000003</v>
      </c>
    </row>
    <row r="2826" spans="1:7" x14ac:dyDescent="0.25">
      <c r="A2826" s="18">
        <f>IF(ISNUMBER(SEARCH('1_Aspectos Geográficos'!$D$6,tab_estados[],1)),MAX($A$1:A2825)+1,0)</f>
        <v>2825</v>
      </c>
      <c r="B2826" s="18" t="s">
        <v>4063</v>
      </c>
      <c r="C2826" s="18" t="s">
        <v>4064</v>
      </c>
      <c r="D2826" s="18" t="s">
        <v>4104</v>
      </c>
      <c r="E2826" s="19" t="s">
        <v>8878</v>
      </c>
      <c r="F2826" s="18" t="str">
        <f t="shared" si="44"/>
        <v>Bocaiúva Do Sul</v>
      </c>
      <c r="G2826" s="19">
        <v>826.34400000000005</v>
      </c>
    </row>
    <row r="2827" spans="1:7" x14ac:dyDescent="0.25">
      <c r="A2827" s="18">
        <f>IF(ISNUMBER(SEARCH('1_Aspectos Geográficos'!$D$6,tab_estados[],1)),MAX($A$1:A2826)+1,0)</f>
        <v>2826</v>
      </c>
      <c r="B2827" s="18" t="s">
        <v>4063</v>
      </c>
      <c r="C2827" s="18" t="s">
        <v>4064</v>
      </c>
      <c r="D2827" s="18" t="s">
        <v>4105</v>
      </c>
      <c r="E2827" s="19" t="s">
        <v>8879</v>
      </c>
      <c r="F2827" s="18" t="str">
        <f t="shared" si="44"/>
        <v>Bom Jesus Do Sul</v>
      </c>
      <c r="G2827" s="19">
        <v>173.81700000000001</v>
      </c>
    </row>
    <row r="2828" spans="1:7" x14ac:dyDescent="0.25">
      <c r="A2828" s="18">
        <f>IF(ISNUMBER(SEARCH('1_Aspectos Geográficos'!$D$6,tab_estados[],1)),MAX($A$1:A2827)+1,0)</f>
        <v>2827</v>
      </c>
      <c r="B2828" s="18" t="s">
        <v>4063</v>
      </c>
      <c r="C2828" s="18" t="s">
        <v>4064</v>
      </c>
      <c r="D2828" s="18" t="s">
        <v>4106</v>
      </c>
      <c r="E2828" s="19" t="s">
        <v>7768</v>
      </c>
      <c r="F2828" s="18" t="str">
        <f t="shared" si="44"/>
        <v>Bom Sucesso</v>
      </c>
      <c r="G2828" s="19">
        <v>322.755</v>
      </c>
    </row>
    <row r="2829" spans="1:7" x14ac:dyDescent="0.25">
      <c r="A2829" s="18">
        <f>IF(ISNUMBER(SEARCH('1_Aspectos Geográficos'!$D$6,tab_estados[],1)),MAX($A$1:A2828)+1,0)</f>
        <v>2828</v>
      </c>
      <c r="B2829" s="18" t="s">
        <v>4063</v>
      </c>
      <c r="C2829" s="18" t="s">
        <v>4064</v>
      </c>
      <c r="D2829" s="18" t="s">
        <v>4107</v>
      </c>
      <c r="E2829" s="19" t="s">
        <v>8880</v>
      </c>
      <c r="F2829" s="18" t="str">
        <f t="shared" si="44"/>
        <v>Bom Sucesso Do Sul</v>
      </c>
      <c r="G2829" s="19">
        <v>195.93100000000001</v>
      </c>
    </row>
    <row r="2830" spans="1:7" x14ac:dyDescent="0.25">
      <c r="A2830" s="18">
        <f>IF(ISNUMBER(SEARCH('1_Aspectos Geográficos'!$D$6,tab_estados[],1)),MAX($A$1:A2829)+1,0)</f>
        <v>2829</v>
      </c>
      <c r="B2830" s="18" t="s">
        <v>4063</v>
      </c>
      <c r="C2830" s="18" t="s">
        <v>4064</v>
      </c>
      <c r="D2830" s="18" t="s">
        <v>4108</v>
      </c>
      <c r="E2830" s="19" t="s">
        <v>8881</v>
      </c>
      <c r="F2830" s="18" t="str">
        <f t="shared" si="44"/>
        <v>Borrazópolis</v>
      </c>
      <c r="G2830" s="19">
        <v>334.37799999999999</v>
      </c>
    </row>
    <row r="2831" spans="1:7" x14ac:dyDescent="0.25">
      <c r="A2831" s="18">
        <f>IF(ISNUMBER(SEARCH('1_Aspectos Geográficos'!$D$6,tab_estados[],1)),MAX($A$1:A2830)+1,0)</f>
        <v>2830</v>
      </c>
      <c r="B2831" s="18" t="s">
        <v>4063</v>
      </c>
      <c r="C2831" s="18" t="s">
        <v>4064</v>
      </c>
      <c r="D2831" s="18" t="s">
        <v>4109</v>
      </c>
      <c r="E2831" s="19" t="s">
        <v>8882</v>
      </c>
      <c r="F2831" s="18" t="str">
        <f t="shared" si="44"/>
        <v>Braganey</v>
      </c>
      <c r="G2831" s="19">
        <v>343.32100000000003</v>
      </c>
    </row>
    <row r="2832" spans="1:7" x14ac:dyDescent="0.25">
      <c r="A2832" s="18">
        <f>IF(ISNUMBER(SEARCH('1_Aspectos Geográficos'!$D$6,tab_estados[],1)),MAX($A$1:A2831)+1,0)</f>
        <v>2831</v>
      </c>
      <c r="B2832" s="18" t="s">
        <v>4063</v>
      </c>
      <c r="C2832" s="18" t="s">
        <v>4064</v>
      </c>
      <c r="D2832" s="18" t="s">
        <v>4110</v>
      </c>
      <c r="E2832" s="19" t="s">
        <v>8883</v>
      </c>
      <c r="F2832" s="18" t="str">
        <f t="shared" si="44"/>
        <v>Brasilândia Do Sul</v>
      </c>
      <c r="G2832" s="19">
        <v>291.036</v>
      </c>
    </row>
    <row r="2833" spans="1:7" x14ac:dyDescent="0.25">
      <c r="A2833" s="18">
        <f>IF(ISNUMBER(SEARCH('1_Aspectos Geográficos'!$D$6,tab_estados[],1)),MAX($A$1:A2832)+1,0)</f>
        <v>2832</v>
      </c>
      <c r="B2833" s="18" t="s">
        <v>4063</v>
      </c>
      <c r="C2833" s="18" t="s">
        <v>4064</v>
      </c>
      <c r="D2833" s="18" t="s">
        <v>4111</v>
      </c>
      <c r="E2833" s="19" t="s">
        <v>8884</v>
      </c>
      <c r="F2833" s="18" t="str">
        <f t="shared" si="44"/>
        <v>Cafeara</v>
      </c>
      <c r="G2833" s="19">
        <v>185.8</v>
      </c>
    </row>
    <row r="2834" spans="1:7" x14ac:dyDescent="0.25">
      <c r="A2834" s="18">
        <f>IF(ISNUMBER(SEARCH('1_Aspectos Geográficos'!$D$6,tab_estados[],1)),MAX($A$1:A2833)+1,0)</f>
        <v>2833</v>
      </c>
      <c r="B2834" s="18" t="s">
        <v>4063</v>
      </c>
      <c r="C2834" s="18" t="s">
        <v>4064</v>
      </c>
      <c r="D2834" s="18" t="s">
        <v>4112</v>
      </c>
      <c r="E2834" s="19" t="s">
        <v>8885</v>
      </c>
      <c r="F2834" s="18" t="str">
        <f t="shared" si="44"/>
        <v>Cafelândia</v>
      </c>
      <c r="G2834" s="19">
        <v>271.72399999999999</v>
      </c>
    </row>
    <row r="2835" spans="1:7" x14ac:dyDescent="0.25">
      <c r="A2835" s="18">
        <f>IF(ISNUMBER(SEARCH('1_Aspectos Geográficos'!$D$6,tab_estados[],1)),MAX($A$1:A2834)+1,0)</f>
        <v>2834</v>
      </c>
      <c r="B2835" s="18" t="s">
        <v>4063</v>
      </c>
      <c r="C2835" s="18" t="s">
        <v>4064</v>
      </c>
      <c r="D2835" s="18" t="s">
        <v>4113</v>
      </c>
      <c r="E2835" s="19" t="s">
        <v>8886</v>
      </c>
      <c r="F2835" s="18" t="str">
        <f t="shared" si="44"/>
        <v>Cafezal Do Sul</v>
      </c>
      <c r="G2835" s="19">
        <v>335.392</v>
      </c>
    </row>
    <row r="2836" spans="1:7" x14ac:dyDescent="0.25">
      <c r="A2836" s="18">
        <f>IF(ISNUMBER(SEARCH('1_Aspectos Geográficos'!$D$6,tab_estados[],1)),MAX($A$1:A2835)+1,0)</f>
        <v>2835</v>
      </c>
      <c r="B2836" s="18" t="s">
        <v>4063</v>
      </c>
      <c r="C2836" s="18" t="s">
        <v>4064</v>
      </c>
      <c r="D2836" s="18" t="s">
        <v>4114</v>
      </c>
      <c r="E2836" s="19" t="s">
        <v>8887</v>
      </c>
      <c r="F2836" s="18" t="str">
        <f t="shared" si="44"/>
        <v>Califórnia</v>
      </c>
      <c r="G2836" s="19">
        <v>141.81700000000001</v>
      </c>
    </row>
    <row r="2837" spans="1:7" x14ac:dyDescent="0.25">
      <c r="A2837" s="18">
        <f>IF(ISNUMBER(SEARCH('1_Aspectos Geográficos'!$D$6,tab_estados[],1)),MAX($A$1:A2836)+1,0)</f>
        <v>2836</v>
      </c>
      <c r="B2837" s="18" t="s">
        <v>4063</v>
      </c>
      <c r="C2837" s="18" t="s">
        <v>4064</v>
      </c>
      <c r="D2837" s="18" t="s">
        <v>4115</v>
      </c>
      <c r="E2837" s="19" t="s">
        <v>8888</v>
      </c>
      <c r="F2837" s="18" t="str">
        <f t="shared" si="44"/>
        <v>Cambará</v>
      </c>
      <c r="G2837" s="19">
        <v>366.15300000000002</v>
      </c>
    </row>
    <row r="2838" spans="1:7" x14ac:dyDescent="0.25">
      <c r="A2838" s="18">
        <f>IF(ISNUMBER(SEARCH('1_Aspectos Geográficos'!$D$6,tab_estados[],1)),MAX($A$1:A2837)+1,0)</f>
        <v>2837</v>
      </c>
      <c r="B2838" s="18" t="s">
        <v>4063</v>
      </c>
      <c r="C2838" s="18" t="s">
        <v>4064</v>
      </c>
      <c r="D2838" s="18" t="s">
        <v>4116</v>
      </c>
      <c r="E2838" s="19" t="s">
        <v>8889</v>
      </c>
      <c r="F2838" s="18" t="str">
        <f t="shared" si="44"/>
        <v>Cambé</v>
      </c>
      <c r="G2838" s="19">
        <v>495.375</v>
      </c>
    </row>
    <row r="2839" spans="1:7" x14ac:dyDescent="0.25">
      <c r="A2839" s="18">
        <f>IF(ISNUMBER(SEARCH('1_Aspectos Geográficos'!$D$6,tab_estados[],1)),MAX($A$1:A2838)+1,0)</f>
        <v>2838</v>
      </c>
      <c r="B2839" s="18" t="s">
        <v>4063</v>
      </c>
      <c r="C2839" s="18" t="s">
        <v>4064</v>
      </c>
      <c r="D2839" s="18" t="s">
        <v>4117</v>
      </c>
      <c r="E2839" s="19" t="s">
        <v>8890</v>
      </c>
      <c r="F2839" s="18" t="str">
        <f t="shared" si="44"/>
        <v>Cambira</v>
      </c>
      <c r="G2839" s="19">
        <v>163.38800000000001</v>
      </c>
    </row>
    <row r="2840" spans="1:7" x14ac:dyDescent="0.25">
      <c r="A2840" s="18">
        <f>IF(ISNUMBER(SEARCH('1_Aspectos Geográficos'!$D$6,tab_estados[],1)),MAX($A$1:A2839)+1,0)</f>
        <v>2839</v>
      </c>
      <c r="B2840" s="18" t="s">
        <v>4063</v>
      </c>
      <c r="C2840" s="18" t="s">
        <v>4064</v>
      </c>
      <c r="D2840" s="18" t="s">
        <v>4118</v>
      </c>
      <c r="E2840" s="19" t="s">
        <v>8891</v>
      </c>
      <c r="F2840" s="18" t="str">
        <f t="shared" si="44"/>
        <v>Campina Da Lagoa</v>
      </c>
      <c r="G2840" s="19">
        <v>796.61400000000003</v>
      </c>
    </row>
    <row r="2841" spans="1:7" x14ac:dyDescent="0.25">
      <c r="A2841" s="18">
        <f>IF(ISNUMBER(SEARCH('1_Aspectos Geográficos'!$D$6,tab_estados[],1)),MAX($A$1:A2840)+1,0)</f>
        <v>2840</v>
      </c>
      <c r="B2841" s="18" t="s">
        <v>4063</v>
      </c>
      <c r="C2841" s="18" t="s">
        <v>4064</v>
      </c>
      <c r="D2841" s="18" t="s">
        <v>4119</v>
      </c>
      <c r="E2841" s="19" t="s">
        <v>8892</v>
      </c>
      <c r="F2841" s="18" t="str">
        <f t="shared" si="44"/>
        <v>Campina Do Simão</v>
      </c>
      <c r="G2841" s="19">
        <v>448.42399999999998</v>
      </c>
    </row>
    <row r="2842" spans="1:7" x14ac:dyDescent="0.25">
      <c r="A2842" s="18">
        <f>IF(ISNUMBER(SEARCH('1_Aspectos Geográficos'!$D$6,tab_estados[],1)),MAX($A$1:A2841)+1,0)</f>
        <v>2841</v>
      </c>
      <c r="B2842" s="18" t="s">
        <v>4063</v>
      </c>
      <c r="C2842" s="18" t="s">
        <v>4064</v>
      </c>
      <c r="D2842" s="18" t="s">
        <v>4120</v>
      </c>
      <c r="E2842" s="19" t="s">
        <v>8893</v>
      </c>
      <c r="F2842" s="18" t="str">
        <f t="shared" si="44"/>
        <v>Campina Grande Do Sul</v>
      </c>
      <c r="G2842" s="19">
        <v>539.245</v>
      </c>
    </row>
    <row r="2843" spans="1:7" x14ac:dyDescent="0.25">
      <c r="A2843" s="18">
        <f>IF(ISNUMBER(SEARCH('1_Aspectos Geográficos'!$D$6,tab_estados[],1)),MAX($A$1:A2842)+1,0)</f>
        <v>2842</v>
      </c>
      <c r="B2843" s="18" t="s">
        <v>4063</v>
      </c>
      <c r="C2843" s="18" t="s">
        <v>4064</v>
      </c>
      <c r="D2843" s="18" t="s">
        <v>4121</v>
      </c>
      <c r="E2843" s="19" t="s">
        <v>8894</v>
      </c>
      <c r="F2843" s="18" t="str">
        <f t="shared" si="44"/>
        <v>Campo Bonito</v>
      </c>
      <c r="G2843" s="19">
        <v>433.83199999999999</v>
      </c>
    </row>
    <row r="2844" spans="1:7" x14ac:dyDescent="0.25">
      <c r="A2844" s="18">
        <f>IF(ISNUMBER(SEARCH('1_Aspectos Geográficos'!$D$6,tab_estados[],1)),MAX($A$1:A2843)+1,0)</f>
        <v>2843</v>
      </c>
      <c r="B2844" s="18" t="s">
        <v>4063</v>
      </c>
      <c r="C2844" s="18" t="s">
        <v>4064</v>
      </c>
      <c r="D2844" s="18" t="s">
        <v>4122</v>
      </c>
      <c r="E2844" s="19" t="s">
        <v>8895</v>
      </c>
      <c r="F2844" s="18" t="str">
        <f t="shared" si="44"/>
        <v>Campo Do Tenente</v>
      </c>
      <c r="G2844" s="19">
        <v>304.488</v>
      </c>
    </row>
    <row r="2845" spans="1:7" x14ac:dyDescent="0.25">
      <c r="A2845" s="18">
        <f>IF(ISNUMBER(SEARCH('1_Aspectos Geográficos'!$D$6,tab_estados[],1)),MAX($A$1:A2844)+1,0)</f>
        <v>2844</v>
      </c>
      <c r="B2845" s="18" t="s">
        <v>4063</v>
      </c>
      <c r="C2845" s="18" t="s">
        <v>4064</v>
      </c>
      <c r="D2845" s="18" t="s">
        <v>4123</v>
      </c>
      <c r="E2845" s="19" t="s">
        <v>8896</v>
      </c>
      <c r="F2845" s="18" t="str">
        <f t="shared" si="44"/>
        <v>Campo Largo</v>
      </c>
      <c r="G2845" s="19">
        <v>1243.5519999999999</v>
      </c>
    </row>
    <row r="2846" spans="1:7" x14ac:dyDescent="0.25">
      <c r="A2846" s="18">
        <f>IF(ISNUMBER(SEARCH('1_Aspectos Geográficos'!$D$6,tab_estados[],1)),MAX($A$1:A2845)+1,0)</f>
        <v>2845</v>
      </c>
      <c r="B2846" s="18" t="s">
        <v>4063</v>
      </c>
      <c r="C2846" s="18" t="s">
        <v>4064</v>
      </c>
      <c r="D2846" s="18" t="s">
        <v>4124</v>
      </c>
      <c r="E2846" s="19" t="s">
        <v>8897</v>
      </c>
      <c r="F2846" s="18" t="str">
        <f t="shared" si="44"/>
        <v>Campo Magro</v>
      </c>
      <c r="G2846" s="19">
        <v>275.35199999999998</v>
      </c>
    </row>
    <row r="2847" spans="1:7" x14ac:dyDescent="0.25">
      <c r="A2847" s="18">
        <f>IF(ISNUMBER(SEARCH('1_Aspectos Geográficos'!$D$6,tab_estados[],1)),MAX($A$1:A2846)+1,0)</f>
        <v>2846</v>
      </c>
      <c r="B2847" s="18" t="s">
        <v>4063</v>
      </c>
      <c r="C2847" s="18" t="s">
        <v>4064</v>
      </c>
      <c r="D2847" s="18" t="s">
        <v>4125</v>
      </c>
      <c r="E2847" s="19" t="s">
        <v>8898</v>
      </c>
      <c r="F2847" s="18" t="str">
        <f t="shared" si="44"/>
        <v>Campo Mourão</v>
      </c>
      <c r="G2847" s="19">
        <v>757.875</v>
      </c>
    </row>
    <row r="2848" spans="1:7" x14ac:dyDescent="0.25">
      <c r="A2848" s="18">
        <f>IF(ISNUMBER(SEARCH('1_Aspectos Geográficos'!$D$6,tab_estados[],1)),MAX($A$1:A2847)+1,0)</f>
        <v>2847</v>
      </c>
      <c r="B2848" s="18" t="s">
        <v>4063</v>
      </c>
      <c r="C2848" s="18" t="s">
        <v>4064</v>
      </c>
      <c r="D2848" s="18" t="s">
        <v>4126</v>
      </c>
      <c r="E2848" s="19" t="s">
        <v>8899</v>
      </c>
      <c r="F2848" s="18" t="str">
        <f t="shared" si="44"/>
        <v>Cândido De Abreu</v>
      </c>
      <c r="G2848" s="19">
        <v>1510.16</v>
      </c>
    </row>
    <row r="2849" spans="1:7" x14ac:dyDescent="0.25">
      <c r="A2849" s="18">
        <f>IF(ISNUMBER(SEARCH('1_Aspectos Geográficos'!$D$6,tab_estados[],1)),MAX($A$1:A2848)+1,0)</f>
        <v>2848</v>
      </c>
      <c r="B2849" s="18" t="s">
        <v>4063</v>
      </c>
      <c r="C2849" s="18" t="s">
        <v>4064</v>
      </c>
      <c r="D2849" s="18" t="s">
        <v>4127</v>
      </c>
      <c r="E2849" s="19" t="s">
        <v>8900</v>
      </c>
      <c r="F2849" s="18" t="str">
        <f t="shared" si="44"/>
        <v>Candói</v>
      </c>
      <c r="G2849" s="19">
        <v>1512.7860000000001</v>
      </c>
    </row>
    <row r="2850" spans="1:7" x14ac:dyDescent="0.25">
      <c r="A2850" s="18">
        <f>IF(ISNUMBER(SEARCH('1_Aspectos Geográficos'!$D$6,tab_estados[],1)),MAX($A$1:A2849)+1,0)</f>
        <v>2849</v>
      </c>
      <c r="B2850" s="18" t="s">
        <v>4063</v>
      </c>
      <c r="C2850" s="18" t="s">
        <v>4064</v>
      </c>
      <c r="D2850" s="18" t="s">
        <v>4128</v>
      </c>
      <c r="E2850" s="19" t="s">
        <v>7809</v>
      </c>
      <c r="F2850" s="18" t="str">
        <f t="shared" si="44"/>
        <v>Cantagalo</v>
      </c>
      <c r="G2850" s="19">
        <v>583.54</v>
      </c>
    </row>
    <row r="2851" spans="1:7" x14ac:dyDescent="0.25">
      <c r="A2851" s="18">
        <f>IF(ISNUMBER(SEARCH('1_Aspectos Geográficos'!$D$6,tab_estados[],1)),MAX($A$1:A2850)+1,0)</f>
        <v>2850</v>
      </c>
      <c r="B2851" s="18" t="s">
        <v>4063</v>
      </c>
      <c r="C2851" s="18" t="s">
        <v>4064</v>
      </c>
      <c r="D2851" s="18" t="s">
        <v>4129</v>
      </c>
      <c r="E2851" s="19" t="s">
        <v>8549</v>
      </c>
      <c r="F2851" s="18" t="str">
        <f t="shared" si="44"/>
        <v>Capanema</v>
      </c>
      <c r="G2851" s="19">
        <v>419.036</v>
      </c>
    </row>
    <row r="2852" spans="1:7" x14ac:dyDescent="0.25">
      <c r="A2852" s="18">
        <f>IF(ISNUMBER(SEARCH('1_Aspectos Geográficos'!$D$6,tab_estados[],1)),MAX($A$1:A2851)+1,0)</f>
        <v>2851</v>
      </c>
      <c r="B2852" s="18" t="s">
        <v>4063</v>
      </c>
      <c r="C2852" s="18" t="s">
        <v>4064</v>
      </c>
      <c r="D2852" s="18" t="s">
        <v>4130</v>
      </c>
      <c r="E2852" s="19" t="s">
        <v>8901</v>
      </c>
      <c r="F2852" s="18" t="str">
        <f t="shared" si="44"/>
        <v>Capitão Leônidas Marques</v>
      </c>
      <c r="G2852" s="19">
        <v>275.74799999999999</v>
      </c>
    </row>
    <row r="2853" spans="1:7" x14ac:dyDescent="0.25">
      <c r="A2853" s="18">
        <f>IF(ISNUMBER(SEARCH('1_Aspectos Geográficos'!$D$6,tab_estados[],1)),MAX($A$1:A2852)+1,0)</f>
        <v>2852</v>
      </c>
      <c r="B2853" s="18" t="s">
        <v>4063</v>
      </c>
      <c r="C2853" s="18" t="s">
        <v>4064</v>
      </c>
      <c r="D2853" s="18" t="s">
        <v>4131</v>
      </c>
      <c r="E2853" s="19" t="s">
        <v>8902</v>
      </c>
      <c r="F2853" s="18" t="str">
        <f t="shared" si="44"/>
        <v>Carambeí</v>
      </c>
      <c r="G2853" s="19">
        <v>649.67999999999995</v>
      </c>
    </row>
    <row r="2854" spans="1:7" x14ac:dyDescent="0.25">
      <c r="A2854" s="18">
        <f>IF(ISNUMBER(SEARCH('1_Aspectos Geográficos'!$D$6,tab_estados[],1)),MAX($A$1:A2853)+1,0)</f>
        <v>2853</v>
      </c>
      <c r="B2854" s="18" t="s">
        <v>4063</v>
      </c>
      <c r="C2854" s="18" t="s">
        <v>4064</v>
      </c>
      <c r="D2854" s="18" t="s">
        <v>4132</v>
      </c>
      <c r="E2854" s="19" t="s">
        <v>8903</v>
      </c>
      <c r="F2854" s="18" t="str">
        <f t="shared" si="44"/>
        <v>Carlópolis</v>
      </c>
      <c r="G2854" s="19">
        <v>451.41899999999998</v>
      </c>
    </row>
    <row r="2855" spans="1:7" x14ac:dyDescent="0.25">
      <c r="A2855" s="18">
        <f>IF(ISNUMBER(SEARCH('1_Aspectos Geográficos'!$D$6,tab_estados[],1)),MAX($A$1:A2854)+1,0)</f>
        <v>2854</v>
      </c>
      <c r="B2855" s="18" t="s">
        <v>4063</v>
      </c>
      <c r="C2855" s="18" t="s">
        <v>4064</v>
      </c>
      <c r="D2855" s="18" t="s">
        <v>4133</v>
      </c>
      <c r="E2855" s="19" t="s">
        <v>6804</v>
      </c>
      <c r="F2855" s="18" t="str">
        <f t="shared" si="44"/>
        <v>Cascavel</v>
      </c>
      <c r="G2855" s="19">
        <v>2100.8310000000001</v>
      </c>
    </row>
    <row r="2856" spans="1:7" x14ac:dyDescent="0.25">
      <c r="A2856" s="18">
        <f>IF(ISNUMBER(SEARCH('1_Aspectos Geográficos'!$D$6,tab_estados[],1)),MAX($A$1:A2855)+1,0)</f>
        <v>2855</v>
      </c>
      <c r="B2856" s="18" t="s">
        <v>4063</v>
      </c>
      <c r="C2856" s="18" t="s">
        <v>4064</v>
      </c>
      <c r="D2856" s="18" t="s">
        <v>4134</v>
      </c>
      <c r="E2856" s="19" t="s">
        <v>8904</v>
      </c>
      <c r="F2856" s="18" t="str">
        <f t="shared" si="44"/>
        <v>Castro</v>
      </c>
      <c r="G2856" s="19">
        <v>2531.5030000000002</v>
      </c>
    </row>
    <row r="2857" spans="1:7" x14ac:dyDescent="0.25">
      <c r="A2857" s="18">
        <f>IF(ISNUMBER(SEARCH('1_Aspectos Geográficos'!$D$6,tab_estados[],1)),MAX($A$1:A2856)+1,0)</f>
        <v>2856</v>
      </c>
      <c r="B2857" s="18" t="s">
        <v>4063</v>
      </c>
      <c r="C2857" s="18" t="s">
        <v>4064</v>
      </c>
      <c r="D2857" s="18" t="s">
        <v>4135</v>
      </c>
      <c r="E2857" s="19" t="s">
        <v>8905</v>
      </c>
      <c r="F2857" s="18" t="str">
        <f t="shared" si="44"/>
        <v>Catanduvas</v>
      </c>
      <c r="G2857" s="19">
        <v>581.75599999999997</v>
      </c>
    </row>
    <row r="2858" spans="1:7" x14ac:dyDescent="0.25">
      <c r="A2858" s="18">
        <f>IF(ISNUMBER(SEARCH('1_Aspectos Geográficos'!$D$6,tab_estados[],1)),MAX($A$1:A2857)+1,0)</f>
        <v>2857</v>
      </c>
      <c r="B2858" s="18" t="s">
        <v>4063</v>
      </c>
      <c r="C2858" s="18" t="s">
        <v>4064</v>
      </c>
      <c r="D2858" s="18" t="s">
        <v>4136</v>
      </c>
      <c r="E2858" s="19" t="s">
        <v>8906</v>
      </c>
      <c r="F2858" s="18" t="str">
        <f t="shared" si="44"/>
        <v>Centenário Do Sul</v>
      </c>
      <c r="G2858" s="19">
        <v>371.834</v>
      </c>
    </row>
    <row r="2859" spans="1:7" x14ac:dyDescent="0.25">
      <c r="A2859" s="18">
        <f>IF(ISNUMBER(SEARCH('1_Aspectos Geográficos'!$D$6,tab_estados[],1)),MAX($A$1:A2858)+1,0)</f>
        <v>2858</v>
      </c>
      <c r="B2859" s="18" t="s">
        <v>4063</v>
      </c>
      <c r="C2859" s="18" t="s">
        <v>4064</v>
      </c>
      <c r="D2859" s="18" t="s">
        <v>4137</v>
      </c>
      <c r="E2859" s="19" t="s">
        <v>8907</v>
      </c>
      <c r="F2859" s="18" t="str">
        <f t="shared" si="44"/>
        <v>Cerro Azul</v>
      </c>
      <c r="G2859" s="19">
        <v>1341.19</v>
      </c>
    </row>
    <row r="2860" spans="1:7" x14ac:dyDescent="0.25">
      <c r="A2860" s="18">
        <f>IF(ISNUMBER(SEARCH('1_Aspectos Geográficos'!$D$6,tab_estados[],1)),MAX($A$1:A2859)+1,0)</f>
        <v>2859</v>
      </c>
      <c r="B2860" s="18" t="s">
        <v>4063</v>
      </c>
      <c r="C2860" s="18" t="s">
        <v>4064</v>
      </c>
      <c r="D2860" s="18" t="s">
        <v>4138</v>
      </c>
      <c r="E2860" s="19" t="s">
        <v>8908</v>
      </c>
      <c r="F2860" s="18" t="str">
        <f t="shared" si="44"/>
        <v>Céu Azul</v>
      </c>
      <c r="G2860" s="19">
        <v>1179.4490000000001</v>
      </c>
    </row>
    <row r="2861" spans="1:7" x14ac:dyDescent="0.25">
      <c r="A2861" s="18">
        <f>IF(ISNUMBER(SEARCH('1_Aspectos Geográficos'!$D$6,tab_estados[],1)),MAX($A$1:A2860)+1,0)</f>
        <v>2860</v>
      </c>
      <c r="B2861" s="18" t="s">
        <v>4063</v>
      </c>
      <c r="C2861" s="18" t="s">
        <v>4064</v>
      </c>
      <c r="D2861" s="18" t="s">
        <v>4139</v>
      </c>
      <c r="E2861" s="19" t="s">
        <v>8909</v>
      </c>
      <c r="F2861" s="18" t="str">
        <f t="shared" si="44"/>
        <v>Chopinzinho</v>
      </c>
      <c r="G2861" s="19">
        <v>959.69200000000001</v>
      </c>
    </row>
    <row r="2862" spans="1:7" x14ac:dyDescent="0.25">
      <c r="A2862" s="18">
        <f>IF(ISNUMBER(SEARCH('1_Aspectos Geográficos'!$D$6,tab_estados[],1)),MAX($A$1:A2861)+1,0)</f>
        <v>2861</v>
      </c>
      <c r="B2862" s="18" t="s">
        <v>4063</v>
      </c>
      <c r="C2862" s="18" t="s">
        <v>4064</v>
      </c>
      <c r="D2862" s="18" t="s">
        <v>4140</v>
      </c>
      <c r="E2862" s="19" t="s">
        <v>8910</v>
      </c>
      <c r="F2862" s="18" t="str">
        <f t="shared" si="44"/>
        <v>Cianorte</v>
      </c>
      <c r="G2862" s="19">
        <v>811.66600000000005</v>
      </c>
    </row>
    <row r="2863" spans="1:7" x14ac:dyDescent="0.25">
      <c r="A2863" s="18">
        <f>IF(ISNUMBER(SEARCH('1_Aspectos Geográficos'!$D$6,tab_estados[],1)),MAX($A$1:A2862)+1,0)</f>
        <v>2862</v>
      </c>
      <c r="B2863" s="18" t="s">
        <v>4063</v>
      </c>
      <c r="C2863" s="18" t="s">
        <v>4064</v>
      </c>
      <c r="D2863" s="18" t="s">
        <v>4141</v>
      </c>
      <c r="E2863" s="19" t="s">
        <v>8911</v>
      </c>
      <c r="F2863" s="18" t="str">
        <f t="shared" si="44"/>
        <v>Cidade Gaúcha</v>
      </c>
      <c r="G2863" s="19">
        <v>403.04500000000002</v>
      </c>
    </row>
    <row r="2864" spans="1:7" x14ac:dyDescent="0.25">
      <c r="A2864" s="18">
        <f>IF(ISNUMBER(SEARCH('1_Aspectos Geográficos'!$D$6,tab_estados[],1)),MAX($A$1:A2863)+1,0)</f>
        <v>2863</v>
      </c>
      <c r="B2864" s="18" t="s">
        <v>4063</v>
      </c>
      <c r="C2864" s="18" t="s">
        <v>4064</v>
      </c>
      <c r="D2864" s="18" t="s">
        <v>4142</v>
      </c>
      <c r="E2864" s="19" t="s">
        <v>8912</v>
      </c>
      <c r="F2864" s="18" t="str">
        <f t="shared" si="44"/>
        <v>Clevelândia</v>
      </c>
      <c r="G2864" s="19">
        <v>703.63800000000003</v>
      </c>
    </row>
    <row r="2865" spans="1:7" x14ac:dyDescent="0.25">
      <c r="A2865" s="18">
        <f>IF(ISNUMBER(SEARCH('1_Aspectos Geográficos'!$D$6,tab_estados[],1)),MAX($A$1:A2864)+1,0)</f>
        <v>2864</v>
      </c>
      <c r="B2865" s="18" t="s">
        <v>4063</v>
      </c>
      <c r="C2865" s="18" t="s">
        <v>4064</v>
      </c>
      <c r="D2865" s="18" t="s">
        <v>4143</v>
      </c>
      <c r="E2865" s="19" t="s">
        <v>8913</v>
      </c>
      <c r="F2865" s="18" t="str">
        <f t="shared" si="44"/>
        <v>Colombo</v>
      </c>
      <c r="G2865" s="19">
        <v>197.79300000000001</v>
      </c>
    </row>
    <row r="2866" spans="1:7" x14ac:dyDescent="0.25">
      <c r="A2866" s="18">
        <f>IF(ISNUMBER(SEARCH('1_Aspectos Geográficos'!$D$6,tab_estados[],1)),MAX($A$1:A2865)+1,0)</f>
        <v>2865</v>
      </c>
      <c r="B2866" s="18" t="s">
        <v>4063</v>
      </c>
      <c r="C2866" s="18" t="s">
        <v>4064</v>
      </c>
      <c r="D2866" s="18" t="s">
        <v>4144</v>
      </c>
      <c r="E2866" s="19" t="s">
        <v>8914</v>
      </c>
      <c r="F2866" s="18" t="str">
        <f t="shared" si="44"/>
        <v>Colorado</v>
      </c>
      <c r="G2866" s="19">
        <v>403.26299999999998</v>
      </c>
    </row>
    <row r="2867" spans="1:7" x14ac:dyDescent="0.25">
      <c r="A2867" s="18">
        <f>IF(ISNUMBER(SEARCH('1_Aspectos Geográficos'!$D$6,tab_estados[],1)),MAX($A$1:A2866)+1,0)</f>
        <v>2866</v>
      </c>
      <c r="B2867" s="18" t="s">
        <v>4063</v>
      </c>
      <c r="C2867" s="18" t="s">
        <v>4064</v>
      </c>
      <c r="D2867" s="18" t="s">
        <v>4145</v>
      </c>
      <c r="E2867" s="19" t="s">
        <v>8915</v>
      </c>
      <c r="F2867" s="18" t="str">
        <f t="shared" si="44"/>
        <v>Congonhinhas</v>
      </c>
      <c r="G2867" s="19">
        <v>535.96299999999997</v>
      </c>
    </row>
    <row r="2868" spans="1:7" x14ac:dyDescent="0.25">
      <c r="A2868" s="18">
        <f>IF(ISNUMBER(SEARCH('1_Aspectos Geográficos'!$D$6,tab_estados[],1)),MAX($A$1:A2867)+1,0)</f>
        <v>2867</v>
      </c>
      <c r="B2868" s="18" t="s">
        <v>4063</v>
      </c>
      <c r="C2868" s="18" t="s">
        <v>4064</v>
      </c>
      <c r="D2868" s="18" t="s">
        <v>4146</v>
      </c>
      <c r="E2868" s="19" t="s">
        <v>8916</v>
      </c>
      <c r="F2868" s="18" t="str">
        <f t="shared" si="44"/>
        <v>Conselheiro Mairinck</v>
      </c>
      <c r="G2868" s="19">
        <v>204.70500000000001</v>
      </c>
    </row>
    <row r="2869" spans="1:7" x14ac:dyDescent="0.25">
      <c r="A2869" s="18">
        <f>IF(ISNUMBER(SEARCH('1_Aspectos Geográficos'!$D$6,tab_estados[],1)),MAX($A$1:A2868)+1,0)</f>
        <v>2868</v>
      </c>
      <c r="B2869" s="18" t="s">
        <v>4063</v>
      </c>
      <c r="C2869" s="18" t="s">
        <v>4064</v>
      </c>
      <c r="D2869" s="18" t="s">
        <v>4147</v>
      </c>
      <c r="E2869" s="19" t="s">
        <v>8917</v>
      </c>
      <c r="F2869" s="18" t="str">
        <f t="shared" si="44"/>
        <v>Contenda</v>
      </c>
      <c r="G2869" s="19">
        <v>299.03699999999998</v>
      </c>
    </row>
    <row r="2870" spans="1:7" x14ac:dyDescent="0.25">
      <c r="A2870" s="18">
        <f>IF(ISNUMBER(SEARCH('1_Aspectos Geográficos'!$D$6,tab_estados[],1)),MAX($A$1:A2869)+1,0)</f>
        <v>2869</v>
      </c>
      <c r="B2870" s="18" t="s">
        <v>4063</v>
      </c>
      <c r="C2870" s="18" t="s">
        <v>4064</v>
      </c>
      <c r="D2870" s="18" t="s">
        <v>4148</v>
      </c>
      <c r="E2870" s="19" t="s">
        <v>8918</v>
      </c>
      <c r="F2870" s="18" t="str">
        <f t="shared" si="44"/>
        <v>Corbélia</v>
      </c>
      <c r="G2870" s="19">
        <v>529.38400000000001</v>
      </c>
    </row>
    <row r="2871" spans="1:7" x14ac:dyDescent="0.25">
      <c r="A2871" s="18">
        <f>IF(ISNUMBER(SEARCH('1_Aspectos Geográficos'!$D$6,tab_estados[],1)),MAX($A$1:A2870)+1,0)</f>
        <v>2870</v>
      </c>
      <c r="B2871" s="18" t="s">
        <v>4063</v>
      </c>
      <c r="C2871" s="18" t="s">
        <v>4064</v>
      </c>
      <c r="D2871" s="18" t="s">
        <v>4149</v>
      </c>
      <c r="E2871" s="19" t="s">
        <v>8919</v>
      </c>
      <c r="F2871" s="18" t="str">
        <f t="shared" si="44"/>
        <v>Cornélio Procópio</v>
      </c>
      <c r="G2871" s="19">
        <v>635.1</v>
      </c>
    </row>
    <row r="2872" spans="1:7" x14ac:dyDescent="0.25">
      <c r="A2872" s="18">
        <f>IF(ISNUMBER(SEARCH('1_Aspectos Geográficos'!$D$6,tab_estados[],1)),MAX($A$1:A2871)+1,0)</f>
        <v>2871</v>
      </c>
      <c r="B2872" s="18" t="s">
        <v>4063</v>
      </c>
      <c r="C2872" s="18" t="s">
        <v>4064</v>
      </c>
      <c r="D2872" s="18" t="s">
        <v>4150</v>
      </c>
      <c r="E2872" s="19" t="s">
        <v>8920</v>
      </c>
      <c r="F2872" s="18" t="str">
        <f t="shared" si="44"/>
        <v>Coronel Domingos Soares</v>
      </c>
      <c r="G2872" s="19">
        <v>1576.22</v>
      </c>
    </row>
    <row r="2873" spans="1:7" x14ac:dyDescent="0.25">
      <c r="A2873" s="18">
        <f>IF(ISNUMBER(SEARCH('1_Aspectos Geográficos'!$D$6,tab_estados[],1)),MAX($A$1:A2872)+1,0)</f>
        <v>2872</v>
      </c>
      <c r="B2873" s="18" t="s">
        <v>4063</v>
      </c>
      <c r="C2873" s="18" t="s">
        <v>4064</v>
      </c>
      <c r="D2873" s="18" t="s">
        <v>4151</v>
      </c>
      <c r="E2873" s="19" t="s">
        <v>8921</v>
      </c>
      <c r="F2873" s="18" t="str">
        <f t="shared" si="44"/>
        <v>Coronel Vivida</v>
      </c>
      <c r="G2873" s="19">
        <v>684.41700000000003</v>
      </c>
    </row>
    <row r="2874" spans="1:7" x14ac:dyDescent="0.25">
      <c r="A2874" s="18">
        <f>IF(ISNUMBER(SEARCH('1_Aspectos Geográficos'!$D$6,tab_estados[],1)),MAX($A$1:A2873)+1,0)</f>
        <v>2873</v>
      </c>
      <c r="B2874" s="18" t="s">
        <v>4063</v>
      </c>
      <c r="C2874" s="18" t="s">
        <v>4064</v>
      </c>
      <c r="D2874" s="18" t="s">
        <v>4152</v>
      </c>
      <c r="E2874" s="19" t="s">
        <v>8922</v>
      </c>
      <c r="F2874" s="18" t="str">
        <f t="shared" si="44"/>
        <v>Corumbataí Do Sul</v>
      </c>
      <c r="G2874" s="19">
        <v>164.34100000000001</v>
      </c>
    </row>
    <row r="2875" spans="1:7" x14ac:dyDescent="0.25">
      <c r="A2875" s="18">
        <f>IF(ISNUMBER(SEARCH('1_Aspectos Geográficos'!$D$6,tab_estados[],1)),MAX($A$1:A2874)+1,0)</f>
        <v>2874</v>
      </c>
      <c r="B2875" s="18" t="s">
        <v>4063</v>
      </c>
      <c r="C2875" s="18" t="s">
        <v>4064</v>
      </c>
      <c r="D2875" s="18" t="s">
        <v>4153</v>
      </c>
      <c r="E2875" s="19" t="s">
        <v>8923</v>
      </c>
      <c r="F2875" s="18" t="str">
        <f t="shared" si="44"/>
        <v>Cruzeiro Do Iguaçu</v>
      </c>
      <c r="G2875" s="19">
        <v>161.86199999999999</v>
      </c>
    </row>
    <row r="2876" spans="1:7" x14ac:dyDescent="0.25">
      <c r="A2876" s="18">
        <f>IF(ISNUMBER(SEARCH('1_Aspectos Geográficos'!$D$6,tab_estados[],1)),MAX($A$1:A2875)+1,0)</f>
        <v>2875</v>
      </c>
      <c r="B2876" s="18" t="s">
        <v>4063</v>
      </c>
      <c r="C2876" s="18" t="s">
        <v>4064</v>
      </c>
      <c r="D2876" s="18" t="s">
        <v>4154</v>
      </c>
      <c r="E2876" s="19" t="s">
        <v>8924</v>
      </c>
      <c r="F2876" s="18" t="str">
        <f t="shared" si="44"/>
        <v>Cruzeiro Do Oeste</v>
      </c>
      <c r="G2876" s="19">
        <v>775.98400000000004</v>
      </c>
    </row>
    <row r="2877" spans="1:7" x14ac:dyDescent="0.25">
      <c r="A2877" s="18">
        <f>IF(ISNUMBER(SEARCH('1_Aspectos Geográficos'!$D$6,tab_estados[],1)),MAX($A$1:A2876)+1,0)</f>
        <v>2876</v>
      </c>
      <c r="B2877" s="18" t="s">
        <v>4063</v>
      </c>
      <c r="C2877" s="18" t="s">
        <v>4064</v>
      </c>
      <c r="D2877" s="18" t="s">
        <v>4155</v>
      </c>
      <c r="E2877" s="19" t="s">
        <v>5985</v>
      </c>
      <c r="F2877" s="18" t="str">
        <f t="shared" si="44"/>
        <v>Cruzeiro Do Sul</v>
      </c>
      <c r="G2877" s="19">
        <v>259.10300000000001</v>
      </c>
    </row>
    <row r="2878" spans="1:7" x14ac:dyDescent="0.25">
      <c r="A2878" s="18">
        <f>IF(ISNUMBER(SEARCH('1_Aspectos Geográficos'!$D$6,tab_estados[],1)),MAX($A$1:A2877)+1,0)</f>
        <v>2877</v>
      </c>
      <c r="B2878" s="18" t="s">
        <v>4063</v>
      </c>
      <c r="C2878" s="18" t="s">
        <v>4064</v>
      </c>
      <c r="D2878" s="18" t="s">
        <v>4156</v>
      </c>
      <c r="E2878" s="19" t="s">
        <v>8925</v>
      </c>
      <c r="F2878" s="18" t="str">
        <f t="shared" si="44"/>
        <v>Cruz Machado</v>
      </c>
      <c r="G2878" s="19">
        <v>1478.35</v>
      </c>
    </row>
    <row r="2879" spans="1:7" x14ac:dyDescent="0.25">
      <c r="A2879" s="18">
        <f>IF(ISNUMBER(SEARCH('1_Aspectos Geográficos'!$D$6,tab_estados[],1)),MAX($A$1:A2878)+1,0)</f>
        <v>2878</v>
      </c>
      <c r="B2879" s="18" t="s">
        <v>4063</v>
      </c>
      <c r="C2879" s="18" t="s">
        <v>4064</v>
      </c>
      <c r="D2879" s="18" t="s">
        <v>4157</v>
      </c>
      <c r="E2879" s="19" t="s">
        <v>8926</v>
      </c>
      <c r="F2879" s="18" t="str">
        <f t="shared" si="44"/>
        <v>Cruzmaltina</v>
      </c>
      <c r="G2879" s="19">
        <v>312.29899999999998</v>
      </c>
    </row>
    <row r="2880" spans="1:7" x14ac:dyDescent="0.25">
      <c r="A2880" s="18">
        <f>IF(ISNUMBER(SEARCH('1_Aspectos Geográficos'!$D$6,tab_estados[],1)),MAX($A$1:A2879)+1,0)</f>
        <v>2879</v>
      </c>
      <c r="B2880" s="18" t="s">
        <v>4063</v>
      </c>
      <c r="C2880" s="18" t="s">
        <v>4064</v>
      </c>
      <c r="D2880" s="18" t="s">
        <v>4158</v>
      </c>
      <c r="E2880" s="19" t="s">
        <v>8927</v>
      </c>
      <c r="F2880" s="18" t="str">
        <f t="shared" si="44"/>
        <v>Curitiba</v>
      </c>
      <c r="G2880" s="19">
        <v>435.036</v>
      </c>
    </row>
    <row r="2881" spans="1:7" x14ac:dyDescent="0.25">
      <c r="A2881" s="18">
        <f>IF(ISNUMBER(SEARCH('1_Aspectos Geográficos'!$D$6,tab_estados[],1)),MAX($A$1:A2880)+1,0)</f>
        <v>2880</v>
      </c>
      <c r="B2881" s="18" t="s">
        <v>4063</v>
      </c>
      <c r="C2881" s="18" t="s">
        <v>4064</v>
      </c>
      <c r="D2881" s="18" t="s">
        <v>4159</v>
      </c>
      <c r="E2881" s="19" t="s">
        <v>8928</v>
      </c>
      <c r="F2881" s="18" t="str">
        <f t="shared" si="44"/>
        <v>Curiúva</v>
      </c>
      <c r="G2881" s="19">
        <v>576.26300000000003</v>
      </c>
    </row>
    <row r="2882" spans="1:7" x14ac:dyDescent="0.25">
      <c r="A2882" s="18">
        <f>IF(ISNUMBER(SEARCH('1_Aspectos Geográficos'!$D$6,tab_estados[],1)),MAX($A$1:A2881)+1,0)</f>
        <v>2881</v>
      </c>
      <c r="B2882" s="18" t="s">
        <v>4063</v>
      </c>
      <c r="C2882" s="18" t="s">
        <v>4064</v>
      </c>
      <c r="D2882" s="18" t="s">
        <v>4160</v>
      </c>
      <c r="E2882" s="19" t="s">
        <v>8929</v>
      </c>
      <c r="F2882" s="18" t="str">
        <f t="shared" ref="F2882:F2945" si="45">IFERROR(VLOOKUP(ROW(A2881),lista,5,0),"")</f>
        <v>Diamante Do Norte</v>
      </c>
      <c r="G2882" s="19">
        <v>242.886</v>
      </c>
    </row>
    <row r="2883" spans="1:7" x14ac:dyDescent="0.25">
      <c r="A2883" s="18">
        <f>IF(ISNUMBER(SEARCH('1_Aspectos Geográficos'!$D$6,tab_estados[],1)),MAX($A$1:A2882)+1,0)</f>
        <v>2882</v>
      </c>
      <c r="B2883" s="18" t="s">
        <v>4063</v>
      </c>
      <c r="C2883" s="18" t="s">
        <v>4064</v>
      </c>
      <c r="D2883" s="18" t="s">
        <v>4161</v>
      </c>
      <c r="E2883" s="19" t="s">
        <v>8930</v>
      </c>
      <c r="F2883" s="18" t="str">
        <f t="shared" si="45"/>
        <v>Diamante Do Sul</v>
      </c>
      <c r="G2883" s="19">
        <v>359.94600000000003</v>
      </c>
    </row>
    <row r="2884" spans="1:7" x14ac:dyDescent="0.25">
      <c r="A2884" s="18">
        <f>IF(ISNUMBER(SEARCH('1_Aspectos Geográficos'!$D$6,tab_estados[],1)),MAX($A$1:A2883)+1,0)</f>
        <v>2883</v>
      </c>
      <c r="B2884" s="18" t="s">
        <v>4063</v>
      </c>
      <c r="C2884" s="18" t="s">
        <v>4064</v>
      </c>
      <c r="D2884" s="18" t="s">
        <v>4162</v>
      </c>
      <c r="E2884" s="19" t="s">
        <v>8931</v>
      </c>
      <c r="F2884" s="18" t="str">
        <f t="shared" si="45"/>
        <v>Diamante D'Oeste</v>
      </c>
      <c r="G2884" s="19">
        <v>309.11</v>
      </c>
    </row>
    <row r="2885" spans="1:7" x14ac:dyDescent="0.25">
      <c r="A2885" s="18">
        <f>IF(ISNUMBER(SEARCH('1_Aspectos Geográficos'!$D$6,tab_estados[],1)),MAX($A$1:A2884)+1,0)</f>
        <v>2884</v>
      </c>
      <c r="B2885" s="18" t="s">
        <v>4063</v>
      </c>
      <c r="C2885" s="18" t="s">
        <v>4064</v>
      </c>
      <c r="D2885" s="18" t="s">
        <v>4163</v>
      </c>
      <c r="E2885" s="19" t="s">
        <v>8932</v>
      </c>
      <c r="F2885" s="18" t="str">
        <f t="shared" si="45"/>
        <v>Dois Vizinhos</v>
      </c>
      <c r="G2885" s="19">
        <v>418.64800000000002</v>
      </c>
    </row>
    <row r="2886" spans="1:7" x14ac:dyDescent="0.25">
      <c r="A2886" s="18">
        <f>IF(ISNUMBER(SEARCH('1_Aspectos Geográficos'!$D$6,tab_estados[],1)),MAX($A$1:A2885)+1,0)</f>
        <v>2885</v>
      </c>
      <c r="B2886" s="18" t="s">
        <v>4063</v>
      </c>
      <c r="C2886" s="18" t="s">
        <v>4064</v>
      </c>
      <c r="D2886" s="18" t="s">
        <v>4164</v>
      </c>
      <c r="E2886" s="19" t="s">
        <v>7640</v>
      </c>
      <c r="F2886" s="18" t="str">
        <f t="shared" si="45"/>
        <v>Douradina</v>
      </c>
      <c r="G2886" s="19">
        <v>419.85300000000001</v>
      </c>
    </row>
    <row r="2887" spans="1:7" x14ac:dyDescent="0.25">
      <c r="A2887" s="18">
        <f>IF(ISNUMBER(SEARCH('1_Aspectos Geográficos'!$D$6,tab_estados[],1)),MAX($A$1:A2886)+1,0)</f>
        <v>2886</v>
      </c>
      <c r="B2887" s="18" t="s">
        <v>4063</v>
      </c>
      <c r="C2887" s="18" t="s">
        <v>4064</v>
      </c>
      <c r="D2887" s="18" t="s">
        <v>4165</v>
      </c>
      <c r="E2887" s="19" t="s">
        <v>8933</v>
      </c>
      <c r="F2887" s="18" t="str">
        <f t="shared" si="45"/>
        <v>Doutor Camargo</v>
      </c>
      <c r="G2887" s="19">
        <v>118.279</v>
      </c>
    </row>
    <row r="2888" spans="1:7" x14ac:dyDescent="0.25">
      <c r="A2888" s="18">
        <f>IF(ISNUMBER(SEARCH('1_Aspectos Geográficos'!$D$6,tab_estados[],1)),MAX($A$1:A2887)+1,0)</f>
        <v>2887</v>
      </c>
      <c r="B2888" s="18" t="s">
        <v>4063</v>
      </c>
      <c r="C2888" s="18" t="s">
        <v>4064</v>
      </c>
      <c r="D2888" s="18" t="s">
        <v>4166</v>
      </c>
      <c r="E2888" s="19" t="s">
        <v>8934</v>
      </c>
      <c r="F2888" s="18" t="str">
        <f t="shared" si="45"/>
        <v>Enéas Marques</v>
      </c>
      <c r="G2888" s="19">
        <v>192.203</v>
      </c>
    </row>
    <row r="2889" spans="1:7" x14ac:dyDescent="0.25">
      <c r="A2889" s="18">
        <f>IF(ISNUMBER(SEARCH('1_Aspectos Geográficos'!$D$6,tab_estados[],1)),MAX($A$1:A2888)+1,0)</f>
        <v>2888</v>
      </c>
      <c r="B2889" s="18" t="s">
        <v>4063</v>
      </c>
      <c r="C2889" s="18" t="s">
        <v>4064</v>
      </c>
      <c r="D2889" s="18" t="s">
        <v>4167</v>
      </c>
      <c r="E2889" s="19" t="s">
        <v>8935</v>
      </c>
      <c r="F2889" s="18" t="str">
        <f t="shared" si="45"/>
        <v>Engenheiro Beltrão</v>
      </c>
      <c r="G2889" s="19">
        <v>467.47</v>
      </c>
    </row>
    <row r="2890" spans="1:7" x14ac:dyDescent="0.25">
      <c r="A2890" s="18">
        <f>IF(ISNUMBER(SEARCH('1_Aspectos Geográficos'!$D$6,tab_estados[],1)),MAX($A$1:A2889)+1,0)</f>
        <v>2889</v>
      </c>
      <c r="B2890" s="18" t="s">
        <v>4063</v>
      </c>
      <c r="C2890" s="18" t="s">
        <v>4064</v>
      </c>
      <c r="D2890" s="18" t="s">
        <v>4168</v>
      </c>
      <c r="E2890" s="19" t="s">
        <v>8936</v>
      </c>
      <c r="F2890" s="18" t="str">
        <f t="shared" si="45"/>
        <v>Esperança Nova</v>
      </c>
      <c r="G2890" s="19">
        <v>138.56</v>
      </c>
    </row>
    <row r="2891" spans="1:7" x14ac:dyDescent="0.25">
      <c r="A2891" s="18">
        <f>IF(ISNUMBER(SEARCH('1_Aspectos Geográficos'!$D$6,tab_estados[],1)),MAX($A$1:A2890)+1,0)</f>
        <v>2890</v>
      </c>
      <c r="B2891" s="18" t="s">
        <v>4063</v>
      </c>
      <c r="C2891" s="18" t="s">
        <v>4064</v>
      </c>
      <c r="D2891" s="18" t="s">
        <v>4169</v>
      </c>
      <c r="E2891" s="19" t="s">
        <v>8937</v>
      </c>
      <c r="F2891" s="18" t="str">
        <f t="shared" si="45"/>
        <v>Entre Rios Do Oeste</v>
      </c>
      <c r="G2891" s="19">
        <v>122.071</v>
      </c>
    </row>
    <row r="2892" spans="1:7" x14ac:dyDescent="0.25">
      <c r="A2892" s="18">
        <f>IF(ISNUMBER(SEARCH('1_Aspectos Geográficos'!$D$6,tab_estados[],1)),MAX($A$1:A2891)+1,0)</f>
        <v>2891</v>
      </c>
      <c r="B2892" s="18" t="s">
        <v>4063</v>
      </c>
      <c r="C2892" s="18" t="s">
        <v>4064</v>
      </c>
      <c r="D2892" s="18" t="s">
        <v>4170</v>
      </c>
      <c r="E2892" s="19" t="s">
        <v>8938</v>
      </c>
      <c r="F2892" s="18" t="str">
        <f t="shared" si="45"/>
        <v>Espigão Alto Do Iguaçu</v>
      </c>
      <c r="G2892" s="19">
        <v>326.44</v>
      </c>
    </row>
    <row r="2893" spans="1:7" x14ac:dyDescent="0.25">
      <c r="A2893" s="18">
        <f>IF(ISNUMBER(SEARCH('1_Aspectos Geográficos'!$D$6,tab_estados[],1)),MAX($A$1:A2892)+1,0)</f>
        <v>2892</v>
      </c>
      <c r="B2893" s="18" t="s">
        <v>4063</v>
      </c>
      <c r="C2893" s="18" t="s">
        <v>4064</v>
      </c>
      <c r="D2893" s="18" t="s">
        <v>4171</v>
      </c>
      <c r="E2893" s="19" t="s">
        <v>8939</v>
      </c>
      <c r="F2893" s="18" t="str">
        <f t="shared" si="45"/>
        <v>Farol</v>
      </c>
      <c r="G2893" s="19">
        <v>289.23200000000003</v>
      </c>
    </row>
    <row r="2894" spans="1:7" x14ac:dyDescent="0.25">
      <c r="A2894" s="18">
        <f>IF(ISNUMBER(SEARCH('1_Aspectos Geográficos'!$D$6,tab_estados[],1)),MAX($A$1:A2893)+1,0)</f>
        <v>2893</v>
      </c>
      <c r="B2894" s="18" t="s">
        <v>4063</v>
      </c>
      <c r="C2894" s="18" t="s">
        <v>4064</v>
      </c>
      <c r="D2894" s="18" t="s">
        <v>4172</v>
      </c>
      <c r="E2894" s="19" t="s">
        <v>8940</v>
      </c>
      <c r="F2894" s="18" t="str">
        <f t="shared" si="45"/>
        <v>Faxinal</v>
      </c>
      <c r="G2894" s="19">
        <v>715.94299999999998</v>
      </c>
    </row>
    <row r="2895" spans="1:7" x14ac:dyDescent="0.25">
      <c r="A2895" s="18">
        <f>IF(ISNUMBER(SEARCH('1_Aspectos Geográficos'!$D$6,tab_estados[],1)),MAX($A$1:A2894)+1,0)</f>
        <v>2894</v>
      </c>
      <c r="B2895" s="18" t="s">
        <v>4063</v>
      </c>
      <c r="C2895" s="18" t="s">
        <v>4064</v>
      </c>
      <c r="D2895" s="18" t="s">
        <v>4173</v>
      </c>
      <c r="E2895" s="19" t="s">
        <v>8941</v>
      </c>
      <c r="F2895" s="18" t="str">
        <f t="shared" si="45"/>
        <v>Fazenda Rio Grande</v>
      </c>
      <c r="G2895" s="19">
        <v>116.678</v>
      </c>
    </row>
    <row r="2896" spans="1:7" x14ac:dyDescent="0.25">
      <c r="A2896" s="18">
        <f>IF(ISNUMBER(SEARCH('1_Aspectos Geográficos'!$D$6,tab_estados[],1)),MAX($A$1:A2895)+1,0)</f>
        <v>2895</v>
      </c>
      <c r="B2896" s="18" t="s">
        <v>4063</v>
      </c>
      <c r="C2896" s="18" t="s">
        <v>4064</v>
      </c>
      <c r="D2896" s="18" t="s">
        <v>4174</v>
      </c>
      <c r="E2896" s="19" t="s">
        <v>8942</v>
      </c>
      <c r="F2896" s="18" t="str">
        <f t="shared" si="45"/>
        <v>Fênix</v>
      </c>
      <c r="G2896" s="19">
        <v>234.09899999999999</v>
      </c>
    </row>
    <row r="2897" spans="1:7" x14ac:dyDescent="0.25">
      <c r="A2897" s="18">
        <f>IF(ISNUMBER(SEARCH('1_Aspectos Geográficos'!$D$6,tab_estados[],1)),MAX($A$1:A2896)+1,0)</f>
        <v>2896</v>
      </c>
      <c r="B2897" s="18" t="s">
        <v>4063</v>
      </c>
      <c r="C2897" s="18" t="s">
        <v>4064</v>
      </c>
      <c r="D2897" s="18" t="s">
        <v>4175</v>
      </c>
      <c r="E2897" s="19" t="s">
        <v>8943</v>
      </c>
      <c r="F2897" s="18" t="str">
        <f t="shared" si="45"/>
        <v>Fernandes Pinheiro</v>
      </c>
      <c r="G2897" s="19">
        <v>406.5</v>
      </c>
    </row>
    <row r="2898" spans="1:7" x14ac:dyDescent="0.25">
      <c r="A2898" s="18">
        <f>IF(ISNUMBER(SEARCH('1_Aspectos Geográficos'!$D$6,tab_estados[],1)),MAX($A$1:A2897)+1,0)</f>
        <v>2897</v>
      </c>
      <c r="B2898" s="18" t="s">
        <v>4063</v>
      </c>
      <c r="C2898" s="18" t="s">
        <v>4064</v>
      </c>
      <c r="D2898" s="18" t="s">
        <v>4176</v>
      </c>
      <c r="E2898" s="19" t="s">
        <v>8944</v>
      </c>
      <c r="F2898" s="18" t="str">
        <f t="shared" si="45"/>
        <v>Figueira</v>
      </c>
      <c r="G2898" s="19">
        <v>129.76900000000001</v>
      </c>
    </row>
    <row r="2899" spans="1:7" x14ac:dyDescent="0.25">
      <c r="A2899" s="18">
        <f>IF(ISNUMBER(SEARCH('1_Aspectos Geográficos'!$D$6,tab_estados[],1)),MAX($A$1:A2898)+1,0)</f>
        <v>2898</v>
      </c>
      <c r="B2899" s="18" t="s">
        <v>4063</v>
      </c>
      <c r="C2899" s="18" t="s">
        <v>4064</v>
      </c>
      <c r="D2899" s="18" t="s">
        <v>4177</v>
      </c>
      <c r="E2899" s="19" t="s">
        <v>8945</v>
      </c>
      <c r="F2899" s="18" t="str">
        <f t="shared" si="45"/>
        <v>Floraí</v>
      </c>
      <c r="G2899" s="19">
        <v>191.13300000000001</v>
      </c>
    </row>
    <row r="2900" spans="1:7" x14ac:dyDescent="0.25">
      <c r="A2900" s="18">
        <f>IF(ISNUMBER(SEARCH('1_Aspectos Geográficos'!$D$6,tab_estados[],1)),MAX($A$1:A2899)+1,0)</f>
        <v>2899</v>
      </c>
      <c r="B2900" s="18" t="s">
        <v>4063</v>
      </c>
      <c r="C2900" s="18" t="s">
        <v>4064</v>
      </c>
      <c r="D2900" s="18" t="s">
        <v>4178</v>
      </c>
      <c r="E2900" s="19" t="s">
        <v>8946</v>
      </c>
      <c r="F2900" s="18" t="str">
        <f t="shared" si="45"/>
        <v>Flor Da Serra Do Sul</v>
      </c>
      <c r="G2900" s="19">
        <v>238.90700000000001</v>
      </c>
    </row>
    <row r="2901" spans="1:7" x14ac:dyDescent="0.25">
      <c r="A2901" s="18">
        <f>IF(ISNUMBER(SEARCH('1_Aspectos Geográficos'!$D$6,tab_estados[],1)),MAX($A$1:A2900)+1,0)</f>
        <v>2900</v>
      </c>
      <c r="B2901" s="18" t="s">
        <v>4063</v>
      </c>
      <c r="C2901" s="18" t="s">
        <v>4064</v>
      </c>
      <c r="D2901" s="18" t="s">
        <v>4179</v>
      </c>
      <c r="E2901" s="19" t="s">
        <v>8947</v>
      </c>
      <c r="F2901" s="18" t="str">
        <f t="shared" si="45"/>
        <v>Floresta</v>
      </c>
      <c r="G2901" s="19">
        <v>158.22499999999999</v>
      </c>
    </row>
    <row r="2902" spans="1:7" x14ac:dyDescent="0.25">
      <c r="A2902" s="18">
        <f>IF(ISNUMBER(SEARCH('1_Aspectos Geográficos'!$D$6,tab_estados[],1)),MAX($A$1:A2901)+1,0)</f>
        <v>2901</v>
      </c>
      <c r="B2902" s="18" t="s">
        <v>4063</v>
      </c>
      <c r="C2902" s="18" t="s">
        <v>4064</v>
      </c>
      <c r="D2902" s="18" t="s">
        <v>4180</v>
      </c>
      <c r="E2902" s="19" t="s">
        <v>8948</v>
      </c>
      <c r="F2902" s="18" t="str">
        <f t="shared" si="45"/>
        <v>Florestópolis</v>
      </c>
      <c r="G2902" s="19">
        <v>246.33099999999999</v>
      </c>
    </row>
    <row r="2903" spans="1:7" x14ac:dyDescent="0.25">
      <c r="A2903" s="18">
        <f>IF(ISNUMBER(SEARCH('1_Aspectos Geográficos'!$D$6,tab_estados[],1)),MAX($A$1:A2902)+1,0)</f>
        <v>2902</v>
      </c>
      <c r="B2903" s="18" t="s">
        <v>4063</v>
      </c>
      <c r="C2903" s="18" t="s">
        <v>4064</v>
      </c>
      <c r="D2903" s="18" t="s">
        <v>4181</v>
      </c>
      <c r="E2903" s="19" t="s">
        <v>8949</v>
      </c>
      <c r="F2903" s="18" t="str">
        <f t="shared" si="45"/>
        <v>Flórida</v>
      </c>
      <c r="G2903" s="19">
        <v>83.046000000000006</v>
      </c>
    </row>
    <row r="2904" spans="1:7" x14ac:dyDescent="0.25">
      <c r="A2904" s="18">
        <f>IF(ISNUMBER(SEARCH('1_Aspectos Geográficos'!$D$6,tab_estados[],1)),MAX($A$1:A2903)+1,0)</f>
        <v>2903</v>
      </c>
      <c r="B2904" s="18" t="s">
        <v>4063</v>
      </c>
      <c r="C2904" s="18" t="s">
        <v>4064</v>
      </c>
      <c r="D2904" s="18" t="s">
        <v>4182</v>
      </c>
      <c r="E2904" s="19" t="s">
        <v>8950</v>
      </c>
      <c r="F2904" s="18" t="str">
        <f t="shared" si="45"/>
        <v>Formosa Do Oeste</v>
      </c>
      <c r="G2904" s="19">
        <v>275.71199999999999</v>
      </c>
    </row>
    <row r="2905" spans="1:7" x14ac:dyDescent="0.25">
      <c r="A2905" s="18">
        <f>IF(ISNUMBER(SEARCH('1_Aspectos Geográficos'!$D$6,tab_estados[],1)),MAX($A$1:A2904)+1,0)</f>
        <v>2904</v>
      </c>
      <c r="B2905" s="18" t="s">
        <v>4063</v>
      </c>
      <c r="C2905" s="18" t="s">
        <v>4064</v>
      </c>
      <c r="D2905" s="18" t="s">
        <v>4183</v>
      </c>
      <c r="E2905" s="19" t="s">
        <v>8951</v>
      </c>
      <c r="F2905" s="18" t="str">
        <f t="shared" si="45"/>
        <v>Foz Do Iguaçu</v>
      </c>
      <c r="G2905" s="19">
        <v>618.35299999999995</v>
      </c>
    </row>
    <row r="2906" spans="1:7" x14ac:dyDescent="0.25">
      <c r="A2906" s="18">
        <f>IF(ISNUMBER(SEARCH('1_Aspectos Geográficos'!$D$6,tab_estados[],1)),MAX($A$1:A2905)+1,0)</f>
        <v>2905</v>
      </c>
      <c r="B2906" s="18" t="s">
        <v>4063</v>
      </c>
      <c r="C2906" s="18" t="s">
        <v>4064</v>
      </c>
      <c r="D2906" s="18" t="s">
        <v>4184</v>
      </c>
      <c r="E2906" s="19" t="s">
        <v>8952</v>
      </c>
      <c r="F2906" s="18" t="str">
        <f t="shared" si="45"/>
        <v>Francisco Alves</v>
      </c>
      <c r="G2906" s="19">
        <v>321.89800000000002</v>
      </c>
    </row>
    <row r="2907" spans="1:7" x14ac:dyDescent="0.25">
      <c r="A2907" s="18">
        <f>IF(ISNUMBER(SEARCH('1_Aspectos Geográficos'!$D$6,tab_estados[],1)),MAX($A$1:A2906)+1,0)</f>
        <v>2906</v>
      </c>
      <c r="B2907" s="18" t="s">
        <v>4063</v>
      </c>
      <c r="C2907" s="18" t="s">
        <v>4064</v>
      </c>
      <c r="D2907" s="18" t="s">
        <v>4185</v>
      </c>
      <c r="E2907" s="19" t="s">
        <v>8953</v>
      </c>
      <c r="F2907" s="18" t="str">
        <f t="shared" si="45"/>
        <v>Francisco Beltrão</v>
      </c>
      <c r="G2907" s="19">
        <v>735.11099999999999</v>
      </c>
    </row>
    <row r="2908" spans="1:7" x14ac:dyDescent="0.25">
      <c r="A2908" s="18">
        <f>IF(ISNUMBER(SEARCH('1_Aspectos Geográficos'!$D$6,tab_estados[],1)),MAX($A$1:A2907)+1,0)</f>
        <v>2907</v>
      </c>
      <c r="B2908" s="18" t="s">
        <v>4063</v>
      </c>
      <c r="C2908" s="18" t="s">
        <v>4064</v>
      </c>
      <c r="D2908" s="18" t="s">
        <v>4186</v>
      </c>
      <c r="E2908" s="19" t="s">
        <v>8954</v>
      </c>
      <c r="F2908" s="18" t="str">
        <f t="shared" si="45"/>
        <v>Foz Do Jordão</v>
      </c>
      <c r="G2908" s="19">
        <v>235.38200000000001</v>
      </c>
    </row>
    <row r="2909" spans="1:7" x14ac:dyDescent="0.25">
      <c r="A2909" s="18">
        <f>IF(ISNUMBER(SEARCH('1_Aspectos Geográficos'!$D$6,tab_estados[],1)),MAX($A$1:A2908)+1,0)</f>
        <v>2908</v>
      </c>
      <c r="B2909" s="18" t="s">
        <v>4063</v>
      </c>
      <c r="C2909" s="18" t="s">
        <v>4064</v>
      </c>
      <c r="D2909" s="18" t="s">
        <v>4187</v>
      </c>
      <c r="E2909" s="19" t="s">
        <v>7518</v>
      </c>
      <c r="F2909" s="18" t="str">
        <f t="shared" si="45"/>
        <v>General Carneiro</v>
      </c>
      <c r="G2909" s="19">
        <v>1071.183</v>
      </c>
    </row>
    <row r="2910" spans="1:7" x14ac:dyDescent="0.25">
      <c r="A2910" s="18">
        <f>IF(ISNUMBER(SEARCH('1_Aspectos Geográficos'!$D$6,tab_estados[],1)),MAX($A$1:A2909)+1,0)</f>
        <v>2909</v>
      </c>
      <c r="B2910" s="18" t="s">
        <v>4063</v>
      </c>
      <c r="C2910" s="18" t="s">
        <v>4064</v>
      </c>
      <c r="D2910" s="18" t="s">
        <v>4188</v>
      </c>
      <c r="E2910" s="19" t="s">
        <v>8955</v>
      </c>
      <c r="F2910" s="18" t="str">
        <f t="shared" si="45"/>
        <v>Godoy Moreira</v>
      </c>
      <c r="G2910" s="19">
        <v>131.012</v>
      </c>
    </row>
    <row r="2911" spans="1:7" x14ac:dyDescent="0.25">
      <c r="A2911" s="18">
        <f>IF(ISNUMBER(SEARCH('1_Aspectos Geográficos'!$D$6,tab_estados[],1)),MAX($A$1:A2910)+1,0)</f>
        <v>2910</v>
      </c>
      <c r="B2911" s="18" t="s">
        <v>4063</v>
      </c>
      <c r="C2911" s="18" t="s">
        <v>4064</v>
      </c>
      <c r="D2911" s="18" t="s">
        <v>4189</v>
      </c>
      <c r="E2911" s="19" t="s">
        <v>8956</v>
      </c>
      <c r="F2911" s="18" t="str">
        <f t="shared" si="45"/>
        <v>Goioerê</v>
      </c>
      <c r="G2911" s="19">
        <v>564.16300000000001</v>
      </c>
    </row>
    <row r="2912" spans="1:7" x14ac:dyDescent="0.25">
      <c r="A2912" s="18">
        <f>IF(ISNUMBER(SEARCH('1_Aspectos Geográficos'!$D$6,tab_estados[],1)),MAX($A$1:A2911)+1,0)</f>
        <v>2911</v>
      </c>
      <c r="B2912" s="18" t="s">
        <v>4063</v>
      </c>
      <c r="C2912" s="18" t="s">
        <v>4064</v>
      </c>
      <c r="D2912" s="18" t="s">
        <v>4190</v>
      </c>
      <c r="E2912" s="19" t="s">
        <v>8957</v>
      </c>
      <c r="F2912" s="18" t="str">
        <f t="shared" si="45"/>
        <v>Goioxim</v>
      </c>
      <c r="G2912" s="19">
        <v>702.471</v>
      </c>
    </row>
    <row r="2913" spans="1:7" x14ac:dyDescent="0.25">
      <c r="A2913" s="18">
        <f>IF(ISNUMBER(SEARCH('1_Aspectos Geográficos'!$D$6,tab_estados[],1)),MAX($A$1:A2912)+1,0)</f>
        <v>2912</v>
      </c>
      <c r="B2913" s="18" t="s">
        <v>4063</v>
      </c>
      <c r="C2913" s="18" t="s">
        <v>4064</v>
      </c>
      <c r="D2913" s="18" t="s">
        <v>4191</v>
      </c>
      <c r="E2913" s="19" t="s">
        <v>8958</v>
      </c>
      <c r="F2913" s="18" t="str">
        <f t="shared" si="45"/>
        <v>Grandes Rios</v>
      </c>
      <c r="G2913" s="19">
        <v>314.19799999999998</v>
      </c>
    </row>
    <row r="2914" spans="1:7" x14ac:dyDescent="0.25">
      <c r="A2914" s="18">
        <f>IF(ISNUMBER(SEARCH('1_Aspectos Geográficos'!$D$6,tab_estados[],1)),MAX($A$1:A2913)+1,0)</f>
        <v>2913</v>
      </c>
      <c r="B2914" s="18" t="s">
        <v>4063</v>
      </c>
      <c r="C2914" s="18" t="s">
        <v>4064</v>
      </c>
      <c r="D2914" s="18" t="s">
        <v>4192</v>
      </c>
      <c r="E2914" s="19" t="s">
        <v>8959</v>
      </c>
      <c r="F2914" s="18" t="str">
        <f t="shared" si="45"/>
        <v>Guaíra</v>
      </c>
      <c r="G2914" s="19">
        <v>560.48500000000001</v>
      </c>
    </row>
    <row r="2915" spans="1:7" x14ac:dyDescent="0.25">
      <c r="A2915" s="18">
        <f>IF(ISNUMBER(SEARCH('1_Aspectos Geográficos'!$D$6,tab_estados[],1)),MAX($A$1:A2914)+1,0)</f>
        <v>2914</v>
      </c>
      <c r="B2915" s="18" t="s">
        <v>4063</v>
      </c>
      <c r="C2915" s="18" t="s">
        <v>4064</v>
      </c>
      <c r="D2915" s="18" t="s">
        <v>4193</v>
      </c>
      <c r="E2915" s="19" t="s">
        <v>8960</v>
      </c>
      <c r="F2915" s="18" t="str">
        <f t="shared" si="45"/>
        <v>Guairaçá</v>
      </c>
      <c r="G2915" s="19">
        <v>493.94</v>
      </c>
    </row>
    <row r="2916" spans="1:7" x14ac:dyDescent="0.25">
      <c r="A2916" s="18">
        <f>IF(ISNUMBER(SEARCH('1_Aspectos Geográficos'!$D$6,tab_estados[],1)),MAX($A$1:A2915)+1,0)</f>
        <v>2915</v>
      </c>
      <c r="B2916" s="18" t="s">
        <v>4063</v>
      </c>
      <c r="C2916" s="18" t="s">
        <v>4064</v>
      </c>
      <c r="D2916" s="18" t="s">
        <v>4194</v>
      </c>
      <c r="E2916" s="19" t="s">
        <v>8961</v>
      </c>
      <c r="F2916" s="18" t="str">
        <f t="shared" si="45"/>
        <v>Guamiranga</v>
      </c>
      <c r="G2916" s="19">
        <v>244.79499999999999</v>
      </c>
    </row>
    <row r="2917" spans="1:7" x14ac:dyDescent="0.25">
      <c r="A2917" s="18">
        <f>IF(ISNUMBER(SEARCH('1_Aspectos Geográficos'!$D$6,tab_estados[],1)),MAX($A$1:A2916)+1,0)</f>
        <v>2916</v>
      </c>
      <c r="B2917" s="18" t="s">
        <v>4063</v>
      </c>
      <c r="C2917" s="18" t="s">
        <v>4064</v>
      </c>
      <c r="D2917" s="18" t="s">
        <v>4195</v>
      </c>
      <c r="E2917" s="19" t="s">
        <v>8962</v>
      </c>
      <c r="F2917" s="18" t="str">
        <f t="shared" si="45"/>
        <v>Guapirama</v>
      </c>
      <c r="G2917" s="19">
        <v>189.1</v>
      </c>
    </row>
    <row r="2918" spans="1:7" x14ac:dyDescent="0.25">
      <c r="A2918" s="18">
        <f>IF(ISNUMBER(SEARCH('1_Aspectos Geográficos'!$D$6,tab_estados[],1)),MAX($A$1:A2917)+1,0)</f>
        <v>2917</v>
      </c>
      <c r="B2918" s="18" t="s">
        <v>4063</v>
      </c>
      <c r="C2918" s="18" t="s">
        <v>4064</v>
      </c>
      <c r="D2918" s="18" t="s">
        <v>4196</v>
      </c>
      <c r="E2918" s="19" t="s">
        <v>8963</v>
      </c>
      <c r="F2918" s="18" t="str">
        <f t="shared" si="45"/>
        <v>Guaporema</v>
      </c>
      <c r="G2918" s="19">
        <v>201.15</v>
      </c>
    </row>
    <row r="2919" spans="1:7" x14ac:dyDescent="0.25">
      <c r="A2919" s="18">
        <f>IF(ISNUMBER(SEARCH('1_Aspectos Geográficos'!$D$6,tab_estados[],1)),MAX($A$1:A2918)+1,0)</f>
        <v>2918</v>
      </c>
      <c r="B2919" s="18" t="s">
        <v>4063</v>
      </c>
      <c r="C2919" s="18" t="s">
        <v>4064</v>
      </c>
      <c r="D2919" s="18" t="s">
        <v>4197</v>
      </c>
      <c r="E2919" s="19" t="s">
        <v>8964</v>
      </c>
      <c r="F2919" s="18" t="str">
        <f t="shared" si="45"/>
        <v>Guaraci</v>
      </c>
      <c r="G2919" s="19">
        <v>211.68</v>
      </c>
    </row>
    <row r="2920" spans="1:7" x14ac:dyDescent="0.25">
      <c r="A2920" s="18">
        <f>IF(ISNUMBER(SEARCH('1_Aspectos Geográficos'!$D$6,tab_estados[],1)),MAX($A$1:A2919)+1,0)</f>
        <v>2919</v>
      </c>
      <c r="B2920" s="18" t="s">
        <v>4063</v>
      </c>
      <c r="C2920" s="18" t="s">
        <v>4064</v>
      </c>
      <c r="D2920" s="18" t="s">
        <v>4198</v>
      </c>
      <c r="E2920" s="19" t="s">
        <v>8965</v>
      </c>
      <c r="F2920" s="18" t="str">
        <f t="shared" si="45"/>
        <v>Guaraniaçu</v>
      </c>
      <c r="G2920" s="19">
        <v>1225.606</v>
      </c>
    </row>
    <row r="2921" spans="1:7" x14ac:dyDescent="0.25">
      <c r="A2921" s="18">
        <f>IF(ISNUMBER(SEARCH('1_Aspectos Geográficos'!$D$6,tab_estados[],1)),MAX($A$1:A2920)+1,0)</f>
        <v>2920</v>
      </c>
      <c r="B2921" s="18" t="s">
        <v>4063</v>
      </c>
      <c r="C2921" s="18" t="s">
        <v>4064</v>
      </c>
      <c r="D2921" s="18" t="s">
        <v>4199</v>
      </c>
      <c r="E2921" s="19" t="s">
        <v>8966</v>
      </c>
      <c r="F2921" s="18" t="str">
        <f t="shared" si="45"/>
        <v>Guarapuava</v>
      </c>
      <c r="G2921" s="19">
        <v>3178.6489999999999</v>
      </c>
    </row>
    <row r="2922" spans="1:7" x14ac:dyDescent="0.25">
      <c r="A2922" s="18">
        <f>IF(ISNUMBER(SEARCH('1_Aspectos Geográficos'!$D$6,tab_estados[],1)),MAX($A$1:A2921)+1,0)</f>
        <v>2921</v>
      </c>
      <c r="B2922" s="18" t="s">
        <v>4063</v>
      </c>
      <c r="C2922" s="18" t="s">
        <v>4064</v>
      </c>
      <c r="D2922" s="18" t="s">
        <v>4200</v>
      </c>
      <c r="E2922" s="19" t="s">
        <v>8967</v>
      </c>
      <c r="F2922" s="18" t="str">
        <f t="shared" si="45"/>
        <v>Guaraqueçaba</v>
      </c>
      <c r="G2922" s="19">
        <v>2020.08</v>
      </c>
    </row>
    <row r="2923" spans="1:7" x14ac:dyDescent="0.25">
      <c r="A2923" s="18">
        <f>IF(ISNUMBER(SEARCH('1_Aspectos Geográficos'!$D$6,tab_estados[],1)),MAX($A$1:A2922)+1,0)</f>
        <v>2922</v>
      </c>
      <c r="B2923" s="18" t="s">
        <v>4063</v>
      </c>
      <c r="C2923" s="18" t="s">
        <v>4064</v>
      </c>
      <c r="D2923" s="18" t="s">
        <v>4201</v>
      </c>
      <c r="E2923" s="19" t="s">
        <v>8968</v>
      </c>
      <c r="F2923" s="18" t="str">
        <f t="shared" si="45"/>
        <v>Guaratuba</v>
      </c>
      <c r="G2923" s="19">
        <v>1326.7909999999999</v>
      </c>
    </row>
    <row r="2924" spans="1:7" x14ac:dyDescent="0.25">
      <c r="A2924" s="18">
        <f>IF(ISNUMBER(SEARCH('1_Aspectos Geográficos'!$D$6,tab_estados[],1)),MAX($A$1:A2923)+1,0)</f>
        <v>2923</v>
      </c>
      <c r="B2924" s="18" t="s">
        <v>4063</v>
      </c>
      <c r="C2924" s="18" t="s">
        <v>4064</v>
      </c>
      <c r="D2924" s="18" t="s">
        <v>4202</v>
      </c>
      <c r="E2924" s="19" t="s">
        <v>8969</v>
      </c>
      <c r="F2924" s="18" t="str">
        <f t="shared" si="45"/>
        <v>Honório Serpa</v>
      </c>
      <c r="G2924" s="19">
        <v>502.23500000000001</v>
      </c>
    </row>
    <row r="2925" spans="1:7" x14ac:dyDescent="0.25">
      <c r="A2925" s="18">
        <f>IF(ISNUMBER(SEARCH('1_Aspectos Geográficos'!$D$6,tab_estados[],1)),MAX($A$1:A2924)+1,0)</f>
        <v>2924</v>
      </c>
      <c r="B2925" s="18" t="s">
        <v>4063</v>
      </c>
      <c r="C2925" s="18" t="s">
        <v>4064</v>
      </c>
      <c r="D2925" s="18" t="s">
        <v>4203</v>
      </c>
      <c r="E2925" s="19" t="s">
        <v>8970</v>
      </c>
      <c r="F2925" s="18" t="str">
        <f t="shared" si="45"/>
        <v>Ibaiti</v>
      </c>
      <c r="G2925" s="19">
        <v>897.73599999999999</v>
      </c>
    </row>
    <row r="2926" spans="1:7" x14ac:dyDescent="0.25">
      <c r="A2926" s="18">
        <f>IF(ISNUMBER(SEARCH('1_Aspectos Geográficos'!$D$6,tab_estados[],1)),MAX($A$1:A2925)+1,0)</f>
        <v>2925</v>
      </c>
      <c r="B2926" s="18" t="s">
        <v>4063</v>
      </c>
      <c r="C2926" s="18" t="s">
        <v>4064</v>
      </c>
      <c r="D2926" s="18" t="s">
        <v>4204</v>
      </c>
      <c r="E2926" s="19" t="s">
        <v>8971</v>
      </c>
      <c r="F2926" s="18" t="str">
        <f t="shared" si="45"/>
        <v>Ibema</v>
      </c>
      <c r="G2926" s="19">
        <v>145.446</v>
      </c>
    </row>
    <row r="2927" spans="1:7" x14ac:dyDescent="0.25">
      <c r="A2927" s="18">
        <f>IF(ISNUMBER(SEARCH('1_Aspectos Geográficos'!$D$6,tab_estados[],1)),MAX($A$1:A2926)+1,0)</f>
        <v>2926</v>
      </c>
      <c r="B2927" s="18" t="s">
        <v>4063</v>
      </c>
      <c r="C2927" s="18" t="s">
        <v>4064</v>
      </c>
      <c r="D2927" s="18" t="s">
        <v>4205</v>
      </c>
      <c r="E2927" s="19" t="s">
        <v>8972</v>
      </c>
      <c r="F2927" s="18" t="str">
        <f t="shared" si="45"/>
        <v>Ibiporã</v>
      </c>
      <c r="G2927" s="19">
        <v>297.74200000000002</v>
      </c>
    </row>
    <row r="2928" spans="1:7" x14ac:dyDescent="0.25">
      <c r="A2928" s="18">
        <f>IF(ISNUMBER(SEARCH('1_Aspectos Geográficos'!$D$6,tab_estados[],1)),MAX($A$1:A2927)+1,0)</f>
        <v>2927</v>
      </c>
      <c r="B2928" s="18" t="s">
        <v>4063</v>
      </c>
      <c r="C2928" s="18" t="s">
        <v>4064</v>
      </c>
      <c r="D2928" s="18" t="s">
        <v>4206</v>
      </c>
      <c r="E2928" s="19" t="s">
        <v>8973</v>
      </c>
      <c r="F2928" s="18" t="str">
        <f t="shared" si="45"/>
        <v>Icaraíma</v>
      </c>
      <c r="G2928" s="19">
        <v>675.24</v>
      </c>
    </row>
    <row r="2929" spans="1:7" x14ac:dyDescent="0.25">
      <c r="A2929" s="18">
        <f>IF(ISNUMBER(SEARCH('1_Aspectos Geográficos'!$D$6,tab_estados[],1)),MAX($A$1:A2928)+1,0)</f>
        <v>2928</v>
      </c>
      <c r="B2929" s="18" t="s">
        <v>4063</v>
      </c>
      <c r="C2929" s="18" t="s">
        <v>4064</v>
      </c>
      <c r="D2929" s="18" t="s">
        <v>4207</v>
      </c>
      <c r="E2929" s="19" t="s">
        <v>8974</v>
      </c>
      <c r="F2929" s="18" t="str">
        <f t="shared" si="45"/>
        <v>Iguaraçu</v>
      </c>
      <c r="G2929" s="19">
        <v>164.983</v>
      </c>
    </row>
    <row r="2930" spans="1:7" x14ac:dyDescent="0.25">
      <c r="A2930" s="18">
        <f>IF(ISNUMBER(SEARCH('1_Aspectos Geográficos'!$D$6,tab_estados[],1)),MAX($A$1:A2929)+1,0)</f>
        <v>2929</v>
      </c>
      <c r="B2930" s="18" t="s">
        <v>4063</v>
      </c>
      <c r="C2930" s="18" t="s">
        <v>4064</v>
      </c>
      <c r="D2930" s="18" t="s">
        <v>4208</v>
      </c>
      <c r="E2930" s="19" t="s">
        <v>6840</v>
      </c>
      <c r="F2930" s="18" t="str">
        <f t="shared" si="45"/>
        <v>Iguatu</v>
      </c>
      <c r="G2930" s="19">
        <v>106.937</v>
      </c>
    </row>
    <row r="2931" spans="1:7" x14ac:dyDescent="0.25">
      <c r="A2931" s="18">
        <f>IF(ISNUMBER(SEARCH('1_Aspectos Geográficos'!$D$6,tab_estados[],1)),MAX($A$1:A2930)+1,0)</f>
        <v>2930</v>
      </c>
      <c r="B2931" s="18" t="s">
        <v>4063</v>
      </c>
      <c r="C2931" s="18" t="s">
        <v>4064</v>
      </c>
      <c r="D2931" s="18" t="s">
        <v>4209</v>
      </c>
      <c r="E2931" s="19" t="s">
        <v>8975</v>
      </c>
      <c r="F2931" s="18" t="str">
        <f t="shared" si="45"/>
        <v>Imbaú</v>
      </c>
      <c r="G2931" s="19">
        <v>330.70299999999997</v>
      </c>
    </row>
    <row r="2932" spans="1:7" x14ac:dyDescent="0.25">
      <c r="A2932" s="18">
        <f>IF(ISNUMBER(SEARCH('1_Aspectos Geográficos'!$D$6,tab_estados[],1)),MAX($A$1:A2931)+1,0)</f>
        <v>2931</v>
      </c>
      <c r="B2932" s="18" t="s">
        <v>4063</v>
      </c>
      <c r="C2932" s="18" t="s">
        <v>4064</v>
      </c>
      <c r="D2932" s="18" t="s">
        <v>4210</v>
      </c>
      <c r="E2932" s="19" t="s">
        <v>8976</v>
      </c>
      <c r="F2932" s="18" t="str">
        <f t="shared" si="45"/>
        <v>Imbituva</v>
      </c>
      <c r="G2932" s="19">
        <v>756.53499999999997</v>
      </c>
    </row>
    <row r="2933" spans="1:7" x14ac:dyDescent="0.25">
      <c r="A2933" s="18">
        <f>IF(ISNUMBER(SEARCH('1_Aspectos Geográficos'!$D$6,tab_estados[],1)),MAX($A$1:A2932)+1,0)</f>
        <v>2932</v>
      </c>
      <c r="B2933" s="18" t="s">
        <v>4063</v>
      </c>
      <c r="C2933" s="18" t="s">
        <v>4064</v>
      </c>
      <c r="D2933" s="18" t="s">
        <v>4211</v>
      </c>
      <c r="E2933" s="19" t="s">
        <v>8977</v>
      </c>
      <c r="F2933" s="18" t="str">
        <f t="shared" si="45"/>
        <v>Inácio Martins</v>
      </c>
      <c r="G2933" s="19">
        <v>936.20799999999997</v>
      </c>
    </row>
    <row r="2934" spans="1:7" x14ac:dyDescent="0.25">
      <c r="A2934" s="18">
        <f>IF(ISNUMBER(SEARCH('1_Aspectos Geográficos'!$D$6,tab_estados[],1)),MAX($A$1:A2933)+1,0)</f>
        <v>2933</v>
      </c>
      <c r="B2934" s="18" t="s">
        <v>4063</v>
      </c>
      <c r="C2934" s="18" t="s">
        <v>4064</v>
      </c>
      <c r="D2934" s="18" t="s">
        <v>4212</v>
      </c>
      <c r="E2934" s="19" t="s">
        <v>8978</v>
      </c>
      <c r="F2934" s="18" t="str">
        <f t="shared" si="45"/>
        <v>Inajá</v>
      </c>
      <c r="G2934" s="19">
        <v>194.70400000000001</v>
      </c>
    </row>
    <row r="2935" spans="1:7" x14ac:dyDescent="0.25">
      <c r="A2935" s="18">
        <f>IF(ISNUMBER(SEARCH('1_Aspectos Geográficos'!$D$6,tab_estados[],1)),MAX($A$1:A2934)+1,0)</f>
        <v>2934</v>
      </c>
      <c r="B2935" s="18" t="s">
        <v>4063</v>
      </c>
      <c r="C2935" s="18" t="s">
        <v>4064</v>
      </c>
      <c r="D2935" s="18" t="s">
        <v>4213</v>
      </c>
      <c r="E2935" s="19" t="s">
        <v>8027</v>
      </c>
      <c r="F2935" s="18" t="str">
        <f t="shared" si="45"/>
        <v>Indianópolis</v>
      </c>
      <c r="G2935" s="19">
        <v>122.622</v>
      </c>
    </row>
    <row r="2936" spans="1:7" x14ac:dyDescent="0.25">
      <c r="A2936" s="18">
        <f>IF(ISNUMBER(SEARCH('1_Aspectos Geográficos'!$D$6,tab_estados[],1)),MAX($A$1:A2935)+1,0)</f>
        <v>2935</v>
      </c>
      <c r="B2936" s="18" t="s">
        <v>4063</v>
      </c>
      <c r="C2936" s="18" t="s">
        <v>4064</v>
      </c>
      <c r="D2936" s="18" t="s">
        <v>4214</v>
      </c>
      <c r="E2936" s="19" t="s">
        <v>6029</v>
      </c>
      <c r="F2936" s="18" t="str">
        <f t="shared" si="45"/>
        <v>Ipiranga</v>
      </c>
      <c r="G2936" s="19">
        <v>927.08699999999999</v>
      </c>
    </row>
    <row r="2937" spans="1:7" x14ac:dyDescent="0.25">
      <c r="A2937" s="18">
        <f>IF(ISNUMBER(SEARCH('1_Aspectos Geográficos'!$D$6,tab_estados[],1)),MAX($A$1:A2936)+1,0)</f>
        <v>2936</v>
      </c>
      <c r="B2937" s="18" t="s">
        <v>4063</v>
      </c>
      <c r="C2937" s="18" t="s">
        <v>4064</v>
      </c>
      <c r="D2937" s="18" t="s">
        <v>4215</v>
      </c>
      <c r="E2937" s="19" t="s">
        <v>8979</v>
      </c>
      <c r="F2937" s="18" t="str">
        <f t="shared" si="45"/>
        <v>Iporã</v>
      </c>
      <c r="G2937" s="19">
        <v>647.89400000000001</v>
      </c>
    </row>
    <row r="2938" spans="1:7" x14ac:dyDescent="0.25">
      <c r="A2938" s="18">
        <f>IF(ISNUMBER(SEARCH('1_Aspectos Geográficos'!$D$6,tab_estados[],1)),MAX($A$1:A2937)+1,0)</f>
        <v>2937</v>
      </c>
      <c r="B2938" s="18" t="s">
        <v>4063</v>
      </c>
      <c r="C2938" s="18" t="s">
        <v>4064</v>
      </c>
      <c r="D2938" s="18" t="s">
        <v>4216</v>
      </c>
      <c r="E2938" s="19" t="s">
        <v>8980</v>
      </c>
      <c r="F2938" s="18" t="str">
        <f t="shared" si="45"/>
        <v>Iracema Do Oeste</v>
      </c>
      <c r="G2938" s="19">
        <v>81.537999999999997</v>
      </c>
    </row>
    <row r="2939" spans="1:7" x14ac:dyDescent="0.25">
      <c r="A2939" s="18">
        <f>IF(ISNUMBER(SEARCH('1_Aspectos Geográficos'!$D$6,tab_estados[],1)),MAX($A$1:A2938)+1,0)</f>
        <v>2938</v>
      </c>
      <c r="B2939" s="18" t="s">
        <v>4063</v>
      </c>
      <c r="C2939" s="18" t="s">
        <v>4064</v>
      </c>
      <c r="D2939" s="18" t="s">
        <v>4217</v>
      </c>
      <c r="E2939" s="19" t="s">
        <v>8981</v>
      </c>
      <c r="F2939" s="18" t="str">
        <f t="shared" si="45"/>
        <v>Irati</v>
      </c>
      <c r="G2939" s="19">
        <v>999.51700000000005</v>
      </c>
    </row>
    <row r="2940" spans="1:7" x14ac:dyDescent="0.25">
      <c r="A2940" s="18">
        <f>IF(ISNUMBER(SEARCH('1_Aspectos Geográficos'!$D$6,tab_estados[],1)),MAX($A$1:A2939)+1,0)</f>
        <v>2939</v>
      </c>
      <c r="B2940" s="18" t="s">
        <v>4063</v>
      </c>
      <c r="C2940" s="18" t="s">
        <v>4064</v>
      </c>
      <c r="D2940" s="18" t="s">
        <v>4218</v>
      </c>
      <c r="E2940" s="19" t="s">
        <v>8982</v>
      </c>
      <c r="F2940" s="18" t="str">
        <f t="shared" si="45"/>
        <v>Iretama</v>
      </c>
      <c r="G2940" s="19">
        <v>570.45899999999995</v>
      </c>
    </row>
    <row r="2941" spans="1:7" x14ac:dyDescent="0.25">
      <c r="A2941" s="18">
        <f>IF(ISNUMBER(SEARCH('1_Aspectos Geográficos'!$D$6,tab_estados[],1)),MAX($A$1:A2940)+1,0)</f>
        <v>2940</v>
      </c>
      <c r="B2941" s="18" t="s">
        <v>4063</v>
      </c>
      <c r="C2941" s="18" t="s">
        <v>4064</v>
      </c>
      <c r="D2941" s="18" t="s">
        <v>4219</v>
      </c>
      <c r="E2941" s="19" t="s">
        <v>8983</v>
      </c>
      <c r="F2941" s="18" t="str">
        <f t="shared" si="45"/>
        <v>Itaguajé</v>
      </c>
      <c r="G2941" s="19">
        <v>190.374</v>
      </c>
    </row>
    <row r="2942" spans="1:7" x14ac:dyDescent="0.25">
      <c r="A2942" s="18">
        <f>IF(ISNUMBER(SEARCH('1_Aspectos Geográficos'!$D$6,tab_estados[],1)),MAX($A$1:A2941)+1,0)</f>
        <v>2941</v>
      </c>
      <c r="B2942" s="18" t="s">
        <v>4063</v>
      </c>
      <c r="C2942" s="18" t="s">
        <v>4064</v>
      </c>
      <c r="D2942" s="18" t="s">
        <v>4220</v>
      </c>
      <c r="E2942" s="19" t="s">
        <v>8984</v>
      </c>
      <c r="F2942" s="18" t="str">
        <f t="shared" si="45"/>
        <v>Itaipulândia</v>
      </c>
      <c r="G2942" s="19">
        <v>331.28800000000001</v>
      </c>
    </row>
    <row r="2943" spans="1:7" x14ac:dyDescent="0.25">
      <c r="A2943" s="18">
        <f>IF(ISNUMBER(SEARCH('1_Aspectos Geográficos'!$D$6,tab_estados[],1)),MAX($A$1:A2942)+1,0)</f>
        <v>2942</v>
      </c>
      <c r="B2943" s="18" t="s">
        <v>4063</v>
      </c>
      <c r="C2943" s="18" t="s">
        <v>4064</v>
      </c>
      <c r="D2943" s="18" t="s">
        <v>4221</v>
      </c>
      <c r="E2943" s="19" t="s">
        <v>8985</v>
      </c>
      <c r="F2943" s="18" t="str">
        <f t="shared" si="45"/>
        <v>Itambaracá</v>
      </c>
      <c r="G2943" s="19">
        <v>207.34200000000001</v>
      </c>
    </row>
    <row r="2944" spans="1:7" x14ac:dyDescent="0.25">
      <c r="A2944" s="18">
        <f>IF(ISNUMBER(SEARCH('1_Aspectos Geográficos'!$D$6,tab_estados[],1)),MAX($A$1:A2943)+1,0)</f>
        <v>2943</v>
      </c>
      <c r="B2944" s="18" t="s">
        <v>4063</v>
      </c>
      <c r="C2944" s="18" t="s">
        <v>4064</v>
      </c>
      <c r="D2944" s="18" t="s">
        <v>4222</v>
      </c>
      <c r="E2944" s="19" t="s">
        <v>6537</v>
      </c>
      <c r="F2944" s="18" t="str">
        <f t="shared" si="45"/>
        <v>Itambé</v>
      </c>
      <c r="G2944" s="19">
        <v>243.822</v>
      </c>
    </row>
    <row r="2945" spans="1:7" x14ac:dyDescent="0.25">
      <c r="A2945" s="18">
        <f>IF(ISNUMBER(SEARCH('1_Aspectos Geográficos'!$D$6,tab_estados[],1)),MAX($A$1:A2944)+1,0)</f>
        <v>2944</v>
      </c>
      <c r="B2945" s="18" t="s">
        <v>4063</v>
      </c>
      <c r="C2945" s="18" t="s">
        <v>4064</v>
      </c>
      <c r="D2945" s="18" t="s">
        <v>4223</v>
      </c>
      <c r="E2945" s="19" t="s">
        <v>8986</v>
      </c>
      <c r="F2945" s="18" t="str">
        <f t="shared" si="45"/>
        <v>Itapejara D'Oeste</v>
      </c>
      <c r="G2945" s="19">
        <v>254.01400000000001</v>
      </c>
    </row>
    <row r="2946" spans="1:7" x14ac:dyDescent="0.25">
      <c r="A2946" s="18">
        <f>IF(ISNUMBER(SEARCH('1_Aspectos Geográficos'!$D$6,tab_estados[],1)),MAX($A$1:A2945)+1,0)</f>
        <v>2945</v>
      </c>
      <c r="B2946" s="18" t="s">
        <v>4063</v>
      </c>
      <c r="C2946" s="18" t="s">
        <v>4064</v>
      </c>
      <c r="D2946" s="18" t="s">
        <v>4224</v>
      </c>
      <c r="E2946" s="19" t="s">
        <v>8987</v>
      </c>
      <c r="F2946" s="18" t="str">
        <f t="shared" ref="F2946:F3009" si="46">IFERROR(VLOOKUP(ROW(A2945),lista,5,0),"")</f>
        <v>Itaperuçu</v>
      </c>
      <c r="G2946" s="19">
        <v>320.57799999999997</v>
      </c>
    </row>
    <row r="2947" spans="1:7" x14ac:dyDescent="0.25">
      <c r="A2947" s="18">
        <f>IF(ISNUMBER(SEARCH('1_Aspectos Geográficos'!$D$6,tab_estados[],1)),MAX($A$1:A2946)+1,0)</f>
        <v>2946</v>
      </c>
      <c r="B2947" s="18" t="s">
        <v>4063</v>
      </c>
      <c r="C2947" s="18" t="s">
        <v>4064</v>
      </c>
      <c r="D2947" s="18" t="s">
        <v>4225</v>
      </c>
      <c r="E2947" s="19" t="s">
        <v>8988</v>
      </c>
      <c r="F2947" s="18" t="str">
        <f t="shared" si="46"/>
        <v>Itaúna Do Sul</v>
      </c>
      <c r="G2947" s="19">
        <v>128.87</v>
      </c>
    </row>
    <row r="2948" spans="1:7" x14ac:dyDescent="0.25">
      <c r="A2948" s="18">
        <f>IF(ISNUMBER(SEARCH('1_Aspectos Geográficos'!$D$6,tab_estados[],1)),MAX($A$1:A2947)+1,0)</f>
        <v>2947</v>
      </c>
      <c r="B2948" s="18" t="s">
        <v>4063</v>
      </c>
      <c r="C2948" s="18" t="s">
        <v>4064</v>
      </c>
      <c r="D2948" s="18" t="s">
        <v>4226</v>
      </c>
      <c r="E2948" s="19" t="s">
        <v>8989</v>
      </c>
      <c r="F2948" s="18" t="str">
        <f t="shared" si="46"/>
        <v>Ivaí</v>
      </c>
      <c r="G2948" s="19">
        <v>607.84799999999996</v>
      </c>
    </row>
    <row r="2949" spans="1:7" x14ac:dyDescent="0.25">
      <c r="A2949" s="18">
        <f>IF(ISNUMBER(SEARCH('1_Aspectos Geográficos'!$D$6,tab_estados[],1)),MAX($A$1:A2948)+1,0)</f>
        <v>2948</v>
      </c>
      <c r="B2949" s="18" t="s">
        <v>4063</v>
      </c>
      <c r="C2949" s="18" t="s">
        <v>4064</v>
      </c>
      <c r="D2949" s="18" t="s">
        <v>4227</v>
      </c>
      <c r="E2949" s="19" t="s">
        <v>8990</v>
      </c>
      <c r="F2949" s="18" t="str">
        <f t="shared" si="46"/>
        <v>Ivaiporã</v>
      </c>
      <c r="G2949" s="19">
        <v>431.50200000000001</v>
      </c>
    </row>
    <row r="2950" spans="1:7" x14ac:dyDescent="0.25">
      <c r="A2950" s="18">
        <f>IF(ISNUMBER(SEARCH('1_Aspectos Geográficos'!$D$6,tab_estados[],1)),MAX($A$1:A2949)+1,0)</f>
        <v>2949</v>
      </c>
      <c r="B2950" s="18" t="s">
        <v>4063</v>
      </c>
      <c r="C2950" s="18" t="s">
        <v>4064</v>
      </c>
      <c r="D2950" s="18" t="s">
        <v>4228</v>
      </c>
      <c r="E2950" s="19" t="s">
        <v>8991</v>
      </c>
      <c r="F2950" s="18" t="str">
        <f t="shared" si="46"/>
        <v>Ivaté</v>
      </c>
      <c r="G2950" s="19">
        <v>410.90699999999998</v>
      </c>
    </row>
    <row r="2951" spans="1:7" x14ac:dyDescent="0.25">
      <c r="A2951" s="18">
        <f>IF(ISNUMBER(SEARCH('1_Aspectos Geográficos'!$D$6,tab_estados[],1)),MAX($A$1:A2950)+1,0)</f>
        <v>2950</v>
      </c>
      <c r="B2951" s="18" t="s">
        <v>4063</v>
      </c>
      <c r="C2951" s="18" t="s">
        <v>4064</v>
      </c>
      <c r="D2951" s="18" t="s">
        <v>4229</v>
      </c>
      <c r="E2951" s="19" t="s">
        <v>8992</v>
      </c>
      <c r="F2951" s="18" t="str">
        <f t="shared" si="46"/>
        <v>Ivatuba</v>
      </c>
      <c r="G2951" s="19">
        <v>96.661000000000001</v>
      </c>
    </row>
    <row r="2952" spans="1:7" x14ac:dyDescent="0.25">
      <c r="A2952" s="18">
        <f>IF(ISNUMBER(SEARCH('1_Aspectos Geográficos'!$D$6,tab_estados[],1)),MAX($A$1:A2951)+1,0)</f>
        <v>2951</v>
      </c>
      <c r="B2952" s="18" t="s">
        <v>4063</v>
      </c>
      <c r="C2952" s="18" t="s">
        <v>4064</v>
      </c>
      <c r="D2952" s="18" t="s">
        <v>4230</v>
      </c>
      <c r="E2952" s="19" t="s">
        <v>8993</v>
      </c>
      <c r="F2952" s="18" t="str">
        <f t="shared" si="46"/>
        <v>Jaboti</v>
      </c>
      <c r="G2952" s="19">
        <v>139.27699999999999</v>
      </c>
    </row>
    <row r="2953" spans="1:7" x14ac:dyDescent="0.25">
      <c r="A2953" s="18">
        <f>IF(ISNUMBER(SEARCH('1_Aspectos Geográficos'!$D$6,tab_estados[],1)),MAX($A$1:A2952)+1,0)</f>
        <v>2952</v>
      </c>
      <c r="B2953" s="18" t="s">
        <v>4063</v>
      </c>
      <c r="C2953" s="18" t="s">
        <v>4064</v>
      </c>
      <c r="D2953" s="18" t="s">
        <v>4231</v>
      </c>
      <c r="E2953" s="19" t="s">
        <v>8994</v>
      </c>
      <c r="F2953" s="18" t="str">
        <f t="shared" si="46"/>
        <v>Jacarezinho</v>
      </c>
      <c r="G2953" s="19">
        <v>602.52300000000002</v>
      </c>
    </row>
    <row r="2954" spans="1:7" x14ac:dyDescent="0.25">
      <c r="A2954" s="18">
        <f>IF(ISNUMBER(SEARCH('1_Aspectos Geográficos'!$D$6,tab_estados[],1)),MAX($A$1:A2953)+1,0)</f>
        <v>2953</v>
      </c>
      <c r="B2954" s="18" t="s">
        <v>4063</v>
      </c>
      <c r="C2954" s="18" t="s">
        <v>4064</v>
      </c>
      <c r="D2954" s="18" t="s">
        <v>4232</v>
      </c>
      <c r="E2954" s="19" t="s">
        <v>8995</v>
      </c>
      <c r="F2954" s="18" t="str">
        <f t="shared" si="46"/>
        <v>Jaguapitã</v>
      </c>
      <c r="G2954" s="19">
        <v>475.00400000000002</v>
      </c>
    </row>
    <row r="2955" spans="1:7" x14ac:dyDescent="0.25">
      <c r="A2955" s="18">
        <f>IF(ISNUMBER(SEARCH('1_Aspectos Geográficos'!$D$6,tab_estados[],1)),MAX($A$1:A2954)+1,0)</f>
        <v>2954</v>
      </c>
      <c r="B2955" s="18" t="s">
        <v>4063</v>
      </c>
      <c r="C2955" s="18" t="s">
        <v>4064</v>
      </c>
      <c r="D2955" s="18" t="s">
        <v>4233</v>
      </c>
      <c r="E2955" s="19" t="s">
        <v>8996</v>
      </c>
      <c r="F2955" s="18" t="str">
        <f t="shared" si="46"/>
        <v>Jaguariaíva</v>
      </c>
      <c r="G2955" s="19">
        <v>1453.067</v>
      </c>
    </row>
    <row r="2956" spans="1:7" x14ac:dyDescent="0.25">
      <c r="A2956" s="18">
        <f>IF(ISNUMBER(SEARCH('1_Aspectos Geográficos'!$D$6,tab_estados[],1)),MAX($A$1:A2955)+1,0)</f>
        <v>2955</v>
      </c>
      <c r="B2956" s="18" t="s">
        <v>4063</v>
      </c>
      <c r="C2956" s="18" t="s">
        <v>4064</v>
      </c>
      <c r="D2956" s="18" t="s">
        <v>4234</v>
      </c>
      <c r="E2956" s="19" t="s">
        <v>8997</v>
      </c>
      <c r="F2956" s="18" t="str">
        <f t="shared" si="46"/>
        <v>Jandaia Do Sul</v>
      </c>
      <c r="G2956" s="19">
        <v>187.6</v>
      </c>
    </row>
    <row r="2957" spans="1:7" x14ac:dyDescent="0.25">
      <c r="A2957" s="18">
        <f>IF(ISNUMBER(SEARCH('1_Aspectos Geográficos'!$D$6,tab_estados[],1)),MAX($A$1:A2956)+1,0)</f>
        <v>2956</v>
      </c>
      <c r="B2957" s="18" t="s">
        <v>4063</v>
      </c>
      <c r="C2957" s="18" t="s">
        <v>4064</v>
      </c>
      <c r="D2957" s="18" t="s">
        <v>4235</v>
      </c>
      <c r="E2957" s="19" t="s">
        <v>8998</v>
      </c>
      <c r="F2957" s="18" t="str">
        <f t="shared" si="46"/>
        <v>Janiópolis</v>
      </c>
      <c r="G2957" s="19">
        <v>335.65</v>
      </c>
    </row>
    <row r="2958" spans="1:7" x14ac:dyDescent="0.25">
      <c r="A2958" s="18">
        <f>IF(ISNUMBER(SEARCH('1_Aspectos Geográficos'!$D$6,tab_estados[],1)),MAX($A$1:A2957)+1,0)</f>
        <v>2957</v>
      </c>
      <c r="B2958" s="18" t="s">
        <v>4063</v>
      </c>
      <c r="C2958" s="18" t="s">
        <v>4064</v>
      </c>
      <c r="D2958" s="18" t="s">
        <v>4236</v>
      </c>
      <c r="E2958" s="19" t="s">
        <v>8999</v>
      </c>
      <c r="F2958" s="18" t="str">
        <f t="shared" si="46"/>
        <v>Japira</v>
      </c>
      <c r="G2958" s="19">
        <v>188.28700000000001</v>
      </c>
    </row>
    <row r="2959" spans="1:7" x14ac:dyDescent="0.25">
      <c r="A2959" s="18">
        <f>IF(ISNUMBER(SEARCH('1_Aspectos Geográficos'!$D$6,tab_estados[],1)),MAX($A$1:A2958)+1,0)</f>
        <v>2958</v>
      </c>
      <c r="B2959" s="18" t="s">
        <v>4063</v>
      </c>
      <c r="C2959" s="18" t="s">
        <v>4064</v>
      </c>
      <c r="D2959" s="18" t="s">
        <v>4237</v>
      </c>
      <c r="E2959" s="19" t="s">
        <v>6338</v>
      </c>
      <c r="F2959" s="18" t="str">
        <f t="shared" si="46"/>
        <v>Japurá</v>
      </c>
      <c r="G2959" s="19">
        <v>165.185</v>
      </c>
    </row>
    <row r="2960" spans="1:7" x14ac:dyDescent="0.25">
      <c r="A2960" s="18">
        <f>IF(ISNUMBER(SEARCH('1_Aspectos Geográficos'!$D$6,tab_estados[],1)),MAX($A$1:A2959)+1,0)</f>
        <v>2959</v>
      </c>
      <c r="B2960" s="18" t="s">
        <v>4063</v>
      </c>
      <c r="C2960" s="18" t="s">
        <v>4064</v>
      </c>
      <c r="D2960" s="18" t="s">
        <v>4238</v>
      </c>
      <c r="E2960" s="19" t="s">
        <v>9000</v>
      </c>
      <c r="F2960" s="18" t="str">
        <f t="shared" si="46"/>
        <v>Jardim Alegre</v>
      </c>
      <c r="G2960" s="19">
        <v>410.48</v>
      </c>
    </row>
    <row r="2961" spans="1:7" x14ac:dyDescent="0.25">
      <c r="A2961" s="18">
        <f>IF(ISNUMBER(SEARCH('1_Aspectos Geográficos'!$D$6,tab_estados[],1)),MAX($A$1:A2960)+1,0)</f>
        <v>2960</v>
      </c>
      <c r="B2961" s="18" t="s">
        <v>4063</v>
      </c>
      <c r="C2961" s="18" t="s">
        <v>4064</v>
      </c>
      <c r="D2961" s="18" t="s">
        <v>4239</v>
      </c>
      <c r="E2961" s="19" t="s">
        <v>9001</v>
      </c>
      <c r="F2961" s="18" t="str">
        <f t="shared" si="46"/>
        <v>Jardim Olinda</v>
      </c>
      <c r="G2961" s="19">
        <v>128.51499999999999</v>
      </c>
    </row>
    <row r="2962" spans="1:7" x14ac:dyDescent="0.25">
      <c r="A2962" s="18">
        <f>IF(ISNUMBER(SEARCH('1_Aspectos Geográficos'!$D$6,tab_estados[],1)),MAX($A$1:A2961)+1,0)</f>
        <v>2961</v>
      </c>
      <c r="B2962" s="18" t="s">
        <v>4063</v>
      </c>
      <c r="C2962" s="18" t="s">
        <v>4064</v>
      </c>
      <c r="D2962" s="18" t="s">
        <v>4240</v>
      </c>
      <c r="E2962" s="19" t="s">
        <v>9002</v>
      </c>
      <c r="F2962" s="18" t="str">
        <f t="shared" si="46"/>
        <v>Jataizinho</v>
      </c>
      <c r="G2962" s="19">
        <v>159.178</v>
      </c>
    </row>
    <row r="2963" spans="1:7" x14ac:dyDescent="0.25">
      <c r="A2963" s="18">
        <f>IF(ISNUMBER(SEARCH('1_Aspectos Geográficos'!$D$6,tab_estados[],1)),MAX($A$1:A2962)+1,0)</f>
        <v>2962</v>
      </c>
      <c r="B2963" s="18" t="s">
        <v>4063</v>
      </c>
      <c r="C2963" s="18" t="s">
        <v>4064</v>
      </c>
      <c r="D2963" s="18" t="s">
        <v>4241</v>
      </c>
      <c r="E2963" s="19" t="s">
        <v>9003</v>
      </c>
      <c r="F2963" s="18" t="str">
        <f t="shared" si="46"/>
        <v>Jesuítas</v>
      </c>
      <c r="G2963" s="19">
        <v>247.49600000000001</v>
      </c>
    </row>
    <row r="2964" spans="1:7" x14ac:dyDescent="0.25">
      <c r="A2964" s="18">
        <f>IF(ISNUMBER(SEARCH('1_Aspectos Geográficos'!$D$6,tab_estados[],1)),MAX($A$1:A2963)+1,0)</f>
        <v>2963</v>
      </c>
      <c r="B2964" s="18" t="s">
        <v>4063</v>
      </c>
      <c r="C2964" s="18" t="s">
        <v>4064</v>
      </c>
      <c r="D2964" s="18" t="s">
        <v>4242</v>
      </c>
      <c r="E2964" s="19" t="s">
        <v>9004</v>
      </c>
      <c r="F2964" s="18" t="str">
        <f t="shared" si="46"/>
        <v>Joaquim Távora</v>
      </c>
      <c r="G2964" s="19">
        <v>289.173</v>
      </c>
    </row>
    <row r="2965" spans="1:7" x14ac:dyDescent="0.25">
      <c r="A2965" s="18">
        <f>IF(ISNUMBER(SEARCH('1_Aspectos Geográficos'!$D$6,tab_estados[],1)),MAX($A$1:A2964)+1,0)</f>
        <v>2964</v>
      </c>
      <c r="B2965" s="18" t="s">
        <v>4063</v>
      </c>
      <c r="C2965" s="18" t="s">
        <v>4064</v>
      </c>
      <c r="D2965" s="18" t="s">
        <v>4243</v>
      </c>
      <c r="E2965" s="19" t="s">
        <v>9005</v>
      </c>
      <c r="F2965" s="18" t="str">
        <f t="shared" si="46"/>
        <v>Jundiaí Do Sul</v>
      </c>
      <c r="G2965" s="19">
        <v>320.81599999999997</v>
      </c>
    </row>
    <row r="2966" spans="1:7" x14ac:dyDescent="0.25">
      <c r="A2966" s="18">
        <f>IF(ISNUMBER(SEARCH('1_Aspectos Geográficos'!$D$6,tab_estados[],1)),MAX($A$1:A2965)+1,0)</f>
        <v>2965</v>
      </c>
      <c r="B2966" s="18" t="s">
        <v>4063</v>
      </c>
      <c r="C2966" s="18" t="s">
        <v>4064</v>
      </c>
      <c r="D2966" s="18" t="s">
        <v>4244</v>
      </c>
      <c r="E2966" s="19" t="s">
        <v>9006</v>
      </c>
      <c r="F2966" s="18" t="str">
        <f t="shared" si="46"/>
        <v>Juranda</v>
      </c>
      <c r="G2966" s="19">
        <v>349.72199999999998</v>
      </c>
    </row>
    <row r="2967" spans="1:7" x14ac:dyDescent="0.25">
      <c r="A2967" s="18">
        <f>IF(ISNUMBER(SEARCH('1_Aspectos Geográficos'!$D$6,tab_estados[],1)),MAX($A$1:A2966)+1,0)</f>
        <v>2966</v>
      </c>
      <c r="B2967" s="18" t="s">
        <v>4063</v>
      </c>
      <c r="C2967" s="18" t="s">
        <v>4064</v>
      </c>
      <c r="D2967" s="18" t="s">
        <v>4245</v>
      </c>
      <c r="E2967" s="19" t="s">
        <v>6569</v>
      </c>
      <c r="F2967" s="18" t="str">
        <f t="shared" si="46"/>
        <v>Jussara</v>
      </c>
      <c r="G2967" s="19">
        <v>210.869</v>
      </c>
    </row>
    <row r="2968" spans="1:7" x14ac:dyDescent="0.25">
      <c r="A2968" s="18">
        <f>IF(ISNUMBER(SEARCH('1_Aspectos Geográficos'!$D$6,tab_estados[],1)),MAX($A$1:A2967)+1,0)</f>
        <v>2967</v>
      </c>
      <c r="B2968" s="18" t="s">
        <v>4063</v>
      </c>
      <c r="C2968" s="18" t="s">
        <v>4064</v>
      </c>
      <c r="D2968" s="18" t="s">
        <v>4246</v>
      </c>
      <c r="E2968" s="19" t="s">
        <v>9007</v>
      </c>
      <c r="F2968" s="18" t="str">
        <f t="shared" si="46"/>
        <v>Kaloré</v>
      </c>
      <c r="G2968" s="19">
        <v>193.29900000000001</v>
      </c>
    </row>
    <row r="2969" spans="1:7" x14ac:dyDescent="0.25">
      <c r="A2969" s="18">
        <f>IF(ISNUMBER(SEARCH('1_Aspectos Geográficos'!$D$6,tab_estados[],1)),MAX($A$1:A2968)+1,0)</f>
        <v>2968</v>
      </c>
      <c r="B2969" s="18" t="s">
        <v>4063</v>
      </c>
      <c r="C2969" s="18" t="s">
        <v>4064</v>
      </c>
      <c r="D2969" s="18" t="s">
        <v>4247</v>
      </c>
      <c r="E2969" s="19" t="s">
        <v>9008</v>
      </c>
      <c r="F2969" s="18" t="str">
        <f t="shared" si="46"/>
        <v>Lapa</v>
      </c>
      <c r="G2969" s="19">
        <v>2093.8589999999999</v>
      </c>
    </row>
    <row r="2970" spans="1:7" x14ac:dyDescent="0.25">
      <c r="A2970" s="18">
        <f>IF(ISNUMBER(SEARCH('1_Aspectos Geográficos'!$D$6,tab_estados[],1)),MAX($A$1:A2969)+1,0)</f>
        <v>2969</v>
      </c>
      <c r="B2970" s="18" t="s">
        <v>4063</v>
      </c>
      <c r="C2970" s="18" t="s">
        <v>4064</v>
      </c>
      <c r="D2970" s="18" t="s">
        <v>4248</v>
      </c>
      <c r="E2970" s="19" t="s">
        <v>8111</v>
      </c>
      <c r="F2970" s="18" t="str">
        <f t="shared" si="46"/>
        <v>Laranjal</v>
      </c>
      <c r="G2970" s="19">
        <v>559.43899999999996</v>
      </c>
    </row>
    <row r="2971" spans="1:7" x14ac:dyDescent="0.25">
      <c r="A2971" s="18">
        <f>IF(ISNUMBER(SEARCH('1_Aspectos Geográficos'!$D$6,tab_estados[],1)),MAX($A$1:A2970)+1,0)</f>
        <v>2970</v>
      </c>
      <c r="B2971" s="18" t="s">
        <v>4063</v>
      </c>
      <c r="C2971" s="18" t="s">
        <v>4064</v>
      </c>
      <c r="D2971" s="18" t="s">
        <v>4249</v>
      </c>
      <c r="E2971" s="19" t="s">
        <v>9009</v>
      </c>
      <c r="F2971" s="18" t="str">
        <f t="shared" si="46"/>
        <v>Laranjeiras Do Sul</v>
      </c>
      <c r="G2971" s="19">
        <v>672.08399999999995</v>
      </c>
    </row>
    <row r="2972" spans="1:7" x14ac:dyDescent="0.25">
      <c r="A2972" s="18">
        <f>IF(ISNUMBER(SEARCH('1_Aspectos Geográficos'!$D$6,tab_estados[],1)),MAX($A$1:A2971)+1,0)</f>
        <v>2971</v>
      </c>
      <c r="B2972" s="18" t="s">
        <v>4063</v>
      </c>
      <c r="C2972" s="18" t="s">
        <v>4064</v>
      </c>
      <c r="D2972" s="18" t="s">
        <v>4250</v>
      </c>
      <c r="E2972" s="19" t="s">
        <v>9010</v>
      </c>
      <c r="F2972" s="18" t="str">
        <f t="shared" si="46"/>
        <v>Leópolis</v>
      </c>
      <c r="G2972" s="19">
        <v>344.91800000000001</v>
      </c>
    </row>
    <row r="2973" spans="1:7" x14ac:dyDescent="0.25">
      <c r="A2973" s="18">
        <f>IF(ISNUMBER(SEARCH('1_Aspectos Geográficos'!$D$6,tab_estados[],1)),MAX($A$1:A2972)+1,0)</f>
        <v>2972</v>
      </c>
      <c r="B2973" s="18" t="s">
        <v>4063</v>
      </c>
      <c r="C2973" s="18" t="s">
        <v>4064</v>
      </c>
      <c r="D2973" s="18" t="s">
        <v>4251</v>
      </c>
      <c r="E2973" s="19" t="s">
        <v>9011</v>
      </c>
      <c r="F2973" s="18" t="str">
        <f t="shared" si="46"/>
        <v>Lidianópolis</v>
      </c>
      <c r="G2973" s="19">
        <v>154.36099999999999</v>
      </c>
    </row>
    <row r="2974" spans="1:7" x14ac:dyDescent="0.25">
      <c r="A2974" s="18">
        <f>IF(ISNUMBER(SEARCH('1_Aspectos Geográficos'!$D$6,tab_estados[],1)),MAX($A$1:A2973)+1,0)</f>
        <v>2973</v>
      </c>
      <c r="B2974" s="18" t="s">
        <v>4063</v>
      </c>
      <c r="C2974" s="18" t="s">
        <v>4064</v>
      </c>
      <c r="D2974" s="18" t="s">
        <v>4252</v>
      </c>
      <c r="E2974" s="19" t="s">
        <v>9012</v>
      </c>
      <c r="F2974" s="18" t="str">
        <f t="shared" si="46"/>
        <v>Lindoeste</v>
      </c>
      <c r="G2974" s="19">
        <v>361.36700000000002</v>
      </c>
    </row>
    <row r="2975" spans="1:7" x14ac:dyDescent="0.25">
      <c r="A2975" s="18">
        <f>IF(ISNUMBER(SEARCH('1_Aspectos Geográficos'!$D$6,tab_estados[],1)),MAX($A$1:A2974)+1,0)</f>
        <v>2974</v>
      </c>
      <c r="B2975" s="18" t="s">
        <v>4063</v>
      </c>
      <c r="C2975" s="18" t="s">
        <v>4064</v>
      </c>
      <c r="D2975" s="18" t="s">
        <v>4253</v>
      </c>
      <c r="E2975" s="19" t="s">
        <v>9013</v>
      </c>
      <c r="F2975" s="18" t="str">
        <f t="shared" si="46"/>
        <v>Loanda</v>
      </c>
      <c r="G2975" s="19">
        <v>722.49599999999998</v>
      </c>
    </row>
    <row r="2976" spans="1:7" x14ac:dyDescent="0.25">
      <c r="A2976" s="18">
        <f>IF(ISNUMBER(SEARCH('1_Aspectos Geográficos'!$D$6,tab_estados[],1)),MAX($A$1:A2975)+1,0)</f>
        <v>2975</v>
      </c>
      <c r="B2976" s="18" t="s">
        <v>4063</v>
      </c>
      <c r="C2976" s="18" t="s">
        <v>4064</v>
      </c>
      <c r="D2976" s="18" t="s">
        <v>4254</v>
      </c>
      <c r="E2976" s="19" t="s">
        <v>9014</v>
      </c>
      <c r="F2976" s="18" t="str">
        <f t="shared" si="46"/>
        <v>Lobato</v>
      </c>
      <c r="G2976" s="19">
        <v>240.904</v>
      </c>
    </row>
    <row r="2977" spans="1:7" x14ac:dyDescent="0.25">
      <c r="A2977" s="18">
        <f>IF(ISNUMBER(SEARCH('1_Aspectos Geográficos'!$D$6,tab_estados[],1)),MAX($A$1:A2976)+1,0)</f>
        <v>2976</v>
      </c>
      <c r="B2977" s="18" t="s">
        <v>4063</v>
      </c>
      <c r="C2977" s="18" t="s">
        <v>4064</v>
      </c>
      <c r="D2977" s="18" t="s">
        <v>4255</v>
      </c>
      <c r="E2977" s="19" t="s">
        <v>9015</v>
      </c>
      <c r="F2977" s="18" t="str">
        <f t="shared" si="46"/>
        <v>Londrina</v>
      </c>
      <c r="G2977" s="19">
        <v>1652.569</v>
      </c>
    </row>
    <row r="2978" spans="1:7" x14ac:dyDescent="0.25">
      <c r="A2978" s="18">
        <f>IF(ISNUMBER(SEARCH('1_Aspectos Geográficos'!$D$6,tab_estados[],1)),MAX($A$1:A2977)+1,0)</f>
        <v>2977</v>
      </c>
      <c r="B2978" s="18" t="s">
        <v>4063</v>
      </c>
      <c r="C2978" s="18" t="s">
        <v>4064</v>
      </c>
      <c r="D2978" s="18" t="s">
        <v>4256</v>
      </c>
      <c r="E2978" s="19" t="s">
        <v>9016</v>
      </c>
      <c r="F2978" s="18" t="str">
        <f t="shared" si="46"/>
        <v>Luiziana</v>
      </c>
      <c r="G2978" s="19">
        <v>908.601</v>
      </c>
    </row>
    <row r="2979" spans="1:7" x14ac:dyDescent="0.25">
      <c r="A2979" s="18">
        <f>IF(ISNUMBER(SEARCH('1_Aspectos Geográficos'!$D$6,tab_estados[],1)),MAX($A$1:A2978)+1,0)</f>
        <v>2978</v>
      </c>
      <c r="B2979" s="18" t="s">
        <v>4063</v>
      </c>
      <c r="C2979" s="18" t="s">
        <v>4064</v>
      </c>
      <c r="D2979" s="18" t="s">
        <v>4257</v>
      </c>
      <c r="E2979" s="19" t="s">
        <v>9017</v>
      </c>
      <c r="F2979" s="18" t="str">
        <f t="shared" si="46"/>
        <v>Lunardelli</v>
      </c>
      <c r="G2979" s="19">
        <v>199.21299999999999</v>
      </c>
    </row>
    <row r="2980" spans="1:7" x14ac:dyDescent="0.25">
      <c r="A2980" s="18">
        <f>IF(ISNUMBER(SEARCH('1_Aspectos Geográficos'!$D$6,tab_estados[],1)),MAX($A$1:A2979)+1,0)</f>
        <v>2979</v>
      </c>
      <c r="B2980" s="18" t="s">
        <v>4063</v>
      </c>
      <c r="C2980" s="18" t="s">
        <v>4064</v>
      </c>
      <c r="D2980" s="18" t="s">
        <v>4258</v>
      </c>
      <c r="E2980" s="19" t="s">
        <v>9018</v>
      </c>
      <c r="F2980" s="18" t="str">
        <f t="shared" si="46"/>
        <v>Lupionópolis</v>
      </c>
      <c r="G2980" s="19">
        <v>121.06399999999999</v>
      </c>
    </row>
    <row r="2981" spans="1:7" x14ac:dyDescent="0.25">
      <c r="A2981" s="18">
        <f>IF(ISNUMBER(SEARCH('1_Aspectos Geográficos'!$D$6,tab_estados[],1)),MAX($A$1:A2980)+1,0)</f>
        <v>2980</v>
      </c>
      <c r="B2981" s="18" t="s">
        <v>4063</v>
      </c>
      <c r="C2981" s="18" t="s">
        <v>4064</v>
      </c>
      <c r="D2981" s="18" t="s">
        <v>4259</v>
      </c>
      <c r="E2981" s="19" t="s">
        <v>9019</v>
      </c>
      <c r="F2981" s="18" t="str">
        <f t="shared" si="46"/>
        <v>Mallet</v>
      </c>
      <c r="G2981" s="19">
        <v>723.024</v>
      </c>
    </row>
    <row r="2982" spans="1:7" x14ac:dyDescent="0.25">
      <c r="A2982" s="18">
        <f>IF(ISNUMBER(SEARCH('1_Aspectos Geográficos'!$D$6,tab_estados[],1)),MAX($A$1:A2981)+1,0)</f>
        <v>2981</v>
      </c>
      <c r="B2982" s="18" t="s">
        <v>4063</v>
      </c>
      <c r="C2982" s="18" t="s">
        <v>4064</v>
      </c>
      <c r="D2982" s="18" t="s">
        <v>4260</v>
      </c>
      <c r="E2982" s="19" t="s">
        <v>9020</v>
      </c>
      <c r="F2982" s="18" t="str">
        <f t="shared" si="46"/>
        <v>Mamborê</v>
      </c>
      <c r="G2982" s="19">
        <v>788.06100000000004</v>
      </c>
    </row>
    <row r="2983" spans="1:7" x14ac:dyDescent="0.25">
      <c r="A2983" s="18">
        <f>IF(ISNUMBER(SEARCH('1_Aspectos Geográficos'!$D$6,tab_estados[],1)),MAX($A$1:A2982)+1,0)</f>
        <v>2982</v>
      </c>
      <c r="B2983" s="18" t="s">
        <v>4063</v>
      </c>
      <c r="C2983" s="18" t="s">
        <v>4064</v>
      </c>
      <c r="D2983" s="18" t="s">
        <v>4261</v>
      </c>
      <c r="E2983" s="19" t="s">
        <v>9021</v>
      </c>
      <c r="F2983" s="18" t="str">
        <f t="shared" si="46"/>
        <v>Mandaguaçu</v>
      </c>
      <c r="G2983" s="19">
        <v>294.01900000000001</v>
      </c>
    </row>
    <row r="2984" spans="1:7" x14ac:dyDescent="0.25">
      <c r="A2984" s="18">
        <f>IF(ISNUMBER(SEARCH('1_Aspectos Geográficos'!$D$6,tab_estados[],1)),MAX($A$1:A2983)+1,0)</f>
        <v>2983</v>
      </c>
      <c r="B2984" s="18" t="s">
        <v>4063</v>
      </c>
      <c r="C2984" s="18" t="s">
        <v>4064</v>
      </c>
      <c r="D2984" s="18" t="s">
        <v>4262</v>
      </c>
      <c r="E2984" s="19" t="s">
        <v>9022</v>
      </c>
      <c r="F2984" s="18" t="str">
        <f t="shared" si="46"/>
        <v>Mandaguari</v>
      </c>
      <c r="G2984" s="19">
        <v>335.81400000000002</v>
      </c>
    </row>
    <row r="2985" spans="1:7" x14ac:dyDescent="0.25">
      <c r="A2985" s="18">
        <f>IF(ISNUMBER(SEARCH('1_Aspectos Geográficos'!$D$6,tab_estados[],1)),MAX($A$1:A2984)+1,0)</f>
        <v>2984</v>
      </c>
      <c r="B2985" s="18" t="s">
        <v>4063</v>
      </c>
      <c r="C2985" s="18" t="s">
        <v>4064</v>
      </c>
      <c r="D2985" s="18" t="s">
        <v>4263</v>
      </c>
      <c r="E2985" s="19" t="s">
        <v>9023</v>
      </c>
      <c r="F2985" s="18" t="str">
        <f t="shared" si="46"/>
        <v>Mandirituba</v>
      </c>
      <c r="G2985" s="19">
        <v>379.17899999999997</v>
      </c>
    </row>
    <row r="2986" spans="1:7" x14ac:dyDescent="0.25">
      <c r="A2986" s="18">
        <f>IF(ISNUMBER(SEARCH('1_Aspectos Geográficos'!$D$6,tab_estados[],1)),MAX($A$1:A2985)+1,0)</f>
        <v>2985</v>
      </c>
      <c r="B2986" s="18" t="s">
        <v>4063</v>
      </c>
      <c r="C2986" s="18" t="s">
        <v>4064</v>
      </c>
      <c r="D2986" s="18" t="s">
        <v>4264</v>
      </c>
      <c r="E2986" s="19" t="s">
        <v>9024</v>
      </c>
      <c r="F2986" s="18" t="str">
        <f t="shared" si="46"/>
        <v>Manfrinópolis</v>
      </c>
      <c r="G2986" s="19">
        <v>216.41499999999999</v>
      </c>
    </row>
    <row r="2987" spans="1:7" x14ac:dyDescent="0.25">
      <c r="A2987" s="18">
        <f>IF(ISNUMBER(SEARCH('1_Aspectos Geográficos'!$D$6,tab_estados[],1)),MAX($A$1:A2986)+1,0)</f>
        <v>2986</v>
      </c>
      <c r="B2987" s="18" t="s">
        <v>4063</v>
      </c>
      <c r="C2987" s="18" t="s">
        <v>4064</v>
      </c>
      <c r="D2987" s="18" t="s">
        <v>4265</v>
      </c>
      <c r="E2987" s="19" t="s">
        <v>9025</v>
      </c>
      <c r="F2987" s="18" t="str">
        <f t="shared" si="46"/>
        <v>Mangueirinha</v>
      </c>
      <c r="G2987" s="19">
        <v>1055.4580000000001</v>
      </c>
    </row>
    <row r="2988" spans="1:7" x14ac:dyDescent="0.25">
      <c r="A2988" s="18">
        <f>IF(ISNUMBER(SEARCH('1_Aspectos Geográficos'!$D$6,tab_estados[],1)),MAX($A$1:A2987)+1,0)</f>
        <v>2987</v>
      </c>
      <c r="B2988" s="18" t="s">
        <v>4063</v>
      </c>
      <c r="C2988" s="18" t="s">
        <v>4064</v>
      </c>
      <c r="D2988" s="18" t="s">
        <v>4266</v>
      </c>
      <c r="E2988" s="19" t="s">
        <v>9026</v>
      </c>
      <c r="F2988" s="18" t="str">
        <f t="shared" si="46"/>
        <v>Manoel Ribas</v>
      </c>
      <c r="G2988" s="19">
        <v>571.13499999999999</v>
      </c>
    </row>
    <row r="2989" spans="1:7" x14ac:dyDescent="0.25">
      <c r="A2989" s="18">
        <f>IF(ISNUMBER(SEARCH('1_Aspectos Geográficos'!$D$6,tab_estados[],1)),MAX($A$1:A2988)+1,0)</f>
        <v>2988</v>
      </c>
      <c r="B2989" s="18" t="s">
        <v>4063</v>
      </c>
      <c r="C2989" s="18" t="s">
        <v>4064</v>
      </c>
      <c r="D2989" s="18" t="s">
        <v>4267</v>
      </c>
      <c r="E2989" s="19" t="s">
        <v>9027</v>
      </c>
      <c r="F2989" s="18" t="str">
        <f t="shared" si="46"/>
        <v>Marechal Cândido Rondon</v>
      </c>
      <c r="G2989" s="19">
        <v>748.00199999999995</v>
      </c>
    </row>
    <row r="2990" spans="1:7" x14ac:dyDescent="0.25">
      <c r="A2990" s="18">
        <f>IF(ISNUMBER(SEARCH('1_Aspectos Geográficos'!$D$6,tab_estados[],1)),MAX($A$1:A2989)+1,0)</f>
        <v>2989</v>
      </c>
      <c r="B2990" s="18" t="s">
        <v>4063</v>
      </c>
      <c r="C2990" s="18" t="s">
        <v>4064</v>
      </c>
      <c r="D2990" s="18" t="s">
        <v>4268</v>
      </c>
      <c r="E2990" s="19" t="s">
        <v>9028</v>
      </c>
      <c r="F2990" s="18" t="str">
        <f t="shared" si="46"/>
        <v>Maria Helena</v>
      </c>
      <c r="G2990" s="19">
        <v>486.22399999999999</v>
      </c>
    </row>
    <row r="2991" spans="1:7" x14ac:dyDescent="0.25">
      <c r="A2991" s="18">
        <f>IF(ISNUMBER(SEARCH('1_Aspectos Geográficos'!$D$6,tab_estados[],1)),MAX($A$1:A2990)+1,0)</f>
        <v>2990</v>
      </c>
      <c r="B2991" s="18" t="s">
        <v>4063</v>
      </c>
      <c r="C2991" s="18" t="s">
        <v>4064</v>
      </c>
      <c r="D2991" s="18" t="s">
        <v>4269</v>
      </c>
      <c r="E2991" s="19" t="s">
        <v>9029</v>
      </c>
      <c r="F2991" s="18" t="str">
        <f t="shared" si="46"/>
        <v>Marialva</v>
      </c>
      <c r="G2991" s="19">
        <v>475.56400000000002</v>
      </c>
    </row>
    <row r="2992" spans="1:7" x14ac:dyDescent="0.25">
      <c r="A2992" s="18">
        <f>IF(ISNUMBER(SEARCH('1_Aspectos Geográficos'!$D$6,tab_estados[],1)),MAX($A$1:A2991)+1,0)</f>
        <v>2991</v>
      </c>
      <c r="B2992" s="18" t="s">
        <v>4063</v>
      </c>
      <c r="C2992" s="18" t="s">
        <v>4064</v>
      </c>
      <c r="D2992" s="18" t="s">
        <v>4270</v>
      </c>
      <c r="E2992" s="19" t="s">
        <v>9030</v>
      </c>
      <c r="F2992" s="18" t="str">
        <f t="shared" si="46"/>
        <v>Marilândia Do Sul</v>
      </c>
      <c r="G2992" s="19">
        <v>384.42399999999998</v>
      </c>
    </row>
    <row r="2993" spans="1:7" x14ac:dyDescent="0.25">
      <c r="A2993" s="18">
        <f>IF(ISNUMBER(SEARCH('1_Aspectos Geográficos'!$D$6,tab_estados[],1)),MAX($A$1:A2992)+1,0)</f>
        <v>2992</v>
      </c>
      <c r="B2993" s="18" t="s">
        <v>4063</v>
      </c>
      <c r="C2993" s="18" t="s">
        <v>4064</v>
      </c>
      <c r="D2993" s="18" t="s">
        <v>4271</v>
      </c>
      <c r="E2993" s="19" t="s">
        <v>9031</v>
      </c>
      <c r="F2993" s="18" t="str">
        <f t="shared" si="46"/>
        <v>Marilena</v>
      </c>
      <c r="G2993" s="19">
        <v>232.363</v>
      </c>
    </row>
    <row r="2994" spans="1:7" x14ac:dyDescent="0.25">
      <c r="A2994" s="18">
        <f>IF(ISNUMBER(SEARCH('1_Aspectos Geográficos'!$D$6,tab_estados[],1)),MAX($A$1:A2993)+1,0)</f>
        <v>2993</v>
      </c>
      <c r="B2994" s="18" t="s">
        <v>4063</v>
      </c>
      <c r="C2994" s="18" t="s">
        <v>4064</v>
      </c>
      <c r="D2994" s="18" t="s">
        <v>4272</v>
      </c>
      <c r="E2994" s="19" t="s">
        <v>9032</v>
      </c>
      <c r="F2994" s="18" t="str">
        <f t="shared" si="46"/>
        <v>Mariluz</v>
      </c>
      <c r="G2994" s="19">
        <v>433.17</v>
      </c>
    </row>
    <row r="2995" spans="1:7" x14ac:dyDescent="0.25">
      <c r="A2995" s="18">
        <f>IF(ISNUMBER(SEARCH('1_Aspectos Geográficos'!$D$6,tab_estados[],1)),MAX($A$1:A2994)+1,0)</f>
        <v>2994</v>
      </c>
      <c r="B2995" s="18" t="s">
        <v>4063</v>
      </c>
      <c r="C2995" s="18" t="s">
        <v>4064</v>
      </c>
      <c r="D2995" s="18" t="s">
        <v>4273</v>
      </c>
      <c r="E2995" s="19" t="s">
        <v>9033</v>
      </c>
      <c r="F2995" s="18" t="str">
        <f t="shared" si="46"/>
        <v>Maringá</v>
      </c>
      <c r="G2995" s="19">
        <v>487.05200000000002</v>
      </c>
    </row>
    <row r="2996" spans="1:7" x14ac:dyDescent="0.25">
      <c r="A2996" s="18">
        <f>IF(ISNUMBER(SEARCH('1_Aspectos Geográficos'!$D$6,tab_estados[],1)),MAX($A$1:A2995)+1,0)</f>
        <v>2995</v>
      </c>
      <c r="B2996" s="18" t="s">
        <v>4063</v>
      </c>
      <c r="C2996" s="18" t="s">
        <v>4064</v>
      </c>
      <c r="D2996" s="18" t="s">
        <v>4274</v>
      </c>
      <c r="E2996" s="19" t="s">
        <v>9034</v>
      </c>
      <c r="F2996" s="18" t="str">
        <f t="shared" si="46"/>
        <v>Mariópolis</v>
      </c>
      <c r="G2996" s="19">
        <v>230.36600000000001</v>
      </c>
    </row>
    <row r="2997" spans="1:7" x14ac:dyDescent="0.25">
      <c r="A2997" s="18">
        <f>IF(ISNUMBER(SEARCH('1_Aspectos Geográficos'!$D$6,tab_estados[],1)),MAX($A$1:A2996)+1,0)</f>
        <v>2996</v>
      </c>
      <c r="B2997" s="18" t="s">
        <v>4063</v>
      </c>
      <c r="C2997" s="18" t="s">
        <v>4064</v>
      </c>
      <c r="D2997" s="18" t="s">
        <v>4275</v>
      </c>
      <c r="E2997" s="19" t="s">
        <v>9035</v>
      </c>
      <c r="F2997" s="18" t="str">
        <f t="shared" si="46"/>
        <v>Maripá</v>
      </c>
      <c r="G2997" s="19">
        <v>283.79300000000001</v>
      </c>
    </row>
    <row r="2998" spans="1:7" x14ac:dyDescent="0.25">
      <c r="A2998" s="18">
        <f>IF(ISNUMBER(SEARCH('1_Aspectos Geográficos'!$D$6,tab_estados[],1)),MAX($A$1:A2997)+1,0)</f>
        <v>2997</v>
      </c>
      <c r="B2998" s="18" t="s">
        <v>4063</v>
      </c>
      <c r="C2998" s="18" t="s">
        <v>4064</v>
      </c>
      <c r="D2998" s="18" t="s">
        <v>4276</v>
      </c>
      <c r="E2998" s="19" t="s">
        <v>9036</v>
      </c>
      <c r="F2998" s="18" t="str">
        <f t="shared" si="46"/>
        <v>Marmeleiro</v>
      </c>
      <c r="G2998" s="19">
        <v>387.38099999999997</v>
      </c>
    </row>
    <row r="2999" spans="1:7" x14ac:dyDescent="0.25">
      <c r="A2999" s="18">
        <f>IF(ISNUMBER(SEARCH('1_Aspectos Geográficos'!$D$6,tab_estados[],1)),MAX($A$1:A2998)+1,0)</f>
        <v>2998</v>
      </c>
      <c r="B2999" s="18" t="s">
        <v>4063</v>
      </c>
      <c r="C2999" s="18" t="s">
        <v>4064</v>
      </c>
      <c r="D2999" s="18" t="s">
        <v>4277</v>
      </c>
      <c r="E2999" s="19" t="s">
        <v>9037</v>
      </c>
      <c r="F2999" s="18" t="str">
        <f t="shared" si="46"/>
        <v>Marquinho</v>
      </c>
      <c r="G2999" s="19">
        <v>511.14800000000002</v>
      </c>
    </row>
    <row r="3000" spans="1:7" x14ac:dyDescent="0.25">
      <c r="A3000" s="18">
        <f>IF(ISNUMBER(SEARCH('1_Aspectos Geográficos'!$D$6,tab_estados[],1)),MAX($A$1:A2999)+1,0)</f>
        <v>2999</v>
      </c>
      <c r="B3000" s="18" t="s">
        <v>4063</v>
      </c>
      <c r="C3000" s="18" t="s">
        <v>4064</v>
      </c>
      <c r="D3000" s="18" t="s">
        <v>4278</v>
      </c>
      <c r="E3000" s="19" t="s">
        <v>9038</v>
      </c>
      <c r="F3000" s="18" t="str">
        <f t="shared" si="46"/>
        <v>Marumbi</v>
      </c>
      <c r="G3000" s="19">
        <v>208.47</v>
      </c>
    </row>
    <row r="3001" spans="1:7" x14ac:dyDescent="0.25">
      <c r="A3001" s="18">
        <f>IF(ISNUMBER(SEARCH('1_Aspectos Geográficos'!$D$6,tab_estados[],1)),MAX($A$1:A3000)+1,0)</f>
        <v>3000</v>
      </c>
      <c r="B3001" s="18" t="s">
        <v>4063</v>
      </c>
      <c r="C3001" s="18" t="s">
        <v>4064</v>
      </c>
      <c r="D3001" s="18" t="s">
        <v>4279</v>
      </c>
      <c r="E3001" s="19" t="s">
        <v>9039</v>
      </c>
      <c r="F3001" s="18" t="str">
        <f t="shared" si="46"/>
        <v>Matelândia</v>
      </c>
      <c r="G3001" s="19">
        <v>639.74599999999998</v>
      </c>
    </row>
    <row r="3002" spans="1:7" x14ac:dyDescent="0.25">
      <c r="A3002" s="18">
        <f>IF(ISNUMBER(SEARCH('1_Aspectos Geográficos'!$D$6,tab_estados[],1)),MAX($A$1:A3001)+1,0)</f>
        <v>3001</v>
      </c>
      <c r="B3002" s="18" t="s">
        <v>4063</v>
      </c>
      <c r="C3002" s="18" t="s">
        <v>4064</v>
      </c>
      <c r="D3002" s="18" t="s">
        <v>4280</v>
      </c>
      <c r="E3002" s="19" t="s">
        <v>9040</v>
      </c>
      <c r="F3002" s="18" t="str">
        <f t="shared" si="46"/>
        <v>Matinhos</v>
      </c>
      <c r="G3002" s="19">
        <v>117.74299999999999</v>
      </c>
    </row>
    <row r="3003" spans="1:7" x14ac:dyDescent="0.25">
      <c r="A3003" s="18">
        <f>IF(ISNUMBER(SEARCH('1_Aspectos Geográficos'!$D$6,tab_estados[],1)),MAX($A$1:A3002)+1,0)</f>
        <v>3002</v>
      </c>
      <c r="B3003" s="18" t="s">
        <v>4063</v>
      </c>
      <c r="C3003" s="18" t="s">
        <v>4064</v>
      </c>
      <c r="D3003" s="18" t="s">
        <v>4281</v>
      </c>
      <c r="E3003" s="19" t="s">
        <v>9041</v>
      </c>
      <c r="F3003" s="18" t="str">
        <f t="shared" si="46"/>
        <v>Mato Rico</v>
      </c>
      <c r="G3003" s="19">
        <v>394.53300000000002</v>
      </c>
    </row>
    <row r="3004" spans="1:7" x14ac:dyDescent="0.25">
      <c r="A3004" s="18">
        <f>IF(ISNUMBER(SEARCH('1_Aspectos Geográficos'!$D$6,tab_estados[],1)),MAX($A$1:A3003)+1,0)</f>
        <v>3003</v>
      </c>
      <c r="B3004" s="18" t="s">
        <v>4063</v>
      </c>
      <c r="C3004" s="18" t="s">
        <v>4064</v>
      </c>
      <c r="D3004" s="18" t="s">
        <v>4282</v>
      </c>
      <c r="E3004" s="19" t="s">
        <v>9042</v>
      </c>
      <c r="F3004" s="18" t="str">
        <f t="shared" si="46"/>
        <v>Mauá Da Serra</v>
      </c>
      <c r="G3004" s="19">
        <v>108.324</v>
      </c>
    </row>
    <row r="3005" spans="1:7" x14ac:dyDescent="0.25">
      <c r="A3005" s="18">
        <f>IF(ISNUMBER(SEARCH('1_Aspectos Geográficos'!$D$6,tab_estados[],1)),MAX($A$1:A3004)+1,0)</f>
        <v>3004</v>
      </c>
      <c r="B3005" s="18" t="s">
        <v>4063</v>
      </c>
      <c r="C3005" s="18" t="s">
        <v>4064</v>
      </c>
      <c r="D3005" s="18" t="s">
        <v>4283</v>
      </c>
      <c r="E3005" s="19" t="s">
        <v>9043</v>
      </c>
      <c r="F3005" s="18" t="str">
        <f t="shared" si="46"/>
        <v>Medianeira</v>
      </c>
      <c r="G3005" s="19">
        <v>328.73200000000003</v>
      </c>
    </row>
    <row r="3006" spans="1:7" x14ac:dyDescent="0.25">
      <c r="A3006" s="18">
        <f>IF(ISNUMBER(SEARCH('1_Aspectos Geográficos'!$D$6,tab_estados[],1)),MAX($A$1:A3005)+1,0)</f>
        <v>3005</v>
      </c>
      <c r="B3006" s="18" t="s">
        <v>4063</v>
      </c>
      <c r="C3006" s="18" t="s">
        <v>4064</v>
      </c>
      <c r="D3006" s="18" t="s">
        <v>4284</v>
      </c>
      <c r="E3006" s="19" t="s">
        <v>9044</v>
      </c>
      <c r="F3006" s="18" t="str">
        <f t="shared" si="46"/>
        <v>Mercedes</v>
      </c>
      <c r="G3006" s="19">
        <v>200.864</v>
      </c>
    </row>
    <row r="3007" spans="1:7" x14ac:dyDescent="0.25">
      <c r="A3007" s="18">
        <f>IF(ISNUMBER(SEARCH('1_Aspectos Geográficos'!$D$6,tab_estados[],1)),MAX($A$1:A3006)+1,0)</f>
        <v>3006</v>
      </c>
      <c r="B3007" s="18" t="s">
        <v>4063</v>
      </c>
      <c r="C3007" s="18" t="s">
        <v>4064</v>
      </c>
      <c r="D3007" s="18" t="s">
        <v>4285</v>
      </c>
      <c r="E3007" s="19" t="s">
        <v>7378</v>
      </c>
      <c r="F3007" s="18" t="str">
        <f t="shared" si="46"/>
        <v>Mirador</v>
      </c>
      <c r="G3007" s="19">
        <v>221.708</v>
      </c>
    </row>
    <row r="3008" spans="1:7" x14ac:dyDescent="0.25">
      <c r="A3008" s="18">
        <f>IF(ISNUMBER(SEARCH('1_Aspectos Geográficos'!$D$6,tab_estados[],1)),MAX($A$1:A3007)+1,0)</f>
        <v>3007</v>
      </c>
      <c r="B3008" s="18" t="s">
        <v>4063</v>
      </c>
      <c r="C3008" s="18" t="s">
        <v>4064</v>
      </c>
      <c r="D3008" s="18" t="s">
        <v>4286</v>
      </c>
      <c r="E3008" s="19" t="s">
        <v>9045</v>
      </c>
      <c r="F3008" s="18" t="str">
        <f t="shared" si="46"/>
        <v>Miraselva</v>
      </c>
      <c r="G3008" s="19">
        <v>90.293999999999997</v>
      </c>
    </row>
    <row r="3009" spans="1:7" x14ac:dyDescent="0.25">
      <c r="A3009" s="18">
        <f>IF(ISNUMBER(SEARCH('1_Aspectos Geográficos'!$D$6,tab_estados[],1)),MAX($A$1:A3008)+1,0)</f>
        <v>3008</v>
      </c>
      <c r="B3009" s="18" t="s">
        <v>4063</v>
      </c>
      <c r="C3009" s="18" t="s">
        <v>4064</v>
      </c>
      <c r="D3009" s="18" t="s">
        <v>4287</v>
      </c>
      <c r="E3009" s="19" t="s">
        <v>9046</v>
      </c>
      <c r="F3009" s="18" t="str">
        <f t="shared" si="46"/>
        <v>Missal</v>
      </c>
      <c r="G3009" s="19">
        <v>324.39699999999999</v>
      </c>
    </row>
    <row r="3010" spans="1:7" x14ac:dyDescent="0.25">
      <c r="A3010" s="18">
        <f>IF(ISNUMBER(SEARCH('1_Aspectos Geográficos'!$D$6,tab_estados[],1)),MAX($A$1:A3009)+1,0)</f>
        <v>3009</v>
      </c>
      <c r="B3010" s="18" t="s">
        <v>4063</v>
      </c>
      <c r="C3010" s="18" t="s">
        <v>4064</v>
      </c>
      <c r="D3010" s="18" t="s">
        <v>4288</v>
      </c>
      <c r="E3010" s="19" t="s">
        <v>9047</v>
      </c>
      <c r="F3010" s="18" t="str">
        <f t="shared" ref="F3010:F3073" si="47">IFERROR(VLOOKUP(ROW(A3009),lista,5,0),"")</f>
        <v>Moreira Sales</v>
      </c>
      <c r="G3010" s="19">
        <v>353.77199999999999</v>
      </c>
    </row>
    <row r="3011" spans="1:7" x14ac:dyDescent="0.25">
      <c r="A3011" s="18">
        <f>IF(ISNUMBER(SEARCH('1_Aspectos Geográficos'!$D$6,tab_estados[],1)),MAX($A$1:A3010)+1,0)</f>
        <v>3010</v>
      </c>
      <c r="B3011" s="18" t="s">
        <v>4063</v>
      </c>
      <c r="C3011" s="18" t="s">
        <v>4064</v>
      </c>
      <c r="D3011" s="18" t="s">
        <v>4289</v>
      </c>
      <c r="E3011" s="19" t="s">
        <v>9048</v>
      </c>
      <c r="F3011" s="18" t="str">
        <f t="shared" si="47"/>
        <v>Morretes</v>
      </c>
      <c r="G3011" s="19">
        <v>684.58</v>
      </c>
    </row>
    <row r="3012" spans="1:7" x14ac:dyDescent="0.25">
      <c r="A3012" s="18">
        <f>IF(ISNUMBER(SEARCH('1_Aspectos Geográficos'!$D$6,tab_estados[],1)),MAX($A$1:A3011)+1,0)</f>
        <v>3011</v>
      </c>
      <c r="B3012" s="18" t="s">
        <v>4063</v>
      </c>
      <c r="C3012" s="18" t="s">
        <v>4064</v>
      </c>
      <c r="D3012" s="18" t="s">
        <v>4290</v>
      </c>
      <c r="E3012" s="19" t="s">
        <v>9049</v>
      </c>
      <c r="F3012" s="18" t="str">
        <f t="shared" si="47"/>
        <v>Munhoz De Melo</v>
      </c>
      <c r="G3012" s="19">
        <v>137.018</v>
      </c>
    </row>
    <row r="3013" spans="1:7" x14ac:dyDescent="0.25">
      <c r="A3013" s="18">
        <f>IF(ISNUMBER(SEARCH('1_Aspectos Geográficos'!$D$6,tab_estados[],1)),MAX($A$1:A3012)+1,0)</f>
        <v>3012</v>
      </c>
      <c r="B3013" s="18" t="s">
        <v>4063</v>
      </c>
      <c r="C3013" s="18" t="s">
        <v>4064</v>
      </c>
      <c r="D3013" s="18" t="s">
        <v>4291</v>
      </c>
      <c r="E3013" s="19" t="s">
        <v>9050</v>
      </c>
      <c r="F3013" s="18" t="str">
        <f t="shared" si="47"/>
        <v>Nossa Senhora Das Graças</v>
      </c>
      <c r="G3013" s="19">
        <v>185.76900000000001</v>
      </c>
    </row>
    <row r="3014" spans="1:7" x14ac:dyDescent="0.25">
      <c r="A3014" s="18">
        <f>IF(ISNUMBER(SEARCH('1_Aspectos Geográficos'!$D$6,tab_estados[],1)),MAX($A$1:A3013)+1,0)</f>
        <v>3013</v>
      </c>
      <c r="B3014" s="18" t="s">
        <v>4063</v>
      </c>
      <c r="C3014" s="18" t="s">
        <v>4064</v>
      </c>
      <c r="D3014" s="18" t="s">
        <v>4292</v>
      </c>
      <c r="E3014" s="19" t="s">
        <v>9051</v>
      </c>
      <c r="F3014" s="18" t="str">
        <f t="shared" si="47"/>
        <v>Nova Aliança Do Ivaí</v>
      </c>
      <c r="G3014" s="19">
        <v>131.27199999999999</v>
      </c>
    </row>
    <row r="3015" spans="1:7" x14ac:dyDescent="0.25">
      <c r="A3015" s="18">
        <f>IF(ISNUMBER(SEARCH('1_Aspectos Geográficos'!$D$6,tab_estados[],1)),MAX($A$1:A3014)+1,0)</f>
        <v>3014</v>
      </c>
      <c r="B3015" s="18" t="s">
        <v>4063</v>
      </c>
      <c r="C3015" s="18" t="s">
        <v>4064</v>
      </c>
      <c r="D3015" s="18" t="s">
        <v>4293</v>
      </c>
      <c r="E3015" s="19" t="s">
        <v>9052</v>
      </c>
      <c r="F3015" s="18" t="str">
        <f t="shared" si="47"/>
        <v>Nova América Da Colina</v>
      </c>
      <c r="G3015" s="19">
        <v>129.476</v>
      </c>
    </row>
    <row r="3016" spans="1:7" x14ac:dyDescent="0.25">
      <c r="A3016" s="18">
        <f>IF(ISNUMBER(SEARCH('1_Aspectos Geográficos'!$D$6,tab_estados[],1)),MAX($A$1:A3015)+1,0)</f>
        <v>3015</v>
      </c>
      <c r="B3016" s="18" t="s">
        <v>4063</v>
      </c>
      <c r="C3016" s="18" t="s">
        <v>4064</v>
      </c>
      <c r="D3016" s="18" t="s">
        <v>4294</v>
      </c>
      <c r="E3016" s="19" t="s">
        <v>7177</v>
      </c>
      <c r="F3016" s="18" t="str">
        <f t="shared" si="47"/>
        <v>Nova Aurora</v>
      </c>
      <c r="G3016" s="19">
        <v>474.01100000000002</v>
      </c>
    </row>
    <row r="3017" spans="1:7" x14ac:dyDescent="0.25">
      <c r="A3017" s="18">
        <f>IF(ISNUMBER(SEARCH('1_Aspectos Geográficos'!$D$6,tab_estados[],1)),MAX($A$1:A3016)+1,0)</f>
        <v>3016</v>
      </c>
      <c r="B3017" s="18" t="s">
        <v>4063</v>
      </c>
      <c r="C3017" s="18" t="s">
        <v>4064</v>
      </c>
      <c r="D3017" s="18" t="s">
        <v>4295</v>
      </c>
      <c r="E3017" s="19" t="s">
        <v>9053</v>
      </c>
      <c r="F3017" s="18" t="str">
        <f t="shared" si="47"/>
        <v>Nova Cantu</v>
      </c>
      <c r="G3017" s="19">
        <v>555.48800000000006</v>
      </c>
    </row>
    <row r="3018" spans="1:7" x14ac:dyDescent="0.25">
      <c r="A3018" s="18">
        <f>IF(ISNUMBER(SEARCH('1_Aspectos Geográficos'!$D$6,tab_estados[],1)),MAX($A$1:A3017)+1,0)</f>
        <v>3017</v>
      </c>
      <c r="B3018" s="18" t="s">
        <v>4063</v>
      </c>
      <c r="C3018" s="18" t="s">
        <v>4064</v>
      </c>
      <c r="D3018" s="18" t="s">
        <v>4296</v>
      </c>
      <c r="E3018" s="19" t="s">
        <v>9054</v>
      </c>
      <c r="F3018" s="18" t="str">
        <f t="shared" si="47"/>
        <v>Nova Esperança</v>
      </c>
      <c r="G3018" s="19">
        <v>401.58699999999999</v>
      </c>
    </row>
    <row r="3019" spans="1:7" x14ac:dyDescent="0.25">
      <c r="A3019" s="18">
        <f>IF(ISNUMBER(SEARCH('1_Aspectos Geográficos'!$D$6,tab_estados[],1)),MAX($A$1:A3018)+1,0)</f>
        <v>3018</v>
      </c>
      <c r="B3019" s="18" t="s">
        <v>4063</v>
      </c>
      <c r="C3019" s="18" t="s">
        <v>4064</v>
      </c>
      <c r="D3019" s="18" t="s">
        <v>4297</v>
      </c>
      <c r="E3019" s="19" t="s">
        <v>9055</v>
      </c>
      <c r="F3019" s="18" t="str">
        <f t="shared" si="47"/>
        <v>Nova Esperança Do Sudoeste</v>
      </c>
      <c r="G3019" s="19">
        <v>208.47200000000001</v>
      </c>
    </row>
    <row r="3020" spans="1:7" x14ac:dyDescent="0.25">
      <c r="A3020" s="18">
        <f>IF(ISNUMBER(SEARCH('1_Aspectos Geográficos'!$D$6,tab_estados[],1)),MAX($A$1:A3019)+1,0)</f>
        <v>3019</v>
      </c>
      <c r="B3020" s="18" t="s">
        <v>4063</v>
      </c>
      <c r="C3020" s="18" t="s">
        <v>4064</v>
      </c>
      <c r="D3020" s="18" t="s">
        <v>4298</v>
      </c>
      <c r="E3020" s="19" t="s">
        <v>6624</v>
      </c>
      <c r="F3020" s="18" t="str">
        <f t="shared" si="47"/>
        <v>Nova Fátima</v>
      </c>
      <c r="G3020" s="19">
        <v>283.423</v>
      </c>
    </row>
    <row r="3021" spans="1:7" x14ac:dyDescent="0.25">
      <c r="A3021" s="18">
        <f>IF(ISNUMBER(SEARCH('1_Aspectos Geográficos'!$D$6,tab_estados[],1)),MAX($A$1:A3020)+1,0)</f>
        <v>3020</v>
      </c>
      <c r="B3021" s="18" t="s">
        <v>4063</v>
      </c>
      <c r="C3021" s="18" t="s">
        <v>4064</v>
      </c>
      <c r="D3021" s="18" t="s">
        <v>4299</v>
      </c>
      <c r="E3021" s="19" t="s">
        <v>9056</v>
      </c>
      <c r="F3021" s="18" t="str">
        <f t="shared" si="47"/>
        <v>Nova Laranjeiras</v>
      </c>
      <c r="G3021" s="19">
        <v>1210.2049999999999</v>
      </c>
    </row>
    <row r="3022" spans="1:7" x14ac:dyDescent="0.25">
      <c r="A3022" s="18">
        <f>IF(ISNUMBER(SEARCH('1_Aspectos Geográficos'!$D$6,tab_estados[],1)),MAX($A$1:A3021)+1,0)</f>
        <v>3021</v>
      </c>
      <c r="B3022" s="18" t="s">
        <v>4063</v>
      </c>
      <c r="C3022" s="18" t="s">
        <v>4064</v>
      </c>
      <c r="D3022" s="18" t="s">
        <v>4300</v>
      </c>
      <c r="E3022" s="19" t="s">
        <v>9057</v>
      </c>
      <c r="F3022" s="18" t="str">
        <f t="shared" si="47"/>
        <v>Nova Londrina</v>
      </c>
      <c r="G3022" s="19">
        <v>269.38900000000001</v>
      </c>
    </row>
    <row r="3023" spans="1:7" x14ac:dyDescent="0.25">
      <c r="A3023" s="18">
        <f>IF(ISNUMBER(SEARCH('1_Aspectos Geográficos'!$D$6,tab_estados[],1)),MAX($A$1:A3022)+1,0)</f>
        <v>3022</v>
      </c>
      <c r="B3023" s="18" t="s">
        <v>4063</v>
      </c>
      <c r="C3023" s="18" t="s">
        <v>4064</v>
      </c>
      <c r="D3023" s="18" t="s">
        <v>4301</v>
      </c>
      <c r="E3023" s="19" t="s">
        <v>7551</v>
      </c>
      <c r="F3023" s="18" t="str">
        <f t="shared" si="47"/>
        <v>Nova Olímpia</v>
      </c>
      <c r="G3023" s="19">
        <v>136.34700000000001</v>
      </c>
    </row>
    <row r="3024" spans="1:7" x14ac:dyDescent="0.25">
      <c r="A3024" s="18">
        <f>IF(ISNUMBER(SEARCH('1_Aspectos Geográficos'!$D$6,tab_estados[],1)),MAX($A$1:A3023)+1,0)</f>
        <v>3023</v>
      </c>
      <c r="B3024" s="18" t="s">
        <v>4063</v>
      </c>
      <c r="C3024" s="18" t="s">
        <v>4064</v>
      </c>
      <c r="D3024" s="18" t="s">
        <v>4302</v>
      </c>
      <c r="E3024" s="19" t="s">
        <v>9058</v>
      </c>
      <c r="F3024" s="18" t="str">
        <f t="shared" si="47"/>
        <v>Nova Santa Bárbara</v>
      </c>
      <c r="G3024" s="19">
        <v>71.763999999999996</v>
      </c>
    </row>
    <row r="3025" spans="1:7" x14ac:dyDescent="0.25">
      <c r="A3025" s="18">
        <f>IF(ISNUMBER(SEARCH('1_Aspectos Geográficos'!$D$6,tab_estados[],1)),MAX($A$1:A3024)+1,0)</f>
        <v>3024</v>
      </c>
      <c r="B3025" s="18" t="s">
        <v>4063</v>
      </c>
      <c r="C3025" s="18" t="s">
        <v>4064</v>
      </c>
      <c r="D3025" s="18" t="s">
        <v>4303</v>
      </c>
      <c r="E3025" s="19" t="s">
        <v>9059</v>
      </c>
      <c r="F3025" s="18" t="str">
        <f t="shared" si="47"/>
        <v>Nova Santa Rosa</v>
      </c>
      <c r="G3025" s="19">
        <v>204.66499999999999</v>
      </c>
    </row>
    <row r="3026" spans="1:7" x14ac:dyDescent="0.25">
      <c r="A3026" s="18">
        <f>IF(ISNUMBER(SEARCH('1_Aspectos Geográficos'!$D$6,tab_estados[],1)),MAX($A$1:A3025)+1,0)</f>
        <v>3025</v>
      </c>
      <c r="B3026" s="18" t="s">
        <v>4063</v>
      </c>
      <c r="C3026" s="18" t="s">
        <v>4064</v>
      </c>
      <c r="D3026" s="18" t="s">
        <v>4304</v>
      </c>
      <c r="E3026" s="19" t="s">
        <v>9060</v>
      </c>
      <c r="F3026" s="18" t="str">
        <f t="shared" si="47"/>
        <v>Nova Prata Do Iguaçu</v>
      </c>
      <c r="G3026" s="19">
        <v>352.565</v>
      </c>
    </row>
    <row r="3027" spans="1:7" x14ac:dyDescent="0.25">
      <c r="A3027" s="18">
        <f>IF(ISNUMBER(SEARCH('1_Aspectos Geográficos'!$D$6,tab_estados[],1)),MAX($A$1:A3026)+1,0)</f>
        <v>3026</v>
      </c>
      <c r="B3027" s="18" t="s">
        <v>4063</v>
      </c>
      <c r="C3027" s="18" t="s">
        <v>4064</v>
      </c>
      <c r="D3027" s="18" t="s">
        <v>4305</v>
      </c>
      <c r="E3027" s="19" t="s">
        <v>9061</v>
      </c>
      <c r="F3027" s="18" t="str">
        <f t="shared" si="47"/>
        <v>Nova Tebas</v>
      </c>
      <c r="G3027" s="19">
        <v>545.68600000000004</v>
      </c>
    </row>
    <row r="3028" spans="1:7" x14ac:dyDescent="0.25">
      <c r="A3028" s="18">
        <f>IF(ISNUMBER(SEARCH('1_Aspectos Geográficos'!$D$6,tab_estados[],1)),MAX($A$1:A3027)+1,0)</f>
        <v>3027</v>
      </c>
      <c r="B3028" s="18" t="s">
        <v>4063</v>
      </c>
      <c r="C3028" s="18" t="s">
        <v>4064</v>
      </c>
      <c r="D3028" s="18" t="s">
        <v>4306</v>
      </c>
      <c r="E3028" s="19" t="s">
        <v>9062</v>
      </c>
      <c r="F3028" s="18" t="str">
        <f t="shared" si="47"/>
        <v>Novo Itacolomi</v>
      </c>
      <c r="G3028" s="19">
        <v>161.411</v>
      </c>
    </row>
    <row r="3029" spans="1:7" x14ac:dyDescent="0.25">
      <c r="A3029" s="18">
        <f>IF(ISNUMBER(SEARCH('1_Aspectos Geográficos'!$D$6,tab_estados[],1)),MAX($A$1:A3028)+1,0)</f>
        <v>3028</v>
      </c>
      <c r="B3029" s="18" t="s">
        <v>4063</v>
      </c>
      <c r="C3029" s="18" t="s">
        <v>4064</v>
      </c>
      <c r="D3029" s="18" t="s">
        <v>4307</v>
      </c>
      <c r="E3029" s="19" t="s">
        <v>9063</v>
      </c>
      <c r="F3029" s="18" t="str">
        <f t="shared" si="47"/>
        <v>Ortigueira</v>
      </c>
      <c r="G3029" s="19">
        <v>2429.5639999999999</v>
      </c>
    </row>
    <row r="3030" spans="1:7" x14ac:dyDescent="0.25">
      <c r="A3030" s="18">
        <f>IF(ISNUMBER(SEARCH('1_Aspectos Geográficos'!$D$6,tab_estados[],1)),MAX($A$1:A3029)+1,0)</f>
        <v>3029</v>
      </c>
      <c r="B3030" s="18" t="s">
        <v>4063</v>
      </c>
      <c r="C3030" s="18" t="s">
        <v>4064</v>
      </c>
      <c r="D3030" s="18" t="s">
        <v>4308</v>
      </c>
      <c r="E3030" s="19" t="s">
        <v>9064</v>
      </c>
      <c r="F3030" s="18" t="str">
        <f t="shared" si="47"/>
        <v>Ourizona</v>
      </c>
      <c r="G3030" s="19">
        <v>176.45699999999999</v>
      </c>
    </row>
    <row r="3031" spans="1:7" x14ac:dyDescent="0.25">
      <c r="A3031" s="18">
        <f>IF(ISNUMBER(SEARCH('1_Aspectos Geográficos'!$D$6,tab_estados[],1)),MAX($A$1:A3030)+1,0)</f>
        <v>3030</v>
      </c>
      <c r="B3031" s="18" t="s">
        <v>4063</v>
      </c>
      <c r="C3031" s="18" t="s">
        <v>4064</v>
      </c>
      <c r="D3031" s="18" t="s">
        <v>4309</v>
      </c>
      <c r="E3031" s="19" t="s">
        <v>9065</v>
      </c>
      <c r="F3031" s="18" t="str">
        <f t="shared" si="47"/>
        <v>Ouro Verde Do Oeste</v>
      </c>
      <c r="G3031" s="19">
        <v>293.04199999999997</v>
      </c>
    </row>
    <row r="3032" spans="1:7" x14ac:dyDescent="0.25">
      <c r="A3032" s="18">
        <f>IF(ISNUMBER(SEARCH('1_Aspectos Geográficos'!$D$6,tab_estados[],1)),MAX($A$1:A3031)+1,0)</f>
        <v>3031</v>
      </c>
      <c r="B3032" s="18" t="s">
        <v>4063</v>
      </c>
      <c r="C3032" s="18" t="s">
        <v>4064</v>
      </c>
      <c r="D3032" s="18" t="s">
        <v>4310</v>
      </c>
      <c r="E3032" s="19" t="s">
        <v>9066</v>
      </c>
      <c r="F3032" s="18" t="str">
        <f t="shared" si="47"/>
        <v>Paiçandu</v>
      </c>
      <c r="G3032" s="19">
        <v>171.37899999999999</v>
      </c>
    </row>
    <row r="3033" spans="1:7" x14ac:dyDescent="0.25">
      <c r="A3033" s="18">
        <f>IF(ISNUMBER(SEARCH('1_Aspectos Geográficos'!$D$6,tab_estados[],1)),MAX($A$1:A3032)+1,0)</f>
        <v>3032</v>
      </c>
      <c r="B3033" s="18" t="s">
        <v>4063</v>
      </c>
      <c r="C3033" s="18" t="s">
        <v>4064</v>
      </c>
      <c r="D3033" s="18" t="s">
        <v>4311</v>
      </c>
      <c r="E3033" s="19" t="s">
        <v>9067</v>
      </c>
      <c r="F3033" s="18" t="str">
        <f t="shared" si="47"/>
        <v>Palmas</v>
      </c>
      <c r="G3033" s="19">
        <v>1557.893</v>
      </c>
    </row>
    <row r="3034" spans="1:7" x14ac:dyDescent="0.25">
      <c r="A3034" s="18">
        <f>IF(ISNUMBER(SEARCH('1_Aspectos Geográficos'!$D$6,tab_estados[],1)),MAX($A$1:A3033)+1,0)</f>
        <v>3033</v>
      </c>
      <c r="B3034" s="18" t="s">
        <v>4063</v>
      </c>
      <c r="C3034" s="18" t="s">
        <v>4064</v>
      </c>
      <c r="D3034" s="18" t="s">
        <v>4312</v>
      </c>
      <c r="E3034" s="19" t="s">
        <v>9068</v>
      </c>
      <c r="F3034" s="18" t="str">
        <f t="shared" si="47"/>
        <v>Palmeira</v>
      </c>
      <c r="G3034" s="19">
        <v>1470.0719999999999</v>
      </c>
    </row>
    <row r="3035" spans="1:7" x14ac:dyDescent="0.25">
      <c r="A3035" s="18">
        <f>IF(ISNUMBER(SEARCH('1_Aspectos Geográficos'!$D$6,tab_estados[],1)),MAX($A$1:A3034)+1,0)</f>
        <v>3034</v>
      </c>
      <c r="B3035" s="18" t="s">
        <v>4063</v>
      </c>
      <c r="C3035" s="18" t="s">
        <v>4064</v>
      </c>
      <c r="D3035" s="18" t="s">
        <v>4313</v>
      </c>
      <c r="E3035" s="19" t="s">
        <v>9069</v>
      </c>
      <c r="F3035" s="18" t="str">
        <f t="shared" si="47"/>
        <v>Palmital</v>
      </c>
      <c r="G3035" s="19">
        <v>817.64700000000005</v>
      </c>
    </row>
    <row r="3036" spans="1:7" x14ac:dyDescent="0.25">
      <c r="A3036" s="18">
        <f>IF(ISNUMBER(SEARCH('1_Aspectos Geográficos'!$D$6,tab_estados[],1)),MAX($A$1:A3035)+1,0)</f>
        <v>3035</v>
      </c>
      <c r="B3036" s="18" t="s">
        <v>4063</v>
      </c>
      <c r="C3036" s="18" t="s">
        <v>4064</v>
      </c>
      <c r="D3036" s="18" t="s">
        <v>4314</v>
      </c>
      <c r="E3036" s="19" t="s">
        <v>9070</v>
      </c>
      <c r="F3036" s="18" t="str">
        <f t="shared" si="47"/>
        <v>Palotina</v>
      </c>
      <c r="G3036" s="19">
        <v>651.23800000000006</v>
      </c>
    </row>
    <row r="3037" spans="1:7" x14ac:dyDescent="0.25">
      <c r="A3037" s="18">
        <f>IF(ISNUMBER(SEARCH('1_Aspectos Geográficos'!$D$6,tab_estados[],1)),MAX($A$1:A3036)+1,0)</f>
        <v>3036</v>
      </c>
      <c r="B3037" s="18" t="s">
        <v>4063</v>
      </c>
      <c r="C3037" s="18" t="s">
        <v>4064</v>
      </c>
      <c r="D3037" s="18" t="s">
        <v>4315</v>
      </c>
      <c r="E3037" s="19" t="s">
        <v>9071</v>
      </c>
      <c r="F3037" s="18" t="str">
        <f t="shared" si="47"/>
        <v>Paraíso Do Norte</v>
      </c>
      <c r="G3037" s="19">
        <v>204.56399999999999</v>
      </c>
    </row>
    <row r="3038" spans="1:7" x14ac:dyDescent="0.25">
      <c r="A3038" s="18">
        <f>IF(ISNUMBER(SEARCH('1_Aspectos Geográficos'!$D$6,tab_estados[],1)),MAX($A$1:A3037)+1,0)</f>
        <v>3037</v>
      </c>
      <c r="B3038" s="18" t="s">
        <v>4063</v>
      </c>
      <c r="C3038" s="18" t="s">
        <v>4064</v>
      </c>
      <c r="D3038" s="18" t="s">
        <v>4316</v>
      </c>
      <c r="E3038" s="19" t="s">
        <v>9072</v>
      </c>
      <c r="F3038" s="18" t="str">
        <f t="shared" si="47"/>
        <v>Paranacity</v>
      </c>
      <c r="G3038" s="19">
        <v>348.63099999999997</v>
      </c>
    </row>
    <row r="3039" spans="1:7" x14ac:dyDescent="0.25">
      <c r="A3039" s="18">
        <f>IF(ISNUMBER(SEARCH('1_Aspectos Geográficos'!$D$6,tab_estados[],1)),MAX($A$1:A3038)+1,0)</f>
        <v>3038</v>
      </c>
      <c r="B3039" s="18" t="s">
        <v>4063</v>
      </c>
      <c r="C3039" s="18" t="s">
        <v>4064</v>
      </c>
      <c r="D3039" s="18" t="s">
        <v>4317</v>
      </c>
      <c r="E3039" s="19" t="s">
        <v>9073</v>
      </c>
      <c r="F3039" s="18" t="str">
        <f t="shared" si="47"/>
        <v>Paranaguá</v>
      </c>
      <c r="G3039" s="19">
        <v>826.67399999999998</v>
      </c>
    </row>
    <row r="3040" spans="1:7" x14ac:dyDescent="0.25">
      <c r="A3040" s="18">
        <f>IF(ISNUMBER(SEARCH('1_Aspectos Geográficos'!$D$6,tab_estados[],1)),MAX($A$1:A3039)+1,0)</f>
        <v>3039</v>
      </c>
      <c r="B3040" s="18" t="s">
        <v>4063</v>
      </c>
      <c r="C3040" s="18" t="s">
        <v>4064</v>
      </c>
      <c r="D3040" s="18" t="s">
        <v>4318</v>
      </c>
      <c r="E3040" s="19" t="s">
        <v>9074</v>
      </c>
      <c r="F3040" s="18" t="str">
        <f t="shared" si="47"/>
        <v>Paranapoema</v>
      </c>
      <c r="G3040" s="19">
        <v>175.875</v>
      </c>
    </row>
    <row r="3041" spans="1:7" x14ac:dyDescent="0.25">
      <c r="A3041" s="18">
        <f>IF(ISNUMBER(SEARCH('1_Aspectos Geográficos'!$D$6,tab_estados[],1)),MAX($A$1:A3040)+1,0)</f>
        <v>3040</v>
      </c>
      <c r="B3041" s="18" t="s">
        <v>4063</v>
      </c>
      <c r="C3041" s="18" t="s">
        <v>4064</v>
      </c>
      <c r="D3041" s="18" t="s">
        <v>4319</v>
      </c>
      <c r="E3041" s="19" t="s">
        <v>9075</v>
      </c>
      <c r="F3041" s="18" t="str">
        <f t="shared" si="47"/>
        <v>Paranavaí</v>
      </c>
      <c r="G3041" s="19">
        <v>1202.2660000000001</v>
      </c>
    </row>
    <row r="3042" spans="1:7" x14ac:dyDescent="0.25">
      <c r="A3042" s="18">
        <f>IF(ISNUMBER(SEARCH('1_Aspectos Geográficos'!$D$6,tab_estados[],1)),MAX($A$1:A3041)+1,0)</f>
        <v>3041</v>
      </c>
      <c r="B3042" s="18" t="s">
        <v>4063</v>
      </c>
      <c r="C3042" s="18" t="s">
        <v>4064</v>
      </c>
      <c r="D3042" s="18" t="s">
        <v>4320</v>
      </c>
      <c r="E3042" s="19" t="s">
        <v>9076</v>
      </c>
      <c r="F3042" s="18" t="str">
        <f t="shared" si="47"/>
        <v>Pato Bragado</v>
      </c>
      <c r="G3042" s="19">
        <v>135.286</v>
      </c>
    </row>
    <row r="3043" spans="1:7" x14ac:dyDescent="0.25">
      <c r="A3043" s="18">
        <f>IF(ISNUMBER(SEARCH('1_Aspectos Geográficos'!$D$6,tab_estados[],1)),MAX($A$1:A3042)+1,0)</f>
        <v>3042</v>
      </c>
      <c r="B3043" s="18" t="s">
        <v>4063</v>
      </c>
      <c r="C3043" s="18" t="s">
        <v>4064</v>
      </c>
      <c r="D3043" s="18" t="s">
        <v>4321</v>
      </c>
      <c r="E3043" s="19" t="s">
        <v>9077</v>
      </c>
      <c r="F3043" s="18" t="str">
        <f t="shared" si="47"/>
        <v>Pato Branco</v>
      </c>
      <c r="G3043" s="19">
        <v>539.08699999999999</v>
      </c>
    </row>
    <row r="3044" spans="1:7" x14ac:dyDescent="0.25">
      <c r="A3044" s="18">
        <f>IF(ISNUMBER(SEARCH('1_Aspectos Geográficos'!$D$6,tab_estados[],1)),MAX($A$1:A3043)+1,0)</f>
        <v>3043</v>
      </c>
      <c r="B3044" s="18" t="s">
        <v>4063</v>
      </c>
      <c r="C3044" s="18" t="s">
        <v>4064</v>
      </c>
      <c r="D3044" s="18" t="s">
        <v>4322</v>
      </c>
      <c r="E3044" s="19" t="s">
        <v>9078</v>
      </c>
      <c r="F3044" s="18" t="str">
        <f t="shared" si="47"/>
        <v>Paula Freitas</v>
      </c>
      <c r="G3044" s="19">
        <v>421.40899999999999</v>
      </c>
    </row>
    <row r="3045" spans="1:7" x14ac:dyDescent="0.25">
      <c r="A3045" s="18">
        <f>IF(ISNUMBER(SEARCH('1_Aspectos Geográficos'!$D$6,tab_estados[],1)),MAX($A$1:A3044)+1,0)</f>
        <v>3044</v>
      </c>
      <c r="B3045" s="18" t="s">
        <v>4063</v>
      </c>
      <c r="C3045" s="18" t="s">
        <v>4064</v>
      </c>
      <c r="D3045" s="18" t="s">
        <v>4323</v>
      </c>
      <c r="E3045" s="19" t="s">
        <v>9079</v>
      </c>
      <c r="F3045" s="18" t="str">
        <f t="shared" si="47"/>
        <v>Paulo Frontin</v>
      </c>
      <c r="G3045" s="19">
        <v>369.86200000000002</v>
      </c>
    </row>
    <row r="3046" spans="1:7" x14ac:dyDescent="0.25">
      <c r="A3046" s="18">
        <f>IF(ISNUMBER(SEARCH('1_Aspectos Geográficos'!$D$6,tab_estados[],1)),MAX($A$1:A3045)+1,0)</f>
        <v>3045</v>
      </c>
      <c r="B3046" s="18" t="s">
        <v>4063</v>
      </c>
      <c r="C3046" s="18" t="s">
        <v>4064</v>
      </c>
      <c r="D3046" s="18" t="s">
        <v>4324</v>
      </c>
      <c r="E3046" s="19" t="s">
        <v>9080</v>
      </c>
      <c r="F3046" s="18" t="str">
        <f t="shared" si="47"/>
        <v>Peabiru</v>
      </c>
      <c r="G3046" s="19">
        <v>468.59500000000003</v>
      </c>
    </row>
    <row r="3047" spans="1:7" x14ac:dyDescent="0.25">
      <c r="A3047" s="18">
        <f>IF(ISNUMBER(SEARCH('1_Aspectos Geográficos'!$D$6,tab_estados[],1)),MAX($A$1:A3046)+1,0)</f>
        <v>3046</v>
      </c>
      <c r="B3047" s="18" t="s">
        <v>4063</v>
      </c>
      <c r="C3047" s="18" t="s">
        <v>4064</v>
      </c>
      <c r="D3047" s="18" t="s">
        <v>4325</v>
      </c>
      <c r="E3047" s="19" t="s">
        <v>9081</v>
      </c>
      <c r="F3047" s="18" t="str">
        <f t="shared" si="47"/>
        <v>Perobal</v>
      </c>
      <c r="G3047" s="19">
        <v>407.58</v>
      </c>
    </row>
    <row r="3048" spans="1:7" x14ac:dyDescent="0.25">
      <c r="A3048" s="18">
        <f>IF(ISNUMBER(SEARCH('1_Aspectos Geográficos'!$D$6,tab_estados[],1)),MAX($A$1:A3047)+1,0)</f>
        <v>3047</v>
      </c>
      <c r="B3048" s="18" t="s">
        <v>4063</v>
      </c>
      <c r="C3048" s="18" t="s">
        <v>4064</v>
      </c>
      <c r="D3048" s="18" t="s">
        <v>4326</v>
      </c>
      <c r="E3048" s="19" t="s">
        <v>9082</v>
      </c>
      <c r="F3048" s="18" t="str">
        <f t="shared" si="47"/>
        <v>Pérola</v>
      </c>
      <c r="G3048" s="19">
        <v>240.63499999999999</v>
      </c>
    </row>
    <row r="3049" spans="1:7" x14ac:dyDescent="0.25">
      <c r="A3049" s="18">
        <f>IF(ISNUMBER(SEARCH('1_Aspectos Geográficos'!$D$6,tab_estados[],1)),MAX($A$1:A3048)+1,0)</f>
        <v>3048</v>
      </c>
      <c r="B3049" s="18" t="s">
        <v>4063</v>
      </c>
      <c r="C3049" s="18" t="s">
        <v>4064</v>
      </c>
      <c r="D3049" s="18" t="s">
        <v>4327</v>
      </c>
      <c r="E3049" s="19" t="s">
        <v>9083</v>
      </c>
      <c r="F3049" s="18" t="str">
        <f t="shared" si="47"/>
        <v>Pérola D'Oeste</v>
      </c>
      <c r="G3049" s="19">
        <v>205.279</v>
      </c>
    </row>
    <row r="3050" spans="1:7" x14ac:dyDescent="0.25">
      <c r="A3050" s="18">
        <f>IF(ISNUMBER(SEARCH('1_Aspectos Geográficos'!$D$6,tab_estados[],1)),MAX($A$1:A3049)+1,0)</f>
        <v>3049</v>
      </c>
      <c r="B3050" s="18" t="s">
        <v>4063</v>
      </c>
      <c r="C3050" s="18" t="s">
        <v>4064</v>
      </c>
      <c r="D3050" s="18" t="s">
        <v>4328</v>
      </c>
      <c r="E3050" s="19" t="s">
        <v>9084</v>
      </c>
      <c r="F3050" s="18" t="str">
        <f t="shared" si="47"/>
        <v>Piên</v>
      </c>
      <c r="G3050" s="19">
        <v>254.792</v>
      </c>
    </row>
    <row r="3051" spans="1:7" x14ac:dyDescent="0.25">
      <c r="A3051" s="18">
        <f>IF(ISNUMBER(SEARCH('1_Aspectos Geográficos'!$D$6,tab_estados[],1)),MAX($A$1:A3050)+1,0)</f>
        <v>3050</v>
      </c>
      <c r="B3051" s="18" t="s">
        <v>4063</v>
      </c>
      <c r="C3051" s="18" t="s">
        <v>4064</v>
      </c>
      <c r="D3051" s="18" t="s">
        <v>4329</v>
      </c>
      <c r="E3051" s="19" t="s">
        <v>9085</v>
      </c>
      <c r="F3051" s="18" t="str">
        <f t="shared" si="47"/>
        <v>Pinhais</v>
      </c>
      <c r="G3051" s="19">
        <v>60.869</v>
      </c>
    </row>
    <row r="3052" spans="1:7" x14ac:dyDescent="0.25">
      <c r="A3052" s="18">
        <f>IF(ISNUMBER(SEARCH('1_Aspectos Geográficos'!$D$6,tab_estados[],1)),MAX($A$1:A3051)+1,0)</f>
        <v>3051</v>
      </c>
      <c r="B3052" s="18" t="s">
        <v>4063</v>
      </c>
      <c r="C3052" s="18" t="s">
        <v>4064</v>
      </c>
      <c r="D3052" s="18" t="s">
        <v>4330</v>
      </c>
      <c r="E3052" s="19" t="s">
        <v>9086</v>
      </c>
      <c r="F3052" s="18" t="str">
        <f t="shared" si="47"/>
        <v>Pinhalão</v>
      </c>
      <c r="G3052" s="19">
        <v>220.625</v>
      </c>
    </row>
    <row r="3053" spans="1:7" x14ac:dyDescent="0.25">
      <c r="A3053" s="18">
        <f>IF(ISNUMBER(SEARCH('1_Aspectos Geográficos'!$D$6,tab_estados[],1)),MAX($A$1:A3052)+1,0)</f>
        <v>3052</v>
      </c>
      <c r="B3053" s="18" t="s">
        <v>4063</v>
      </c>
      <c r="C3053" s="18" t="s">
        <v>4064</v>
      </c>
      <c r="D3053" s="18" t="s">
        <v>4331</v>
      </c>
      <c r="E3053" s="19" t="s">
        <v>9087</v>
      </c>
      <c r="F3053" s="18" t="str">
        <f t="shared" si="47"/>
        <v>Pinhal De São Bento</v>
      </c>
      <c r="G3053" s="19">
        <v>97.462999999999994</v>
      </c>
    </row>
    <row r="3054" spans="1:7" x14ac:dyDescent="0.25">
      <c r="A3054" s="18">
        <f>IF(ISNUMBER(SEARCH('1_Aspectos Geográficos'!$D$6,tab_estados[],1)),MAX($A$1:A3053)+1,0)</f>
        <v>3053</v>
      </c>
      <c r="B3054" s="18" t="s">
        <v>4063</v>
      </c>
      <c r="C3054" s="18" t="s">
        <v>4064</v>
      </c>
      <c r="D3054" s="18" t="s">
        <v>4332</v>
      </c>
      <c r="E3054" s="19" t="s">
        <v>9088</v>
      </c>
      <c r="F3054" s="18" t="str">
        <f t="shared" si="47"/>
        <v>Pinhão</v>
      </c>
      <c r="G3054" s="19">
        <v>2001.588</v>
      </c>
    </row>
    <row r="3055" spans="1:7" x14ac:dyDescent="0.25">
      <c r="A3055" s="18">
        <f>IF(ISNUMBER(SEARCH('1_Aspectos Geográficos'!$D$6,tab_estados[],1)),MAX($A$1:A3054)+1,0)</f>
        <v>3054</v>
      </c>
      <c r="B3055" s="18" t="s">
        <v>4063</v>
      </c>
      <c r="C3055" s="18" t="s">
        <v>4064</v>
      </c>
      <c r="D3055" s="18" t="s">
        <v>4333</v>
      </c>
      <c r="E3055" s="19" t="s">
        <v>9089</v>
      </c>
      <c r="F3055" s="18" t="str">
        <f t="shared" si="47"/>
        <v>Piraí Do Sul</v>
      </c>
      <c r="G3055" s="19">
        <v>1403.066</v>
      </c>
    </row>
    <row r="3056" spans="1:7" x14ac:dyDescent="0.25">
      <c r="A3056" s="18">
        <f>IF(ISNUMBER(SEARCH('1_Aspectos Geográficos'!$D$6,tab_estados[],1)),MAX($A$1:A3055)+1,0)</f>
        <v>3055</v>
      </c>
      <c r="B3056" s="18" t="s">
        <v>4063</v>
      </c>
      <c r="C3056" s="18" t="s">
        <v>4064</v>
      </c>
      <c r="D3056" s="18" t="s">
        <v>4334</v>
      </c>
      <c r="E3056" s="19" t="s">
        <v>9090</v>
      </c>
      <c r="F3056" s="18" t="str">
        <f t="shared" si="47"/>
        <v>Piraquara</v>
      </c>
      <c r="G3056" s="19">
        <v>227.042</v>
      </c>
    </row>
    <row r="3057" spans="1:7" x14ac:dyDescent="0.25">
      <c r="A3057" s="18">
        <f>IF(ISNUMBER(SEARCH('1_Aspectos Geográficos'!$D$6,tab_estados[],1)),MAX($A$1:A3056)+1,0)</f>
        <v>3056</v>
      </c>
      <c r="B3057" s="18" t="s">
        <v>4063</v>
      </c>
      <c r="C3057" s="18" t="s">
        <v>4064</v>
      </c>
      <c r="D3057" s="18" t="s">
        <v>4335</v>
      </c>
      <c r="E3057" s="19" t="s">
        <v>9091</v>
      </c>
      <c r="F3057" s="18" t="str">
        <f t="shared" si="47"/>
        <v>Pitanga</v>
      </c>
      <c r="G3057" s="19">
        <v>1663.7470000000001</v>
      </c>
    </row>
    <row r="3058" spans="1:7" x14ac:dyDescent="0.25">
      <c r="A3058" s="18">
        <f>IF(ISNUMBER(SEARCH('1_Aspectos Geográficos'!$D$6,tab_estados[],1)),MAX($A$1:A3057)+1,0)</f>
        <v>3057</v>
      </c>
      <c r="B3058" s="18" t="s">
        <v>4063</v>
      </c>
      <c r="C3058" s="18" t="s">
        <v>4064</v>
      </c>
      <c r="D3058" s="18" t="s">
        <v>4336</v>
      </c>
      <c r="E3058" s="19" t="s">
        <v>9092</v>
      </c>
      <c r="F3058" s="18" t="str">
        <f t="shared" si="47"/>
        <v>Pitangueiras</v>
      </c>
      <c r="G3058" s="19">
        <v>123.229</v>
      </c>
    </row>
    <row r="3059" spans="1:7" x14ac:dyDescent="0.25">
      <c r="A3059" s="18">
        <f>IF(ISNUMBER(SEARCH('1_Aspectos Geográficos'!$D$6,tab_estados[],1)),MAX($A$1:A3058)+1,0)</f>
        <v>3058</v>
      </c>
      <c r="B3059" s="18" t="s">
        <v>4063</v>
      </c>
      <c r="C3059" s="18" t="s">
        <v>4064</v>
      </c>
      <c r="D3059" s="18" t="s">
        <v>4337</v>
      </c>
      <c r="E3059" s="19" t="s">
        <v>9093</v>
      </c>
      <c r="F3059" s="18" t="str">
        <f t="shared" si="47"/>
        <v>Planaltina Do Paraná</v>
      </c>
      <c r="G3059" s="19">
        <v>356.19200000000001</v>
      </c>
    </row>
    <row r="3060" spans="1:7" x14ac:dyDescent="0.25">
      <c r="A3060" s="18">
        <f>IF(ISNUMBER(SEARCH('1_Aspectos Geográficos'!$D$6,tab_estados[],1)),MAX($A$1:A3059)+1,0)</f>
        <v>3059</v>
      </c>
      <c r="B3060" s="18" t="s">
        <v>4063</v>
      </c>
      <c r="C3060" s="18" t="s">
        <v>4064</v>
      </c>
      <c r="D3060" s="18" t="s">
        <v>4338</v>
      </c>
      <c r="E3060" s="19" t="s">
        <v>6654</v>
      </c>
      <c r="F3060" s="18" t="str">
        <f t="shared" si="47"/>
        <v>Planalto</v>
      </c>
      <c r="G3060" s="19">
        <v>346.24099999999999</v>
      </c>
    </row>
    <row r="3061" spans="1:7" x14ac:dyDescent="0.25">
      <c r="A3061" s="18">
        <f>IF(ISNUMBER(SEARCH('1_Aspectos Geográficos'!$D$6,tab_estados[],1)),MAX($A$1:A3060)+1,0)</f>
        <v>3060</v>
      </c>
      <c r="B3061" s="18" t="s">
        <v>4063</v>
      </c>
      <c r="C3061" s="18" t="s">
        <v>4064</v>
      </c>
      <c r="D3061" s="18" t="s">
        <v>4339</v>
      </c>
      <c r="E3061" s="19" t="s">
        <v>9094</v>
      </c>
      <c r="F3061" s="18" t="str">
        <f t="shared" si="47"/>
        <v>Ponta Grossa</v>
      </c>
      <c r="G3061" s="19">
        <v>2054.732</v>
      </c>
    </row>
    <row r="3062" spans="1:7" x14ac:dyDescent="0.25">
      <c r="A3062" s="18">
        <f>IF(ISNUMBER(SEARCH('1_Aspectos Geográficos'!$D$6,tab_estados[],1)),MAX($A$1:A3061)+1,0)</f>
        <v>3061</v>
      </c>
      <c r="B3062" s="18" t="s">
        <v>4063</v>
      </c>
      <c r="C3062" s="18" t="s">
        <v>4064</v>
      </c>
      <c r="D3062" s="18" t="s">
        <v>4340</v>
      </c>
      <c r="E3062" s="19" t="s">
        <v>9095</v>
      </c>
      <c r="F3062" s="18" t="str">
        <f t="shared" si="47"/>
        <v>Pontal Do Paraná</v>
      </c>
      <c r="G3062" s="19">
        <v>199.84700000000001</v>
      </c>
    </row>
    <row r="3063" spans="1:7" x14ac:dyDescent="0.25">
      <c r="A3063" s="18">
        <f>IF(ISNUMBER(SEARCH('1_Aspectos Geográficos'!$D$6,tab_estados[],1)),MAX($A$1:A3062)+1,0)</f>
        <v>3062</v>
      </c>
      <c r="B3063" s="18" t="s">
        <v>4063</v>
      </c>
      <c r="C3063" s="18" t="s">
        <v>4064</v>
      </c>
      <c r="D3063" s="18" t="s">
        <v>4341</v>
      </c>
      <c r="E3063" s="19" t="s">
        <v>9096</v>
      </c>
      <c r="F3063" s="18" t="str">
        <f t="shared" si="47"/>
        <v>Porecatu</v>
      </c>
      <c r="G3063" s="19">
        <v>291.66300000000001</v>
      </c>
    </row>
    <row r="3064" spans="1:7" x14ac:dyDescent="0.25">
      <c r="A3064" s="18">
        <f>IF(ISNUMBER(SEARCH('1_Aspectos Geográficos'!$D$6,tab_estados[],1)),MAX($A$1:A3063)+1,0)</f>
        <v>3063</v>
      </c>
      <c r="B3064" s="18" t="s">
        <v>4063</v>
      </c>
      <c r="C3064" s="18" t="s">
        <v>4064</v>
      </c>
      <c r="D3064" s="18" t="s">
        <v>4342</v>
      </c>
      <c r="E3064" s="19" t="s">
        <v>9097</v>
      </c>
      <c r="F3064" s="18" t="str">
        <f t="shared" si="47"/>
        <v>Porto Amazonas</v>
      </c>
      <c r="G3064" s="19">
        <v>186.58099999999999</v>
      </c>
    </row>
    <row r="3065" spans="1:7" x14ac:dyDescent="0.25">
      <c r="A3065" s="18">
        <f>IF(ISNUMBER(SEARCH('1_Aspectos Geográficos'!$D$6,tab_estados[],1)),MAX($A$1:A3064)+1,0)</f>
        <v>3064</v>
      </c>
      <c r="B3065" s="18" t="s">
        <v>4063</v>
      </c>
      <c r="C3065" s="18" t="s">
        <v>4064</v>
      </c>
      <c r="D3065" s="18" t="s">
        <v>4343</v>
      </c>
      <c r="E3065" s="19" t="s">
        <v>9098</v>
      </c>
      <c r="F3065" s="18" t="str">
        <f t="shared" si="47"/>
        <v>Porto Barreiro</v>
      </c>
      <c r="G3065" s="19">
        <v>361.02100000000002</v>
      </c>
    </row>
    <row r="3066" spans="1:7" x14ac:dyDescent="0.25">
      <c r="A3066" s="18">
        <f>IF(ISNUMBER(SEARCH('1_Aspectos Geográficos'!$D$6,tab_estados[],1)),MAX($A$1:A3065)+1,0)</f>
        <v>3065</v>
      </c>
      <c r="B3066" s="18" t="s">
        <v>4063</v>
      </c>
      <c r="C3066" s="18" t="s">
        <v>4064</v>
      </c>
      <c r="D3066" s="18" t="s">
        <v>4344</v>
      </c>
      <c r="E3066" s="19" t="s">
        <v>9099</v>
      </c>
      <c r="F3066" s="18" t="str">
        <f t="shared" si="47"/>
        <v>Porto Rico</v>
      </c>
      <c r="G3066" s="19">
        <v>217.67599999999999</v>
      </c>
    </row>
    <row r="3067" spans="1:7" x14ac:dyDescent="0.25">
      <c r="A3067" s="18">
        <f>IF(ISNUMBER(SEARCH('1_Aspectos Geográficos'!$D$6,tab_estados[],1)),MAX($A$1:A3066)+1,0)</f>
        <v>3066</v>
      </c>
      <c r="B3067" s="18" t="s">
        <v>4063</v>
      </c>
      <c r="C3067" s="18" t="s">
        <v>4064</v>
      </c>
      <c r="D3067" s="18" t="s">
        <v>4345</v>
      </c>
      <c r="E3067" s="19" t="s">
        <v>9100</v>
      </c>
      <c r="F3067" s="18" t="str">
        <f t="shared" si="47"/>
        <v>Porto Vitória</v>
      </c>
      <c r="G3067" s="19">
        <v>213.01300000000001</v>
      </c>
    </row>
    <row r="3068" spans="1:7" x14ac:dyDescent="0.25">
      <c r="A3068" s="18">
        <f>IF(ISNUMBER(SEARCH('1_Aspectos Geográficos'!$D$6,tab_estados[],1)),MAX($A$1:A3067)+1,0)</f>
        <v>3067</v>
      </c>
      <c r="B3068" s="18" t="s">
        <v>4063</v>
      </c>
      <c r="C3068" s="18" t="s">
        <v>4064</v>
      </c>
      <c r="D3068" s="18" t="s">
        <v>4346</v>
      </c>
      <c r="E3068" s="19" t="s">
        <v>9101</v>
      </c>
      <c r="F3068" s="18" t="str">
        <f t="shared" si="47"/>
        <v>Prado Ferreira</v>
      </c>
      <c r="G3068" s="19">
        <v>153.399</v>
      </c>
    </row>
    <row r="3069" spans="1:7" x14ac:dyDescent="0.25">
      <c r="A3069" s="18">
        <f>IF(ISNUMBER(SEARCH('1_Aspectos Geográficos'!$D$6,tab_estados[],1)),MAX($A$1:A3068)+1,0)</f>
        <v>3068</v>
      </c>
      <c r="B3069" s="18" t="s">
        <v>4063</v>
      </c>
      <c r="C3069" s="18" t="s">
        <v>4064</v>
      </c>
      <c r="D3069" s="18" t="s">
        <v>4347</v>
      </c>
      <c r="E3069" s="19" t="s">
        <v>9102</v>
      </c>
      <c r="F3069" s="18" t="str">
        <f t="shared" si="47"/>
        <v>Pranchita</v>
      </c>
      <c r="G3069" s="19">
        <v>226.14</v>
      </c>
    </row>
    <row r="3070" spans="1:7" x14ac:dyDescent="0.25">
      <c r="A3070" s="18">
        <f>IF(ISNUMBER(SEARCH('1_Aspectos Geográficos'!$D$6,tab_estados[],1)),MAX($A$1:A3069)+1,0)</f>
        <v>3069</v>
      </c>
      <c r="B3070" s="18" t="s">
        <v>4063</v>
      </c>
      <c r="C3070" s="18" t="s">
        <v>4064</v>
      </c>
      <c r="D3070" s="18" t="s">
        <v>4348</v>
      </c>
      <c r="E3070" s="19" t="s">
        <v>9103</v>
      </c>
      <c r="F3070" s="18" t="str">
        <f t="shared" si="47"/>
        <v>Presidente Castelo Branco</v>
      </c>
      <c r="G3070" s="19">
        <v>155.73400000000001</v>
      </c>
    </row>
    <row r="3071" spans="1:7" x14ac:dyDescent="0.25">
      <c r="A3071" s="18">
        <f>IF(ISNUMBER(SEARCH('1_Aspectos Geográficos'!$D$6,tab_estados[],1)),MAX($A$1:A3070)+1,0)</f>
        <v>3070</v>
      </c>
      <c r="B3071" s="18" t="s">
        <v>4063</v>
      </c>
      <c r="C3071" s="18" t="s">
        <v>4064</v>
      </c>
      <c r="D3071" s="18" t="s">
        <v>4349</v>
      </c>
      <c r="E3071" s="19" t="s">
        <v>9104</v>
      </c>
      <c r="F3071" s="18" t="str">
        <f t="shared" si="47"/>
        <v>Primeiro De Maio</v>
      </c>
      <c r="G3071" s="19">
        <v>414.44200000000001</v>
      </c>
    </row>
    <row r="3072" spans="1:7" x14ac:dyDescent="0.25">
      <c r="A3072" s="18">
        <f>IF(ISNUMBER(SEARCH('1_Aspectos Geográficos'!$D$6,tab_estados[],1)),MAX($A$1:A3071)+1,0)</f>
        <v>3071</v>
      </c>
      <c r="B3072" s="18" t="s">
        <v>4063</v>
      </c>
      <c r="C3072" s="18" t="s">
        <v>4064</v>
      </c>
      <c r="D3072" s="18" t="s">
        <v>4350</v>
      </c>
      <c r="E3072" s="19" t="s">
        <v>9105</v>
      </c>
      <c r="F3072" s="18" t="str">
        <f t="shared" si="47"/>
        <v>Prudentópolis</v>
      </c>
      <c r="G3072" s="19">
        <v>2236.5790000000002</v>
      </c>
    </row>
    <row r="3073" spans="1:7" x14ac:dyDescent="0.25">
      <c r="A3073" s="18">
        <f>IF(ISNUMBER(SEARCH('1_Aspectos Geográficos'!$D$6,tab_estados[],1)),MAX($A$1:A3072)+1,0)</f>
        <v>3072</v>
      </c>
      <c r="B3073" s="18" t="s">
        <v>4063</v>
      </c>
      <c r="C3073" s="18" t="s">
        <v>4064</v>
      </c>
      <c r="D3073" s="18" t="s">
        <v>4351</v>
      </c>
      <c r="E3073" s="19" t="s">
        <v>9106</v>
      </c>
      <c r="F3073" s="18" t="str">
        <f t="shared" si="47"/>
        <v>Quarto Centenário</v>
      </c>
      <c r="G3073" s="19">
        <v>321.875</v>
      </c>
    </row>
    <row r="3074" spans="1:7" x14ac:dyDescent="0.25">
      <c r="A3074" s="18">
        <f>IF(ISNUMBER(SEARCH('1_Aspectos Geográficos'!$D$6,tab_estados[],1)),MAX($A$1:A3073)+1,0)</f>
        <v>3073</v>
      </c>
      <c r="B3074" s="18" t="s">
        <v>4063</v>
      </c>
      <c r="C3074" s="18" t="s">
        <v>4064</v>
      </c>
      <c r="D3074" s="18" t="s">
        <v>4352</v>
      </c>
      <c r="E3074" s="19" t="s">
        <v>9107</v>
      </c>
      <c r="F3074" s="18" t="str">
        <f t="shared" ref="F3074:F3137" si="48">IFERROR(VLOOKUP(ROW(A3073),lista,5,0),"")</f>
        <v>Quatiguá</v>
      </c>
      <c r="G3074" s="19">
        <v>112.68899999999999</v>
      </c>
    </row>
    <row r="3075" spans="1:7" x14ac:dyDescent="0.25">
      <c r="A3075" s="18">
        <f>IF(ISNUMBER(SEARCH('1_Aspectos Geográficos'!$D$6,tab_estados[],1)),MAX($A$1:A3074)+1,0)</f>
        <v>3074</v>
      </c>
      <c r="B3075" s="18" t="s">
        <v>4063</v>
      </c>
      <c r="C3075" s="18" t="s">
        <v>4064</v>
      </c>
      <c r="D3075" s="18" t="s">
        <v>4353</v>
      </c>
      <c r="E3075" s="19" t="s">
        <v>9108</v>
      </c>
      <c r="F3075" s="18" t="str">
        <f t="shared" si="48"/>
        <v>Quatro Barras</v>
      </c>
      <c r="G3075" s="19">
        <v>180.471</v>
      </c>
    </row>
    <row r="3076" spans="1:7" x14ac:dyDescent="0.25">
      <c r="A3076" s="18">
        <f>IF(ISNUMBER(SEARCH('1_Aspectos Geográficos'!$D$6,tab_estados[],1)),MAX($A$1:A3075)+1,0)</f>
        <v>3075</v>
      </c>
      <c r="B3076" s="18" t="s">
        <v>4063</v>
      </c>
      <c r="C3076" s="18" t="s">
        <v>4064</v>
      </c>
      <c r="D3076" s="18" t="s">
        <v>4354</v>
      </c>
      <c r="E3076" s="19" t="s">
        <v>9109</v>
      </c>
      <c r="F3076" s="18" t="str">
        <f t="shared" si="48"/>
        <v>Quatro Pontes</v>
      </c>
      <c r="G3076" s="19">
        <v>114.393</v>
      </c>
    </row>
    <row r="3077" spans="1:7" x14ac:dyDescent="0.25">
      <c r="A3077" s="18">
        <f>IF(ISNUMBER(SEARCH('1_Aspectos Geográficos'!$D$6,tab_estados[],1)),MAX($A$1:A3076)+1,0)</f>
        <v>3076</v>
      </c>
      <c r="B3077" s="18" t="s">
        <v>4063</v>
      </c>
      <c r="C3077" s="18" t="s">
        <v>4064</v>
      </c>
      <c r="D3077" s="18" t="s">
        <v>4355</v>
      </c>
      <c r="E3077" s="19" t="s">
        <v>9110</v>
      </c>
      <c r="F3077" s="18" t="str">
        <f t="shared" si="48"/>
        <v>Quedas Do Iguaçu</v>
      </c>
      <c r="G3077" s="19">
        <v>821.50300000000004</v>
      </c>
    </row>
    <row r="3078" spans="1:7" x14ac:dyDescent="0.25">
      <c r="A3078" s="18">
        <f>IF(ISNUMBER(SEARCH('1_Aspectos Geográficos'!$D$6,tab_estados[],1)),MAX($A$1:A3077)+1,0)</f>
        <v>3077</v>
      </c>
      <c r="B3078" s="18" t="s">
        <v>4063</v>
      </c>
      <c r="C3078" s="18" t="s">
        <v>4064</v>
      </c>
      <c r="D3078" s="18" t="s">
        <v>4356</v>
      </c>
      <c r="E3078" s="19" t="s">
        <v>9111</v>
      </c>
      <c r="F3078" s="18" t="str">
        <f t="shared" si="48"/>
        <v>Querência Do Norte</v>
      </c>
      <c r="G3078" s="19">
        <v>914.76300000000003</v>
      </c>
    </row>
    <row r="3079" spans="1:7" x14ac:dyDescent="0.25">
      <c r="A3079" s="18">
        <f>IF(ISNUMBER(SEARCH('1_Aspectos Geográficos'!$D$6,tab_estados[],1)),MAX($A$1:A3078)+1,0)</f>
        <v>3078</v>
      </c>
      <c r="B3079" s="18" t="s">
        <v>4063</v>
      </c>
      <c r="C3079" s="18" t="s">
        <v>4064</v>
      </c>
      <c r="D3079" s="18" t="s">
        <v>4357</v>
      </c>
      <c r="E3079" s="19" t="s">
        <v>9112</v>
      </c>
      <c r="F3079" s="18" t="str">
        <f t="shared" si="48"/>
        <v>Quinta Do Sol</v>
      </c>
      <c r="G3079" s="19">
        <v>326.17700000000002</v>
      </c>
    </row>
    <row r="3080" spans="1:7" x14ac:dyDescent="0.25">
      <c r="A3080" s="18">
        <f>IF(ISNUMBER(SEARCH('1_Aspectos Geográficos'!$D$6,tab_estados[],1)),MAX($A$1:A3079)+1,0)</f>
        <v>3079</v>
      </c>
      <c r="B3080" s="18" t="s">
        <v>4063</v>
      </c>
      <c r="C3080" s="18" t="s">
        <v>4064</v>
      </c>
      <c r="D3080" s="18" t="s">
        <v>4358</v>
      </c>
      <c r="E3080" s="19" t="s">
        <v>9113</v>
      </c>
      <c r="F3080" s="18" t="str">
        <f t="shared" si="48"/>
        <v>Quitandinha</v>
      </c>
      <c r="G3080" s="19">
        <v>447.024</v>
      </c>
    </row>
    <row r="3081" spans="1:7" x14ac:dyDescent="0.25">
      <c r="A3081" s="18">
        <f>IF(ISNUMBER(SEARCH('1_Aspectos Geográficos'!$D$6,tab_estados[],1)),MAX($A$1:A3080)+1,0)</f>
        <v>3080</v>
      </c>
      <c r="B3081" s="18" t="s">
        <v>4063</v>
      </c>
      <c r="C3081" s="18" t="s">
        <v>4064</v>
      </c>
      <c r="D3081" s="18" t="s">
        <v>4359</v>
      </c>
      <c r="E3081" s="19" t="s">
        <v>9114</v>
      </c>
      <c r="F3081" s="18" t="str">
        <f t="shared" si="48"/>
        <v>Ramilândia</v>
      </c>
      <c r="G3081" s="19">
        <v>237.196</v>
      </c>
    </row>
    <row r="3082" spans="1:7" x14ac:dyDescent="0.25">
      <c r="A3082" s="18">
        <f>IF(ISNUMBER(SEARCH('1_Aspectos Geográficos'!$D$6,tab_estados[],1)),MAX($A$1:A3081)+1,0)</f>
        <v>3081</v>
      </c>
      <c r="B3082" s="18" t="s">
        <v>4063</v>
      </c>
      <c r="C3082" s="18" t="s">
        <v>4064</v>
      </c>
      <c r="D3082" s="18" t="s">
        <v>4360</v>
      </c>
      <c r="E3082" s="19" t="s">
        <v>9115</v>
      </c>
      <c r="F3082" s="18" t="str">
        <f t="shared" si="48"/>
        <v>Rancho Alegre</v>
      </c>
      <c r="G3082" s="19">
        <v>167.64599999999999</v>
      </c>
    </row>
    <row r="3083" spans="1:7" x14ac:dyDescent="0.25">
      <c r="A3083" s="18">
        <f>IF(ISNUMBER(SEARCH('1_Aspectos Geográficos'!$D$6,tab_estados[],1)),MAX($A$1:A3082)+1,0)</f>
        <v>3082</v>
      </c>
      <c r="B3083" s="18" t="s">
        <v>4063</v>
      </c>
      <c r="C3083" s="18" t="s">
        <v>4064</v>
      </c>
      <c r="D3083" s="18" t="s">
        <v>4361</v>
      </c>
      <c r="E3083" s="19" t="s">
        <v>9116</v>
      </c>
      <c r="F3083" s="18" t="str">
        <f t="shared" si="48"/>
        <v>Rancho Alegre D'Oeste</v>
      </c>
      <c r="G3083" s="19">
        <v>241.386</v>
      </c>
    </row>
    <row r="3084" spans="1:7" x14ac:dyDescent="0.25">
      <c r="A3084" s="18">
        <f>IF(ISNUMBER(SEARCH('1_Aspectos Geográficos'!$D$6,tab_estados[],1)),MAX($A$1:A3083)+1,0)</f>
        <v>3083</v>
      </c>
      <c r="B3084" s="18" t="s">
        <v>4063</v>
      </c>
      <c r="C3084" s="18" t="s">
        <v>4064</v>
      </c>
      <c r="D3084" s="18" t="s">
        <v>4362</v>
      </c>
      <c r="E3084" s="19" t="s">
        <v>9117</v>
      </c>
      <c r="F3084" s="18" t="str">
        <f t="shared" si="48"/>
        <v>Realeza</v>
      </c>
      <c r="G3084" s="19">
        <v>353.416</v>
      </c>
    </row>
    <row r="3085" spans="1:7" x14ac:dyDescent="0.25">
      <c r="A3085" s="18">
        <f>IF(ISNUMBER(SEARCH('1_Aspectos Geográficos'!$D$6,tab_estados[],1)),MAX($A$1:A3084)+1,0)</f>
        <v>3084</v>
      </c>
      <c r="B3085" s="18" t="s">
        <v>4063</v>
      </c>
      <c r="C3085" s="18" t="s">
        <v>4064</v>
      </c>
      <c r="D3085" s="18" t="s">
        <v>4363</v>
      </c>
      <c r="E3085" s="19" t="s">
        <v>9118</v>
      </c>
      <c r="F3085" s="18" t="str">
        <f t="shared" si="48"/>
        <v>Rebouças</v>
      </c>
      <c r="G3085" s="19">
        <v>481.84</v>
      </c>
    </row>
    <row r="3086" spans="1:7" x14ac:dyDescent="0.25">
      <c r="A3086" s="18">
        <f>IF(ISNUMBER(SEARCH('1_Aspectos Geográficos'!$D$6,tab_estados[],1)),MAX($A$1:A3085)+1,0)</f>
        <v>3085</v>
      </c>
      <c r="B3086" s="18" t="s">
        <v>4063</v>
      </c>
      <c r="C3086" s="18" t="s">
        <v>4064</v>
      </c>
      <c r="D3086" s="18" t="s">
        <v>4364</v>
      </c>
      <c r="E3086" s="19" t="s">
        <v>9119</v>
      </c>
      <c r="F3086" s="18" t="str">
        <f t="shared" si="48"/>
        <v>Renascença</v>
      </c>
      <c r="G3086" s="19">
        <v>425.27300000000002</v>
      </c>
    </row>
    <row r="3087" spans="1:7" x14ac:dyDescent="0.25">
      <c r="A3087" s="18">
        <f>IF(ISNUMBER(SEARCH('1_Aspectos Geográficos'!$D$6,tab_estados[],1)),MAX($A$1:A3086)+1,0)</f>
        <v>3086</v>
      </c>
      <c r="B3087" s="18" t="s">
        <v>4063</v>
      </c>
      <c r="C3087" s="18" t="s">
        <v>4064</v>
      </c>
      <c r="D3087" s="18" t="s">
        <v>4365</v>
      </c>
      <c r="E3087" s="19" t="s">
        <v>9120</v>
      </c>
      <c r="F3087" s="18" t="str">
        <f t="shared" si="48"/>
        <v>Reserva</v>
      </c>
      <c r="G3087" s="19">
        <v>1635.5219999999999</v>
      </c>
    </row>
    <row r="3088" spans="1:7" x14ac:dyDescent="0.25">
      <c r="A3088" s="18">
        <f>IF(ISNUMBER(SEARCH('1_Aspectos Geográficos'!$D$6,tab_estados[],1)),MAX($A$1:A3087)+1,0)</f>
        <v>3087</v>
      </c>
      <c r="B3088" s="18" t="s">
        <v>4063</v>
      </c>
      <c r="C3088" s="18" t="s">
        <v>4064</v>
      </c>
      <c r="D3088" s="18" t="s">
        <v>4366</v>
      </c>
      <c r="E3088" s="19" t="s">
        <v>9121</v>
      </c>
      <c r="F3088" s="18" t="str">
        <f t="shared" si="48"/>
        <v>Reserva Do Iguaçu</v>
      </c>
      <c r="G3088" s="19">
        <v>834.23199999999997</v>
      </c>
    </row>
    <row r="3089" spans="1:7" x14ac:dyDescent="0.25">
      <c r="A3089" s="18">
        <f>IF(ISNUMBER(SEARCH('1_Aspectos Geográficos'!$D$6,tab_estados[],1)),MAX($A$1:A3088)+1,0)</f>
        <v>3088</v>
      </c>
      <c r="B3089" s="18" t="s">
        <v>4063</v>
      </c>
      <c r="C3089" s="18" t="s">
        <v>4064</v>
      </c>
      <c r="D3089" s="18" t="s">
        <v>4367</v>
      </c>
      <c r="E3089" s="19" t="s">
        <v>9122</v>
      </c>
      <c r="F3089" s="18" t="str">
        <f t="shared" si="48"/>
        <v>Ribeirão Claro</v>
      </c>
      <c r="G3089" s="19">
        <v>629.22400000000005</v>
      </c>
    </row>
    <row r="3090" spans="1:7" x14ac:dyDescent="0.25">
      <c r="A3090" s="18">
        <f>IF(ISNUMBER(SEARCH('1_Aspectos Geográficos'!$D$6,tab_estados[],1)),MAX($A$1:A3089)+1,0)</f>
        <v>3089</v>
      </c>
      <c r="B3090" s="18" t="s">
        <v>4063</v>
      </c>
      <c r="C3090" s="18" t="s">
        <v>4064</v>
      </c>
      <c r="D3090" s="18" t="s">
        <v>4368</v>
      </c>
      <c r="E3090" s="19" t="s">
        <v>9123</v>
      </c>
      <c r="F3090" s="18" t="str">
        <f t="shared" si="48"/>
        <v>Ribeirão Do Pinhal</v>
      </c>
      <c r="G3090" s="19">
        <v>374.73200000000003</v>
      </c>
    </row>
    <row r="3091" spans="1:7" x14ac:dyDescent="0.25">
      <c r="A3091" s="18">
        <f>IF(ISNUMBER(SEARCH('1_Aspectos Geográficos'!$D$6,tab_estados[],1)),MAX($A$1:A3090)+1,0)</f>
        <v>3090</v>
      </c>
      <c r="B3091" s="18" t="s">
        <v>4063</v>
      </c>
      <c r="C3091" s="18" t="s">
        <v>4064</v>
      </c>
      <c r="D3091" s="18" t="s">
        <v>4369</v>
      </c>
      <c r="E3091" s="19" t="s">
        <v>9124</v>
      </c>
      <c r="F3091" s="18" t="str">
        <f t="shared" si="48"/>
        <v>Rio Azul</v>
      </c>
      <c r="G3091" s="19">
        <v>629.745</v>
      </c>
    </row>
    <row r="3092" spans="1:7" x14ac:dyDescent="0.25">
      <c r="A3092" s="18">
        <f>IF(ISNUMBER(SEARCH('1_Aspectos Geográficos'!$D$6,tab_estados[],1)),MAX($A$1:A3091)+1,0)</f>
        <v>3091</v>
      </c>
      <c r="B3092" s="18" t="s">
        <v>4063</v>
      </c>
      <c r="C3092" s="18" t="s">
        <v>4064</v>
      </c>
      <c r="D3092" s="18" t="s">
        <v>4370</v>
      </c>
      <c r="E3092" s="19" t="s">
        <v>9125</v>
      </c>
      <c r="F3092" s="18" t="str">
        <f t="shared" si="48"/>
        <v>Rio Bom</v>
      </c>
      <c r="G3092" s="19">
        <v>177.83600000000001</v>
      </c>
    </row>
    <row r="3093" spans="1:7" x14ac:dyDescent="0.25">
      <c r="A3093" s="18">
        <f>IF(ISNUMBER(SEARCH('1_Aspectos Geográficos'!$D$6,tab_estados[],1)),MAX($A$1:A3092)+1,0)</f>
        <v>3092</v>
      </c>
      <c r="B3093" s="18" t="s">
        <v>4063</v>
      </c>
      <c r="C3093" s="18" t="s">
        <v>4064</v>
      </c>
      <c r="D3093" s="18" t="s">
        <v>4371</v>
      </c>
      <c r="E3093" s="19" t="s">
        <v>9126</v>
      </c>
      <c r="F3093" s="18" t="str">
        <f t="shared" si="48"/>
        <v>Rio Bonito Do Iguaçu</v>
      </c>
      <c r="G3093" s="19">
        <v>681.40599999999995</v>
      </c>
    </row>
    <row r="3094" spans="1:7" x14ac:dyDescent="0.25">
      <c r="A3094" s="18">
        <f>IF(ISNUMBER(SEARCH('1_Aspectos Geográficos'!$D$6,tab_estados[],1)),MAX($A$1:A3093)+1,0)</f>
        <v>3093</v>
      </c>
      <c r="B3094" s="18" t="s">
        <v>4063</v>
      </c>
      <c r="C3094" s="18" t="s">
        <v>4064</v>
      </c>
      <c r="D3094" s="18" t="s">
        <v>4372</v>
      </c>
      <c r="E3094" s="19" t="s">
        <v>9127</v>
      </c>
      <c r="F3094" s="18" t="str">
        <f t="shared" si="48"/>
        <v>Rio Branco Do Ivaí</v>
      </c>
      <c r="G3094" s="19">
        <v>382.32900000000001</v>
      </c>
    </row>
    <row r="3095" spans="1:7" x14ac:dyDescent="0.25">
      <c r="A3095" s="18">
        <f>IF(ISNUMBER(SEARCH('1_Aspectos Geográficos'!$D$6,tab_estados[],1)),MAX($A$1:A3094)+1,0)</f>
        <v>3094</v>
      </c>
      <c r="B3095" s="18" t="s">
        <v>4063</v>
      </c>
      <c r="C3095" s="18" t="s">
        <v>4064</v>
      </c>
      <c r="D3095" s="18" t="s">
        <v>4373</v>
      </c>
      <c r="E3095" s="19" t="s">
        <v>9128</v>
      </c>
      <c r="F3095" s="18" t="str">
        <f t="shared" si="48"/>
        <v>Rio Branco Do Sul</v>
      </c>
      <c r="G3095" s="19">
        <v>812.28800000000001</v>
      </c>
    </row>
    <row r="3096" spans="1:7" x14ac:dyDescent="0.25">
      <c r="A3096" s="18">
        <f>IF(ISNUMBER(SEARCH('1_Aspectos Geográficos'!$D$6,tab_estados[],1)),MAX($A$1:A3095)+1,0)</f>
        <v>3095</v>
      </c>
      <c r="B3096" s="18" t="s">
        <v>4063</v>
      </c>
      <c r="C3096" s="18" t="s">
        <v>4064</v>
      </c>
      <c r="D3096" s="18" t="s">
        <v>4374</v>
      </c>
      <c r="E3096" s="19" t="s">
        <v>7673</v>
      </c>
      <c r="F3096" s="18" t="str">
        <f t="shared" si="48"/>
        <v>Rio Negro</v>
      </c>
      <c r="G3096" s="19">
        <v>604.13800000000003</v>
      </c>
    </row>
    <row r="3097" spans="1:7" x14ac:dyDescent="0.25">
      <c r="A3097" s="18">
        <f>IF(ISNUMBER(SEARCH('1_Aspectos Geográficos'!$D$6,tab_estados[],1)),MAX($A$1:A3096)+1,0)</f>
        <v>3096</v>
      </c>
      <c r="B3097" s="18" t="s">
        <v>4063</v>
      </c>
      <c r="C3097" s="18" t="s">
        <v>4064</v>
      </c>
      <c r="D3097" s="18" t="s">
        <v>4375</v>
      </c>
      <c r="E3097" s="19" t="s">
        <v>9129</v>
      </c>
      <c r="F3097" s="18" t="str">
        <f t="shared" si="48"/>
        <v>Rolândia</v>
      </c>
      <c r="G3097" s="19">
        <v>459.024</v>
      </c>
    </row>
    <row r="3098" spans="1:7" x14ac:dyDescent="0.25">
      <c r="A3098" s="18">
        <f>IF(ISNUMBER(SEARCH('1_Aspectos Geográficos'!$D$6,tab_estados[],1)),MAX($A$1:A3097)+1,0)</f>
        <v>3097</v>
      </c>
      <c r="B3098" s="18" t="s">
        <v>4063</v>
      </c>
      <c r="C3098" s="18" t="s">
        <v>4064</v>
      </c>
      <c r="D3098" s="18" t="s">
        <v>4376</v>
      </c>
      <c r="E3098" s="19" t="s">
        <v>9130</v>
      </c>
      <c r="F3098" s="18" t="str">
        <f t="shared" si="48"/>
        <v>Roncador</v>
      </c>
      <c r="G3098" s="19">
        <v>742.12099999999998</v>
      </c>
    </row>
    <row r="3099" spans="1:7" x14ac:dyDescent="0.25">
      <c r="A3099" s="18">
        <f>IF(ISNUMBER(SEARCH('1_Aspectos Geográficos'!$D$6,tab_estados[],1)),MAX($A$1:A3098)+1,0)</f>
        <v>3098</v>
      </c>
      <c r="B3099" s="18" t="s">
        <v>4063</v>
      </c>
      <c r="C3099" s="18" t="s">
        <v>4064</v>
      </c>
      <c r="D3099" s="18" t="s">
        <v>4377</v>
      </c>
      <c r="E3099" s="19" t="s">
        <v>9131</v>
      </c>
      <c r="F3099" s="18" t="str">
        <f t="shared" si="48"/>
        <v>Rondon</v>
      </c>
      <c r="G3099" s="19">
        <v>555.125</v>
      </c>
    </row>
    <row r="3100" spans="1:7" x14ac:dyDescent="0.25">
      <c r="A3100" s="18">
        <f>IF(ISNUMBER(SEARCH('1_Aspectos Geográficos'!$D$6,tab_estados[],1)),MAX($A$1:A3099)+1,0)</f>
        <v>3099</v>
      </c>
      <c r="B3100" s="18" t="s">
        <v>4063</v>
      </c>
      <c r="C3100" s="18" t="s">
        <v>4064</v>
      </c>
      <c r="D3100" s="18" t="s">
        <v>4378</v>
      </c>
      <c r="E3100" s="19" t="s">
        <v>9132</v>
      </c>
      <c r="F3100" s="18" t="str">
        <f t="shared" si="48"/>
        <v>Rosário Do Ivaí</v>
      </c>
      <c r="G3100" s="19">
        <v>371.25</v>
      </c>
    </row>
    <row r="3101" spans="1:7" x14ac:dyDescent="0.25">
      <c r="A3101" s="18">
        <f>IF(ISNUMBER(SEARCH('1_Aspectos Geográficos'!$D$6,tab_estados[],1)),MAX($A$1:A3100)+1,0)</f>
        <v>3100</v>
      </c>
      <c r="B3101" s="18" t="s">
        <v>4063</v>
      </c>
      <c r="C3101" s="18" t="s">
        <v>4064</v>
      </c>
      <c r="D3101" s="18" t="s">
        <v>4379</v>
      </c>
      <c r="E3101" s="19" t="s">
        <v>9133</v>
      </c>
      <c r="F3101" s="18" t="str">
        <f t="shared" si="48"/>
        <v>Sabáudia</v>
      </c>
      <c r="G3101" s="19">
        <v>190.32900000000001</v>
      </c>
    </row>
    <row r="3102" spans="1:7" x14ac:dyDescent="0.25">
      <c r="A3102" s="18">
        <f>IF(ISNUMBER(SEARCH('1_Aspectos Geográficos'!$D$6,tab_estados[],1)),MAX($A$1:A3101)+1,0)</f>
        <v>3101</v>
      </c>
      <c r="B3102" s="18" t="s">
        <v>4063</v>
      </c>
      <c r="C3102" s="18" t="s">
        <v>4064</v>
      </c>
      <c r="D3102" s="18" t="s">
        <v>4380</v>
      </c>
      <c r="E3102" s="19" t="s">
        <v>9134</v>
      </c>
      <c r="F3102" s="18" t="str">
        <f t="shared" si="48"/>
        <v>Salgado Filho</v>
      </c>
      <c r="G3102" s="19">
        <v>189.315</v>
      </c>
    </row>
    <row r="3103" spans="1:7" x14ac:dyDescent="0.25">
      <c r="A3103" s="18">
        <f>IF(ISNUMBER(SEARCH('1_Aspectos Geográficos'!$D$6,tab_estados[],1)),MAX($A$1:A3102)+1,0)</f>
        <v>3102</v>
      </c>
      <c r="B3103" s="18" t="s">
        <v>4063</v>
      </c>
      <c r="C3103" s="18" t="s">
        <v>4064</v>
      </c>
      <c r="D3103" s="18" t="s">
        <v>4381</v>
      </c>
      <c r="E3103" s="19" t="s">
        <v>9135</v>
      </c>
      <c r="F3103" s="18" t="str">
        <f t="shared" si="48"/>
        <v>Salto Do Itararé</v>
      </c>
      <c r="G3103" s="19">
        <v>200.51900000000001</v>
      </c>
    </row>
    <row r="3104" spans="1:7" x14ac:dyDescent="0.25">
      <c r="A3104" s="18">
        <f>IF(ISNUMBER(SEARCH('1_Aspectos Geográficos'!$D$6,tab_estados[],1)),MAX($A$1:A3103)+1,0)</f>
        <v>3103</v>
      </c>
      <c r="B3104" s="18" t="s">
        <v>4063</v>
      </c>
      <c r="C3104" s="18" t="s">
        <v>4064</v>
      </c>
      <c r="D3104" s="18" t="s">
        <v>4382</v>
      </c>
      <c r="E3104" s="19" t="s">
        <v>9136</v>
      </c>
      <c r="F3104" s="18" t="str">
        <f t="shared" si="48"/>
        <v>Salto Do Lontra</v>
      </c>
      <c r="G3104" s="19">
        <v>312.71699999999998</v>
      </c>
    </row>
    <row r="3105" spans="1:7" x14ac:dyDescent="0.25">
      <c r="A3105" s="18">
        <f>IF(ISNUMBER(SEARCH('1_Aspectos Geográficos'!$D$6,tab_estados[],1)),MAX($A$1:A3104)+1,0)</f>
        <v>3104</v>
      </c>
      <c r="B3105" s="18" t="s">
        <v>4063</v>
      </c>
      <c r="C3105" s="18" t="s">
        <v>4064</v>
      </c>
      <c r="D3105" s="18" t="s">
        <v>4383</v>
      </c>
      <c r="E3105" s="19" t="s">
        <v>9137</v>
      </c>
      <c r="F3105" s="18" t="str">
        <f t="shared" si="48"/>
        <v>Santa Amélia</v>
      </c>
      <c r="G3105" s="19">
        <v>78.045000000000002</v>
      </c>
    </row>
    <row r="3106" spans="1:7" x14ac:dyDescent="0.25">
      <c r="A3106" s="18">
        <f>IF(ISNUMBER(SEARCH('1_Aspectos Geográficos'!$D$6,tab_estados[],1)),MAX($A$1:A3105)+1,0)</f>
        <v>3105</v>
      </c>
      <c r="B3106" s="18" t="s">
        <v>4063</v>
      </c>
      <c r="C3106" s="18" t="s">
        <v>4064</v>
      </c>
      <c r="D3106" s="18" t="s">
        <v>4384</v>
      </c>
      <c r="E3106" s="19" t="s">
        <v>9138</v>
      </c>
      <c r="F3106" s="18" t="str">
        <f t="shared" si="48"/>
        <v>Santa Cecília Do Pavão</v>
      </c>
      <c r="G3106" s="19">
        <v>110.199</v>
      </c>
    </row>
    <row r="3107" spans="1:7" x14ac:dyDescent="0.25">
      <c r="A3107" s="18">
        <f>IF(ISNUMBER(SEARCH('1_Aspectos Geográficos'!$D$6,tab_estados[],1)),MAX($A$1:A3106)+1,0)</f>
        <v>3106</v>
      </c>
      <c r="B3107" s="18" t="s">
        <v>4063</v>
      </c>
      <c r="C3107" s="18" t="s">
        <v>4064</v>
      </c>
      <c r="D3107" s="18" t="s">
        <v>4385</v>
      </c>
      <c r="E3107" s="19" t="s">
        <v>9139</v>
      </c>
      <c r="F3107" s="18" t="str">
        <f t="shared" si="48"/>
        <v>Santa Cruz De Monte Castelo</v>
      </c>
      <c r="G3107" s="19">
        <v>442.01299999999998</v>
      </c>
    </row>
    <row r="3108" spans="1:7" x14ac:dyDescent="0.25">
      <c r="A3108" s="18">
        <f>IF(ISNUMBER(SEARCH('1_Aspectos Geográficos'!$D$6,tab_estados[],1)),MAX($A$1:A3107)+1,0)</f>
        <v>3107</v>
      </c>
      <c r="B3108" s="18" t="s">
        <v>4063</v>
      </c>
      <c r="C3108" s="18" t="s">
        <v>4064</v>
      </c>
      <c r="D3108" s="18" t="s">
        <v>4386</v>
      </c>
      <c r="E3108" s="19" t="s">
        <v>9140</v>
      </c>
      <c r="F3108" s="18" t="str">
        <f t="shared" si="48"/>
        <v>Santa Fé</v>
      </c>
      <c r="G3108" s="19">
        <v>276.24099999999999</v>
      </c>
    </row>
    <row r="3109" spans="1:7" x14ac:dyDescent="0.25">
      <c r="A3109" s="18">
        <f>IF(ISNUMBER(SEARCH('1_Aspectos Geográficos'!$D$6,tab_estados[],1)),MAX($A$1:A3108)+1,0)</f>
        <v>3108</v>
      </c>
      <c r="B3109" s="18" t="s">
        <v>4063</v>
      </c>
      <c r="C3109" s="18" t="s">
        <v>4064</v>
      </c>
      <c r="D3109" s="18" t="s">
        <v>4387</v>
      </c>
      <c r="E3109" s="19" t="s">
        <v>7421</v>
      </c>
      <c r="F3109" s="18" t="str">
        <f t="shared" si="48"/>
        <v>Santa Helena</v>
      </c>
      <c r="G3109" s="19">
        <v>758.22699999999998</v>
      </c>
    </row>
    <row r="3110" spans="1:7" x14ac:dyDescent="0.25">
      <c r="A3110" s="18">
        <f>IF(ISNUMBER(SEARCH('1_Aspectos Geográficos'!$D$6,tab_estados[],1)),MAX($A$1:A3109)+1,0)</f>
        <v>3109</v>
      </c>
      <c r="B3110" s="18" t="s">
        <v>4063</v>
      </c>
      <c r="C3110" s="18" t="s">
        <v>4064</v>
      </c>
      <c r="D3110" s="18" t="s">
        <v>4388</v>
      </c>
      <c r="E3110" s="19" t="s">
        <v>6688</v>
      </c>
      <c r="F3110" s="18" t="str">
        <f t="shared" si="48"/>
        <v>Santa Inês</v>
      </c>
      <c r="G3110" s="19">
        <v>138.48099999999999</v>
      </c>
    </row>
    <row r="3111" spans="1:7" x14ac:dyDescent="0.25">
      <c r="A3111" s="18">
        <f>IF(ISNUMBER(SEARCH('1_Aspectos Geográficos'!$D$6,tab_estados[],1)),MAX($A$1:A3110)+1,0)</f>
        <v>3110</v>
      </c>
      <c r="B3111" s="18" t="s">
        <v>4063</v>
      </c>
      <c r="C3111" s="18" t="s">
        <v>4064</v>
      </c>
      <c r="D3111" s="18" t="s">
        <v>4389</v>
      </c>
      <c r="E3111" s="19" t="s">
        <v>9141</v>
      </c>
      <c r="F3111" s="18" t="str">
        <f t="shared" si="48"/>
        <v>Santa Isabel Do Ivaí</v>
      </c>
      <c r="G3111" s="19">
        <v>349.49700000000001</v>
      </c>
    </row>
    <row r="3112" spans="1:7" x14ac:dyDescent="0.25">
      <c r="A3112" s="18">
        <f>IF(ISNUMBER(SEARCH('1_Aspectos Geográficos'!$D$6,tab_estados[],1)),MAX($A$1:A3111)+1,0)</f>
        <v>3111</v>
      </c>
      <c r="B3112" s="18" t="s">
        <v>4063</v>
      </c>
      <c r="C3112" s="18" t="s">
        <v>4064</v>
      </c>
      <c r="D3112" s="18" t="s">
        <v>4390</v>
      </c>
      <c r="E3112" s="19" t="s">
        <v>9142</v>
      </c>
      <c r="F3112" s="18" t="str">
        <f t="shared" si="48"/>
        <v>Santa Izabel Do Oeste</v>
      </c>
      <c r="G3112" s="19">
        <v>321.18200000000002</v>
      </c>
    </row>
    <row r="3113" spans="1:7" x14ac:dyDescent="0.25">
      <c r="A3113" s="18">
        <f>IF(ISNUMBER(SEARCH('1_Aspectos Geográficos'!$D$6,tab_estados[],1)),MAX($A$1:A3112)+1,0)</f>
        <v>3112</v>
      </c>
      <c r="B3113" s="18" t="s">
        <v>4063</v>
      </c>
      <c r="C3113" s="18" t="s">
        <v>4064</v>
      </c>
      <c r="D3113" s="18" t="s">
        <v>4391</v>
      </c>
      <c r="E3113" s="19" t="s">
        <v>9143</v>
      </c>
      <c r="F3113" s="18" t="str">
        <f t="shared" si="48"/>
        <v>Santa Lúcia</v>
      </c>
      <c r="G3113" s="19">
        <v>116.858</v>
      </c>
    </row>
    <row r="3114" spans="1:7" x14ac:dyDescent="0.25">
      <c r="A3114" s="18">
        <f>IF(ISNUMBER(SEARCH('1_Aspectos Geográficos'!$D$6,tab_estados[],1)),MAX($A$1:A3113)+1,0)</f>
        <v>3113</v>
      </c>
      <c r="B3114" s="18" t="s">
        <v>4063</v>
      </c>
      <c r="C3114" s="18" t="s">
        <v>4064</v>
      </c>
      <c r="D3114" s="18" t="s">
        <v>4392</v>
      </c>
      <c r="E3114" s="19" t="s">
        <v>9144</v>
      </c>
      <c r="F3114" s="18" t="str">
        <f t="shared" si="48"/>
        <v>Santa Maria Do Oeste</v>
      </c>
      <c r="G3114" s="19">
        <v>847.13699999999994</v>
      </c>
    </row>
    <row r="3115" spans="1:7" x14ac:dyDescent="0.25">
      <c r="A3115" s="18">
        <f>IF(ISNUMBER(SEARCH('1_Aspectos Geográficos'!$D$6,tab_estados[],1)),MAX($A$1:A3114)+1,0)</f>
        <v>3114</v>
      </c>
      <c r="B3115" s="18" t="s">
        <v>4063</v>
      </c>
      <c r="C3115" s="18" t="s">
        <v>4064</v>
      </c>
      <c r="D3115" s="18" t="s">
        <v>4393</v>
      </c>
      <c r="E3115" s="19" t="s">
        <v>9145</v>
      </c>
      <c r="F3115" s="18" t="str">
        <f t="shared" si="48"/>
        <v>Santa Mariana</v>
      </c>
      <c r="G3115" s="19">
        <v>427.19299999999998</v>
      </c>
    </row>
    <row r="3116" spans="1:7" x14ac:dyDescent="0.25">
      <c r="A3116" s="18">
        <f>IF(ISNUMBER(SEARCH('1_Aspectos Geográficos'!$D$6,tab_estados[],1)),MAX($A$1:A3115)+1,0)</f>
        <v>3115</v>
      </c>
      <c r="B3116" s="18" t="s">
        <v>4063</v>
      </c>
      <c r="C3116" s="18" t="s">
        <v>4064</v>
      </c>
      <c r="D3116" s="18" t="s">
        <v>4394</v>
      </c>
      <c r="E3116" s="19" t="s">
        <v>9146</v>
      </c>
      <c r="F3116" s="18" t="str">
        <f t="shared" si="48"/>
        <v>Santa Mônica</v>
      </c>
      <c r="G3116" s="19">
        <v>259.95699999999999</v>
      </c>
    </row>
    <row r="3117" spans="1:7" x14ac:dyDescent="0.25">
      <c r="A3117" s="18">
        <f>IF(ISNUMBER(SEARCH('1_Aspectos Geográficos'!$D$6,tab_estados[],1)),MAX($A$1:A3116)+1,0)</f>
        <v>3116</v>
      </c>
      <c r="B3117" s="18" t="s">
        <v>4063</v>
      </c>
      <c r="C3117" s="18" t="s">
        <v>4064</v>
      </c>
      <c r="D3117" s="18" t="s">
        <v>4395</v>
      </c>
      <c r="E3117" s="19" t="s">
        <v>9147</v>
      </c>
      <c r="F3117" s="18" t="str">
        <f t="shared" si="48"/>
        <v>Santana Do Itararé</v>
      </c>
      <c r="G3117" s="19">
        <v>251.26900000000001</v>
      </c>
    </row>
    <row r="3118" spans="1:7" x14ac:dyDescent="0.25">
      <c r="A3118" s="18">
        <f>IF(ISNUMBER(SEARCH('1_Aspectos Geográficos'!$D$6,tab_estados[],1)),MAX($A$1:A3117)+1,0)</f>
        <v>3117</v>
      </c>
      <c r="B3118" s="18" t="s">
        <v>4063</v>
      </c>
      <c r="C3118" s="18" t="s">
        <v>4064</v>
      </c>
      <c r="D3118" s="18" t="s">
        <v>4396</v>
      </c>
      <c r="E3118" s="19" t="s">
        <v>9148</v>
      </c>
      <c r="F3118" s="18" t="str">
        <f t="shared" si="48"/>
        <v>Santa Tereza Do Oeste</v>
      </c>
      <c r="G3118" s="19">
        <v>326.19</v>
      </c>
    </row>
    <row r="3119" spans="1:7" x14ac:dyDescent="0.25">
      <c r="A3119" s="18">
        <f>IF(ISNUMBER(SEARCH('1_Aspectos Geográficos'!$D$6,tab_estados[],1)),MAX($A$1:A3118)+1,0)</f>
        <v>3118</v>
      </c>
      <c r="B3119" s="18" t="s">
        <v>4063</v>
      </c>
      <c r="C3119" s="18" t="s">
        <v>4064</v>
      </c>
      <c r="D3119" s="18" t="s">
        <v>4397</v>
      </c>
      <c r="E3119" s="19" t="s">
        <v>9149</v>
      </c>
      <c r="F3119" s="18" t="str">
        <f t="shared" si="48"/>
        <v>Santa Terezinha De Itaipu</v>
      </c>
      <c r="G3119" s="19">
        <v>259.39299999999997</v>
      </c>
    </row>
    <row r="3120" spans="1:7" x14ac:dyDescent="0.25">
      <c r="A3120" s="18">
        <f>IF(ISNUMBER(SEARCH('1_Aspectos Geográficos'!$D$6,tab_estados[],1)),MAX($A$1:A3119)+1,0)</f>
        <v>3119</v>
      </c>
      <c r="B3120" s="18" t="s">
        <v>4063</v>
      </c>
      <c r="C3120" s="18" t="s">
        <v>4064</v>
      </c>
      <c r="D3120" s="18" t="s">
        <v>4398</v>
      </c>
      <c r="E3120" s="19" t="s">
        <v>9150</v>
      </c>
      <c r="F3120" s="18" t="str">
        <f t="shared" si="48"/>
        <v>Santo Antônio Da Platina</v>
      </c>
      <c r="G3120" s="19">
        <v>721.47199999999998</v>
      </c>
    </row>
    <row r="3121" spans="1:7" x14ac:dyDescent="0.25">
      <c r="A3121" s="18">
        <f>IF(ISNUMBER(SEARCH('1_Aspectos Geográficos'!$D$6,tab_estados[],1)),MAX($A$1:A3120)+1,0)</f>
        <v>3120</v>
      </c>
      <c r="B3121" s="18" t="s">
        <v>4063</v>
      </c>
      <c r="C3121" s="18" t="s">
        <v>4064</v>
      </c>
      <c r="D3121" s="18" t="s">
        <v>4399</v>
      </c>
      <c r="E3121" s="19" t="s">
        <v>9151</v>
      </c>
      <c r="F3121" s="18" t="str">
        <f t="shared" si="48"/>
        <v>Santo Antônio Do Caiuá</v>
      </c>
      <c r="G3121" s="19">
        <v>219.06800000000001</v>
      </c>
    </row>
    <row r="3122" spans="1:7" x14ac:dyDescent="0.25">
      <c r="A3122" s="18">
        <f>IF(ISNUMBER(SEARCH('1_Aspectos Geográficos'!$D$6,tab_estados[],1)),MAX($A$1:A3121)+1,0)</f>
        <v>3121</v>
      </c>
      <c r="B3122" s="18" t="s">
        <v>4063</v>
      </c>
      <c r="C3122" s="18" t="s">
        <v>4064</v>
      </c>
      <c r="D3122" s="18" t="s">
        <v>4400</v>
      </c>
      <c r="E3122" s="19" t="s">
        <v>9152</v>
      </c>
      <c r="F3122" s="18" t="str">
        <f t="shared" si="48"/>
        <v>Santo Antônio Do Paraíso</v>
      </c>
      <c r="G3122" s="19">
        <v>165.904</v>
      </c>
    </row>
    <row r="3123" spans="1:7" x14ac:dyDescent="0.25">
      <c r="A3123" s="18">
        <f>IF(ISNUMBER(SEARCH('1_Aspectos Geográficos'!$D$6,tab_estados[],1)),MAX($A$1:A3122)+1,0)</f>
        <v>3122</v>
      </c>
      <c r="B3123" s="18" t="s">
        <v>4063</v>
      </c>
      <c r="C3123" s="18" t="s">
        <v>4064</v>
      </c>
      <c r="D3123" s="18" t="s">
        <v>4401</v>
      </c>
      <c r="E3123" s="19" t="s">
        <v>9153</v>
      </c>
      <c r="F3123" s="18" t="str">
        <f t="shared" si="48"/>
        <v>Santo Antônio Do Sudoeste</v>
      </c>
      <c r="G3123" s="19">
        <v>325.65100000000001</v>
      </c>
    </row>
    <row r="3124" spans="1:7" x14ac:dyDescent="0.25">
      <c r="A3124" s="18">
        <f>IF(ISNUMBER(SEARCH('1_Aspectos Geográficos'!$D$6,tab_estados[],1)),MAX($A$1:A3123)+1,0)</f>
        <v>3123</v>
      </c>
      <c r="B3124" s="18" t="s">
        <v>4063</v>
      </c>
      <c r="C3124" s="18" t="s">
        <v>4064</v>
      </c>
      <c r="D3124" s="18" t="s">
        <v>4402</v>
      </c>
      <c r="E3124" s="19" t="s">
        <v>9154</v>
      </c>
      <c r="F3124" s="18" t="str">
        <f t="shared" si="48"/>
        <v>Santo Inácio</v>
      </c>
      <c r="G3124" s="19">
        <v>306.87099999999998</v>
      </c>
    </row>
    <row r="3125" spans="1:7" x14ac:dyDescent="0.25">
      <c r="A3125" s="18">
        <f>IF(ISNUMBER(SEARCH('1_Aspectos Geográficos'!$D$6,tab_estados[],1)),MAX($A$1:A3124)+1,0)</f>
        <v>3124</v>
      </c>
      <c r="B3125" s="18" t="s">
        <v>4063</v>
      </c>
      <c r="C3125" s="18" t="s">
        <v>4064</v>
      </c>
      <c r="D3125" s="18" t="s">
        <v>4403</v>
      </c>
      <c r="E3125" s="19" t="s">
        <v>9155</v>
      </c>
      <c r="F3125" s="18" t="str">
        <f t="shared" si="48"/>
        <v>São Carlos Do Ivaí</v>
      </c>
      <c r="G3125" s="19">
        <v>225.077</v>
      </c>
    </row>
    <row r="3126" spans="1:7" x14ac:dyDescent="0.25">
      <c r="A3126" s="18">
        <f>IF(ISNUMBER(SEARCH('1_Aspectos Geográficos'!$D$6,tab_estados[],1)),MAX($A$1:A3125)+1,0)</f>
        <v>3125</v>
      </c>
      <c r="B3126" s="18" t="s">
        <v>4063</v>
      </c>
      <c r="C3126" s="18" t="s">
        <v>4064</v>
      </c>
      <c r="D3126" s="18" t="s">
        <v>4404</v>
      </c>
      <c r="E3126" s="19" t="s">
        <v>9156</v>
      </c>
      <c r="F3126" s="18" t="str">
        <f t="shared" si="48"/>
        <v>São Jerônimo Da Serra</v>
      </c>
      <c r="G3126" s="19">
        <v>823.774</v>
      </c>
    </row>
    <row r="3127" spans="1:7" x14ac:dyDescent="0.25">
      <c r="A3127" s="18">
        <f>IF(ISNUMBER(SEARCH('1_Aspectos Geográficos'!$D$6,tab_estados[],1)),MAX($A$1:A3126)+1,0)</f>
        <v>3126</v>
      </c>
      <c r="B3127" s="18" t="s">
        <v>4063</v>
      </c>
      <c r="C3127" s="18" t="s">
        <v>4064</v>
      </c>
      <c r="D3127" s="18" t="s">
        <v>4405</v>
      </c>
      <c r="E3127" s="19" t="s">
        <v>9157</v>
      </c>
      <c r="F3127" s="18" t="str">
        <f t="shared" si="48"/>
        <v>São João</v>
      </c>
      <c r="G3127" s="19">
        <v>388.05900000000003</v>
      </c>
    </row>
    <row r="3128" spans="1:7" x14ac:dyDescent="0.25">
      <c r="A3128" s="18">
        <f>IF(ISNUMBER(SEARCH('1_Aspectos Geográficos'!$D$6,tab_estados[],1)),MAX($A$1:A3127)+1,0)</f>
        <v>3127</v>
      </c>
      <c r="B3128" s="18" t="s">
        <v>4063</v>
      </c>
      <c r="C3128" s="18" t="s">
        <v>4064</v>
      </c>
      <c r="D3128" s="18" t="s">
        <v>4406</v>
      </c>
      <c r="E3128" s="19" t="s">
        <v>9158</v>
      </c>
      <c r="F3128" s="18" t="str">
        <f t="shared" si="48"/>
        <v>São João Do Caiuá</v>
      </c>
      <c r="G3128" s="19">
        <v>304.41300000000001</v>
      </c>
    </row>
    <row r="3129" spans="1:7" x14ac:dyDescent="0.25">
      <c r="A3129" s="18">
        <f>IF(ISNUMBER(SEARCH('1_Aspectos Geográficos'!$D$6,tab_estados[],1)),MAX($A$1:A3128)+1,0)</f>
        <v>3128</v>
      </c>
      <c r="B3129" s="18" t="s">
        <v>4063</v>
      </c>
      <c r="C3129" s="18" t="s">
        <v>4064</v>
      </c>
      <c r="D3129" s="18" t="s">
        <v>4407</v>
      </c>
      <c r="E3129" s="19" t="s">
        <v>9159</v>
      </c>
      <c r="F3129" s="18" t="str">
        <f t="shared" si="48"/>
        <v>São João Do Ivaí</v>
      </c>
      <c r="G3129" s="19">
        <v>353.33100000000002</v>
      </c>
    </row>
    <row r="3130" spans="1:7" x14ac:dyDescent="0.25">
      <c r="A3130" s="18">
        <f>IF(ISNUMBER(SEARCH('1_Aspectos Geográficos'!$D$6,tab_estados[],1)),MAX($A$1:A3129)+1,0)</f>
        <v>3129</v>
      </c>
      <c r="B3130" s="18" t="s">
        <v>4063</v>
      </c>
      <c r="C3130" s="18" t="s">
        <v>4064</v>
      </c>
      <c r="D3130" s="18" t="s">
        <v>4408</v>
      </c>
      <c r="E3130" s="19" t="s">
        <v>9160</v>
      </c>
      <c r="F3130" s="18" t="str">
        <f t="shared" si="48"/>
        <v>São João Do Triunfo</v>
      </c>
      <c r="G3130" s="19">
        <v>720.40700000000004</v>
      </c>
    </row>
    <row r="3131" spans="1:7" x14ac:dyDescent="0.25">
      <c r="A3131" s="18">
        <f>IF(ISNUMBER(SEARCH('1_Aspectos Geográficos'!$D$6,tab_estados[],1)),MAX($A$1:A3130)+1,0)</f>
        <v>3130</v>
      </c>
      <c r="B3131" s="18" t="s">
        <v>4063</v>
      </c>
      <c r="C3131" s="18" t="s">
        <v>4064</v>
      </c>
      <c r="D3131" s="18" t="s">
        <v>4409</v>
      </c>
      <c r="E3131" s="19" t="s">
        <v>9161</v>
      </c>
      <c r="F3131" s="18" t="str">
        <f t="shared" si="48"/>
        <v>São Jorge D'Oeste</v>
      </c>
      <c r="G3131" s="19">
        <v>379.54500000000002</v>
      </c>
    </row>
    <row r="3132" spans="1:7" x14ac:dyDescent="0.25">
      <c r="A3132" s="18">
        <f>IF(ISNUMBER(SEARCH('1_Aspectos Geográficos'!$D$6,tab_estados[],1)),MAX($A$1:A3131)+1,0)</f>
        <v>3131</v>
      </c>
      <c r="B3132" s="18" t="s">
        <v>4063</v>
      </c>
      <c r="C3132" s="18" t="s">
        <v>4064</v>
      </c>
      <c r="D3132" s="18" t="s">
        <v>4410</v>
      </c>
      <c r="E3132" s="19" t="s">
        <v>9162</v>
      </c>
      <c r="F3132" s="18" t="str">
        <f t="shared" si="48"/>
        <v>São Jorge Do Ivaí</v>
      </c>
      <c r="G3132" s="19">
        <v>315.08800000000002</v>
      </c>
    </row>
    <row r="3133" spans="1:7" x14ac:dyDescent="0.25">
      <c r="A3133" s="18">
        <f>IF(ISNUMBER(SEARCH('1_Aspectos Geográficos'!$D$6,tab_estados[],1)),MAX($A$1:A3132)+1,0)</f>
        <v>3132</v>
      </c>
      <c r="B3133" s="18" t="s">
        <v>4063</v>
      </c>
      <c r="C3133" s="18" t="s">
        <v>4064</v>
      </c>
      <c r="D3133" s="18" t="s">
        <v>4411</v>
      </c>
      <c r="E3133" s="19" t="s">
        <v>9163</v>
      </c>
      <c r="F3133" s="18" t="str">
        <f t="shared" si="48"/>
        <v>São Jorge Do Patrocínio</v>
      </c>
      <c r="G3133" s="19">
        <v>404.69</v>
      </c>
    </row>
    <row r="3134" spans="1:7" x14ac:dyDescent="0.25">
      <c r="A3134" s="18">
        <f>IF(ISNUMBER(SEARCH('1_Aspectos Geográficos'!$D$6,tab_estados[],1)),MAX($A$1:A3133)+1,0)</f>
        <v>3133</v>
      </c>
      <c r="B3134" s="18" t="s">
        <v>4063</v>
      </c>
      <c r="C3134" s="18" t="s">
        <v>4064</v>
      </c>
      <c r="D3134" s="18" t="s">
        <v>4412</v>
      </c>
      <c r="E3134" s="19" t="s">
        <v>9164</v>
      </c>
      <c r="F3134" s="18" t="str">
        <f t="shared" si="48"/>
        <v>São José Da Boa Vista</v>
      </c>
      <c r="G3134" s="19">
        <v>399.66699999999997</v>
      </c>
    </row>
    <row r="3135" spans="1:7" x14ac:dyDescent="0.25">
      <c r="A3135" s="18">
        <f>IF(ISNUMBER(SEARCH('1_Aspectos Geográficos'!$D$6,tab_estados[],1)),MAX($A$1:A3134)+1,0)</f>
        <v>3134</v>
      </c>
      <c r="B3135" s="18" t="s">
        <v>4063</v>
      </c>
      <c r="C3135" s="18" t="s">
        <v>4064</v>
      </c>
      <c r="D3135" s="18" t="s">
        <v>4413</v>
      </c>
      <c r="E3135" s="19" t="s">
        <v>9165</v>
      </c>
      <c r="F3135" s="18" t="str">
        <f t="shared" si="48"/>
        <v>São José Das Palmeiras</v>
      </c>
      <c r="G3135" s="19">
        <v>182.41900000000001</v>
      </c>
    </row>
    <row r="3136" spans="1:7" x14ac:dyDescent="0.25">
      <c r="A3136" s="18">
        <f>IF(ISNUMBER(SEARCH('1_Aspectos Geográficos'!$D$6,tab_estados[],1)),MAX($A$1:A3135)+1,0)</f>
        <v>3135</v>
      </c>
      <c r="B3136" s="18" t="s">
        <v>4063</v>
      </c>
      <c r="C3136" s="18" t="s">
        <v>4064</v>
      </c>
      <c r="D3136" s="18" t="s">
        <v>4414</v>
      </c>
      <c r="E3136" s="19" t="s">
        <v>9166</v>
      </c>
      <c r="F3136" s="18" t="str">
        <f t="shared" si="48"/>
        <v>São José Dos Pinhais</v>
      </c>
      <c r="G3136" s="19">
        <v>946.43499999999995</v>
      </c>
    </row>
    <row r="3137" spans="1:7" x14ac:dyDescent="0.25">
      <c r="A3137" s="18">
        <f>IF(ISNUMBER(SEARCH('1_Aspectos Geográficos'!$D$6,tab_estados[],1)),MAX($A$1:A3136)+1,0)</f>
        <v>3136</v>
      </c>
      <c r="B3137" s="18" t="s">
        <v>4063</v>
      </c>
      <c r="C3137" s="18" t="s">
        <v>4064</v>
      </c>
      <c r="D3137" s="18" t="s">
        <v>4415</v>
      </c>
      <c r="E3137" s="19" t="s">
        <v>9167</v>
      </c>
      <c r="F3137" s="18" t="str">
        <f t="shared" si="48"/>
        <v>São Manoel Do Paraná</v>
      </c>
      <c r="G3137" s="19">
        <v>95.381</v>
      </c>
    </row>
    <row r="3138" spans="1:7" x14ac:dyDescent="0.25">
      <c r="A3138" s="18">
        <f>IF(ISNUMBER(SEARCH('1_Aspectos Geográficos'!$D$6,tab_estados[],1)),MAX($A$1:A3137)+1,0)</f>
        <v>3137</v>
      </c>
      <c r="B3138" s="18" t="s">
        <v>4063</v>
      </c>
      <c r="C3138" s="18" t="s">
        <v>4064</v>
      </c>
      <c r="D3138" s="18" t="s">
        <v>4416</v>
      </c>
      <c r="E3138" s="19" t="s">
        <v>9168</v>
      </c>
      <c r="F3138" s="18" t="str">
        <f t="shared" ref="F3138:F3201" si="49">IFERROR(VLOOKUP(ROW(A3137),lista,5,0),"")</f>
        <v>São Mateus Do Sul</v>
      </c>
      <c r="G3138" s="19">
        <v>1341.7139999999999</v>
      </c>
    </row>
    <row r="3139" spans="1:7" x14ac:dyDescent="0.25">
      <c r="A3139" s="18">
        <f>IF(ISNUMBER(SEARCH('1_Aspectos Geográficos'!$D$6,tab_estados[],1)),MAX($A$1:A3138)+1,0)</f>
        <v>3138</v>
      </c>
      <c r="B3139" s="18" t="s">
        <v>4063</v>
      </c>
      <c r="C3139" s="18" t="s">
        <v>4064</v>
      </c>
      <c r="D3139" s="18" t="s">
        <v>4417</v>
      </c>
      <c r="E3139" s="19" t="s">
        <v>9169</v>
      </c>
      <c r="F3139" s="18" t="str">
        <f t="shared" si="49"/>
        <v>São Miguel Do Iguaçu</v>
      </c>
      <c r="G3139" s="19">
        <v>851.91700000000003</v>
      </c>
    </row>
    <row r="3140" spans="1:7" x14ac:dyDescent="0.25">
      <c r="A3140" s="18">
        <f>IF(ISNUMBER(SEARCH('1_Aspectos Geográficos'!$D$6,tab_estados[],1)),MAX($A$1:A3139)+1,0)</f>
        <v>3139</v>
      </c>
      <c r="B3140" s="18" t="s">
        <v>4063</v>
      </c>
      <c r="C3140" s="18" t="s">
        <v>4064</v>
      </c>
      <c r="D3140" s="18" t="s">
        <v>4418</v>
      </c>
      <c r="E3140" s="19" t="s">
        <v>9170</v>
      </c>
      <c r="F3140" s="18" t="str">
        <f t="shared" si="49"/>
        <v>São Pedro Do Iguaçu</v>
      </c>
      <c r="G3140" s="19">
        <v>308.32400000000001</v>
      </c>
    </row>
    <row r="3141" spans="1:7" x14ac:dyDescent="0.25">
      <c r="A3141" s="18">
        <f>IF(ISNUMBER(SEARCH('1_Aspectos Geográficos'!$D$6,tab_estados[],1)),MAX($A$1:A3140)+1,0)</f>
        <v>3140</v>
      </c>
      <c r="B3141" s="18" t="s">
        <v>4063</v>
      </c>
      <c r="C3141" s="18" t="s">
        <v>4064</v>
      </c>
      <c r="D3141" s="18" t="s">
        <v>4419</v>
      </c>
      <c r="E3141" s="19" t="s">
        <v>9171</v>
      </c>
      <c r="F3141" s="18" t="str">
        <f t="shared" si="49"/>
        <v>São Pedro Do Ivaí</v>
      </c>
      <c r="G3141" s="19">
        <v>322.69200000000001</v>
      </c>
    </row>
    <row r="3142" spans="1:7" x14ac:dyDescent="0.25">
      <c r="A3142" s="18">
        <f>IF(ISNUMBER(SEARCH('1_Aspectos Geográficos'!$D$6,tab_estados[],1)),MAX($A$1:A3141)+1,0)</f>
        <v>3141</v>
      </c>
      <c r="B3142" s="18" t="s">
        <v>4063</v>
      </c>
      <c r="C3142" s="18" t="s">
        <v>4064</v>
      </c>
      <c r="D3142" s="18" t="s">
        <v>4420</v>
      </c>
      <c r="E3142" s="19" t="s">
        <v>9172</v>
      </c>
      <c r="F3142" s="18" t="str">
        <f t="shared" si="49"/>
        <v>São Pedro Do Paraná</v>
      </c>
      <c r="G3142" s="19">
        <v>250.654</v>
      </c>
    </row>
    <row r="3143" spans="1:7" x14ac:dyDescent="0.25">
      <c r="A3143" s="18">
        <f>IF(ISNUMBER(SEARCH('1_Aspectos Geográficos'!$D$6,tab_estados[],1)),MAX($A$1:A3142)+1,0)</f>
        <v>3142</v>
      </c>
      <c r="B3143" s="18" t="s">
        <v>4063</v>
      </c>
      <c r="C3143" s="18" t="s">
        <v>4064</v>
      </c>
      <c r="D3143" s="18" t="s">
        <v>4421</v>
      </c>
      <c r="E3143" s="19" t="s">
        <v>9173</v>
      </c>
      <c r="F3143" s="18" t="str">
        <f t="shared" si="49"/>
        <v>São Sebastião Da Amoreira</v>
      </c>
      <c r="G3143" s="19">
        <v>227.982</v>
      </c>
    </row>
    <row r="3144" spans="1:7" x14ac:dyDescent="0.25">
      <c r="A3144" s="18">
        <f>IF(ISNUMBER(SEARCH('1_Aspectos Geográficos'!$D$6,tab_estados[],1)),MAX($A$1:A3143)+1,0)</f>
        <v>3143</v>
      </c>
      <c r="B3144" s="18" t="s">
        <v>4063</v>
      </c>
      <c r="C3144" s="18" t="s">
        <v>4064</v>
      </c>
      <c r="D3144" s="18" t="s">
        <v>4422</v>
      </c>
      <c r="E3144" s="19" t="s">
        <v>9174</v>
      </c>
      <c r="F3144" s="18" t="str">
        <f t="shared" si="49"/>
        <v>São Tomé</v>
      </c>
      <c r="G3144" s="19">
        <v>218.62299999999999</v>
      </c>
    </row>
    <row r="3145" spans="1:7" x14ac:dyDescent="0.25">
      <c r="A3145" s="18">
        <f>IF(ISNUMBER(SEARCH('1_Aspectos Geográficos'!$D$6,tab_estados[],1)),MAX($A$1:A3144)+1,0)</f>
        <v>3144</v>
      </c>
      <c r="B3145" s="18" t="s">
        <v>4063</v>
      </c>
      <c r="C3145" s="18" t="s">
        <v>4064</v>
      </c>
      <c r="D3145" s="18" t="s">
        <v>4423</v>
      </c>
      <c r="E3145" s="19" t="s">
        <v>9175</v>
      </c>
      <c r="F3145" s="18" t="str">
        <f t="shared" si="49"/>
        <v>Sapopema</v>
      </c>
      <c r="G3145" s="19">
        <v>677.60900000000004</v>
      </c>
    </row>
    <row r="3146" spans="1:7" x14ac:dyDescent="0.25">
      <c r="A3146" s="18">
        <f>IF(ISNUMBER(SEARCH('1_Aspectos Geográficos'!$D$6,tab_estados[],1)),MAX($A$1:A3145)+1,0)</f>
        <v>3145</v>
      </c>
      <c r="B3146" s="18" t="s">
        <v>4063</v>
      </c>
      <c r="C3146" s="18" t="s">
        <v>4064</v>
      </c>
      <c r="D3146" s="18" t="s">
        <v>4424</v>
      </c>
      <c r="E3146" s="19" t="s">
        <v>9176</v>
      </c>
      <c r="F3146" s="18" t="str">
        <f t="shared" si="49"/>
        <v>Sarandi</v>
      </c>
      <c r="G3146" s="19">
        <v>103.46299999999999</v>
      </c>
    </row>
    <row r="3147" spans="1:7" x14ac:dyDescent="0.25">
      <c r="A3147" s="18">
        <f>IF(ISNUMBER(SEARCH('1_Aspectos Geográficos'!$D$6,tab_estados[],1)),MAX($A$1:A3146)+1,0)</f>
        <v>3146</v>
      </c>
      <c r="B3147" s="18" t="s">
        <v>4063</v>
      </c>
      <c r="C3147" s="18" t="s">
        <v>4064</v>
      </c>
      <c r="D3147" s="18" t="s">
        <v>4425</v>
      </c>
      <c r="E3147" s="19" t="s">
        <v>9177</v>
      </c>
      <c r="F3147" s="18" t="str">
        <f t="shared" si="49"/>
        <v>Saudade Do Iguaçu</v>
      </c>
      <c r="G3147" s="19">
        <v>152.08500000000001</v>
      </c>
    </row>
    <row r="3148" spans="1:7" x14ac:dyDescent="0.25">
      <c r="A3148" s="18">
        <f>IF(ISNUMBER(SEARCH('1_Aspectos Geográficos'!$D$6,tab_estados[],1)),MAX($A$1:A3147)+1,0)</f>
        <v>3147</v>
      </c>
      <c r="B3148" s="18" t="s">
        <v>4063</v>
      </c>
      <c r="C3148" s="18" t="s">
        <v>4064</v>
      </c>
      <c r="D3148" s="18" t="s">
        <v>4426</v>
      </c>
      <c r="E3148" s="19" t="s">
        <v>9178</v>
      </c>
      <c r="F3148" s="18" t="str">
        <f t="shared" si="49"/>
        <v>Sengés</v>
      </c>
      <c r="G3148" s="19">
        <v>1437.364</v>
      </c>
    </row>
    <row r="3149" spans="1:7" x14ac:dyDescent="0.25">
      <c r="A3149" s="18">
        <f>IF(ISNUMBER(SEARCH('1_Aspectos Geográficos'!$D$6,tab_estados[],1)),MAX($A$1:A3148)+1,0)</f>
        <v>3148</v>
      </c>
      <c r="B3149" s="18" t="s">
        <v>4063</v>
      </c>
      <c r="C3149" s="18" t="s">
        <v>4064</v>
      </c>
      <c r="D3149" s="18" t="s">
        <v>4427</v>
      </c>
      <c r="E3149" s="19" t="s">
        <v>9179</v>
      </c>
      <c r="F3149" s="18" t="str">
        <f t="shared" si="49"/>
        <v>Serranópolis Do Iguaçu</v>
      </c>
      <c r="G3149" s="19">
        <v>482.39400000000001</v>
      </c>
    </row>
    <row r="3150" spans="1:7" x14ac:dyDescent="0.25">
      <c r="A3150" s="18">
        <f>IF(ISNUMBER(SEARCH('1_Aspectos Geográficos'!$D$6,tab_estados[],1)),MAX($A$1:A3149)+1,0)</f>
        <v>3149</v>
      </c>
      <c r="B3150" s="18" t="s">
        <v>4063</v>
      </c>
      <c r="C3150" s="18" t="s">
        <v>4064</v>
      </c>
      <c r="D3150" s="18" t="s">
        <v>4428</v>
      </c>
      <c r="E3150" s="19" t="s">
        <v>9180</v>
      </c>
      <c r="F3150" s="18" t="str">
        <f t="shared" si="49"/>
        <v>Sertaneja</v>
      </c>
      <c r="G3150" s="19">
        <v>444.49200000000002</v>
      </c>
    </row>
    <row r="3151" spans="1:7" x14ac:dyDescent="0.25">
      <c r="A3151" s="18">
        <f>IF(ISNUMBER(SEARCH('1_Aspectos Geográficos'!$D$6,tab_estados[],1)),MAX($A$1:A3150)+1,0)</f>
        <v>3150</v>
      </c>
      <c r="B3151" s="18" t="s">
        <v>4063</v>
      </c>
      <c r="C3151" s="18" t="s">
        <v>4064</v>
      </c>
      <c r="D3151" s="18" t="s">
        <v>4429</v>
      </c>
      <c r="E3151" s="19" t="s">
        <v>9181</v>
      </c>
      <c r="F3151" s="18" t="str">
        <f t="shared" si="49"/>
        <v>Sertanópolis</v>
      </c>
      <c r="G3151" s="19">
        <v>505.53199999999998</v>
      </c>
    </row>
    <row r="3152" spans="1:7" x14ac:dyDescent="0.25">
      <c r="A3152" s="18">
        <f>IF(ISNUMBER(SEARCH('1_Aspectos Geográficos'!$D$6,tab_estados[],1)),MAX($A$1:A3151)+1,0)</f>
        <v>3151</v>
      </c>
      <c r="B3152" s="18" t="s">
        <v>4063</v>
      </c>
      <c r="C3152" s="18" t="s">
        <v>4064</v>
      </c>
      <c r="D3152" s="18" t="s">
        <v>4430</v>
      </c>
      <c r="E3152" s="19" t="s">
        <v>9182</v>
      </c>
      <c r="F3152" s="18" t="str">
        <f t="shared" si="49"/>
        <v>Siqueira Campos</v>
      </c>
      <c r="G3152" s="19">
        <v>278.03500000000003</v>
      </c>
    </row>
    <row r="3153" spans="1:7" x14ac:dyDescent="0.25">
      <c r="A3153" s="18">
        <f>IF(ISNUMBER(SEARCH('1_Aspectos Geográficos'!$D$6,tab_estados[],1)),MAX($A$1:A3152)+1,0)</f>
        <v>3152</v>
      </c>
      <c r="B3153" s="18" t="s">
        <v>4063</v>
      </c>
      <c r="C3153" s="18" t="s">
        <v>4064</v>
      </c>
      <c r="D3153" s="18" t="s">
        <v>4431</v>
      </c>
      <c r="E3153" s="19" t="s">
        <v>9183</v>
      </c>
      <c r="F3153" s="18" t="str">
        <f t="shared" si="49"/>
        <v>Sulina</v>
      </c>
      <c r="G3153" s="19">
        <v>170.75899999999999</v>
      </c>
    </row>
    <row r="3154" spans="1:7" x14ac:dyDescent="0.25">
      <c r="A3154" s="18">
        <f>IF(ISNUMBER(SEARCH('1_Aspectos Geográficos'!$D$6,tab_estados[],1)),MAX($A$1:A3153)+1,0)</f>
        <v>3153</v>
      </c>
      <c r="B3154" s="18" t="s">
        <v>4063</v>
      </c>
      <c r="C3154" s="18" t="s">
        <v>4064</v>
      </c>
      <c r="D3154" s="18" t="s">
        <v>4432</v>
      </c>
      <c r="E3154" s="19" t="s">
        <v>9184</v>
      </c>
      <c r="F3154" s="18" t="str">
        <f t="shared" si="49"/>
        <v>Tamarana</v>
      </c>
      <c r="G3154" s="19">
        <v>472.15499999999997</v>
      </c>
    </row>
    <row r="3155" spans="1:7" x14ac:dyDescent="0.25">
      <c r="A3155" s="18">
        <f>IF(ISNUMBER(SEARCH('1_Aspectos Geográficos'!$D$6,tab_estados[],1)),MAX($A$1:A3154)+1,0)</f>
        <v>3154</v>
      </c>
      <c r="B3155" s="18" t="s">
        <v>4063</v>
      </c>
      <c r="C3155" s="18" t="s">
        <v>4064</v>
      </c>
      <c r="D3155" s="18" t="s">
        <v>4433</v>
      </c>
      <c r="E3155" s="19" t="s">
        <v>9185</v>
      </c>
      <c r="F3155" s="18" t="str">
        <f t="shared" si="49"/>
        <v>Tamboara</v>
      </c>
      <c r="G3155" s="19">
        <v>193.34700000000001</v>
      </c>
    </row>
    <row r="3156" spans="1:7" x14ac:dyDescent="0.25">
      <c r="A3156" s="18">
        <f>IF(ISNUMBER(SEARCH('1_Aspectos Geográficos'!$D$6,tab_estados[],1)),MAX($A$1:A3155)+1,0)</f>
        <v>3155</v>
      </c>
      <c r="B3156" s="18" t="s">
        <v>4063</v>
      </c>
      <c r="C3156" s="18" t="s">
        <v>4064</v>
      </c>
      <c r="D3156" s="18" t="s">
        <v>4434</v>
      </c>
      <c r="E3156" s="19" t="s">
        <v>9186</v>
      </c>
      <c r="F3156" s="18" t="str">
        <f t="shared" si="49"/>
        <v>Tapejara</v>
      </c>
      <c r="G3156" s="19">
        <v>591.399</v>
      </c>
    </row>
    <row r="3157" spans="1:7" x14ac:dyDescent="0.25">
      <c r="A3157" s="18">
        <f>IF(ISNUMBER(SEARCH('1_Aspectos Geográficos'!$D$6,tab_estados[],1)),MAX($A$1:A3156)+1,0)</f>
        <v>3156</v>
      </c>
      <c r="B3157" s="18" t="s">
        <v>4063</v>
      </c>
      <c r="C3157" s="18" t="s">
        <v>4064</v>
      </c>
      <c r="D3157" s="18" t="s">
        <v>4435</v>
      </c>
      <c r="E3157" s="19" t="s">
        <v>8470</v>
      </c>
      <c r="F3157" s="18" t="str">
        <f t="shared" si="49"/>
        <v>Tapira</v>
      </c>
      <c r="G3157" s="19">
        <v>434.37099999999998</v>
      </c>
    </row>
    <row r="3158" spans="1:7" x14ac:dyDescent="0.25">
      <c r="A3158" s="18">
        <f>IF(ISNUMBER(SEARCH('1_Aspectos Geográficos'!$D$6,tab_estados[],1)),MAX($A$1:A3157)+1,0)</f>
        <v>3157</v>
      </c>
      <c r="B3158" s="18" t="s">
        <v>4063</v>
      </c>
      <c r="C3158" s="18" t="s">
        <v>4064</v>
      </c>
      <c r="D3158" s="18" t="s">
        <v>4436</v>
      </c>
      <c r="E3158" s="19" t="s">
        <v>9187</v>
      </c>
      <c r="F3158" s="18" t="str">
        <f t="shared" si="49"/>
        <v>Teixeira Soares</v>
      </c>
      <c r="G3158" s="19">
        <v>902.79300000000001</v>
      </c>
    </row>
    <row r="3159" spans="1:7" x14ac:dyDescent="0.25">
      <c r="A3159" s="18">
        <f>IF(ISNUMBER(SEARCH('1_Aspectos Geográficos'!$D$6,tab_estados[],1)),MAX($A$1:A3158)+1,0)</f>
        <v>3158</v>
      </c>
      <c r="B3159" s="18" t="s">
        <v>4063</v>
      </c>
      <c r="C3159" s="18" t="s">
        <v>4064</v>
      </c>
      <c r="D3159" s="18" t="s">
        <v>4437</v>
      </c>
      <c r="E3159" s="19" t="s">
        <v>9188</v>
      </c>
      <c r="F3159" s="18" t="str">
        <f t="shared" si="49"/>
        <v>Telêmaco Borba</v>
      </c>
      <c r="G3159" s="19">
        <v>1382.86</v>
      </c>
    </row>
    <row r="3160" spans="1:7" x14ac:dyDescent="0.25">
      <c r="A3160" s="18">
        <f>IF(ISNUMBER(SEARCH('1_Aspectos Geográficos'!$D$6,tab_estados[],1)),MAX($A$1:A3159)+1,0)</f>
        <v>3159</v>
      </c>
      <c r="B3160" s="18" t="s">
        <v>4063</v>
      </c>
      <c r="C3160" s="18" t="s">
        <v>4064</v>
      </c>
      <c r="D3160" s="18" t="s">
        <v>4438</v>
      </c>
      <c r="E3160" s="19" t="s">
        <v>9189</v>
      </c>
      <c r="F3160" s="18" t="str">
        <f t="shared" si="49"/>
        <v>Terra Boa</v>
      </c>
      <c r="G3160" s="19">
        <v>320.85000000000002</v>
      </c>
    </row>
    <row r="3161" spans="1:7" x14ac:dyDescent="0.25">
      <c r="A3161" s="18">
        <f>IF(ISNUMBER(SEARCH('1_Aspectos Geográficos'!$D$6,tab_estados[],1)),MAX($A$1:A3160)+1,0)</f>
        <v>3160</v>
      </c>
      <c r="B3161" s="18" t="s">
        <v>4063</v>
      </c>
      <c r="C3161" s="18" t="s">
        <v>4064</v>
      </c>
      <c r="D3161" s="18" t="s">
        <v>4439</v>
      </c>
      <c r="E3161" s="19" t="s">
        <v>9190</v>
      </c>
      <c r="F3161" s="18" t="str">
        <f t="shared" si="49"/>
        <v>Terra Rica</v>
      </c>
      <c r="G3161" s="19">
        <v>700.59900000000005</v>
      </c>
    </row>
    <row r="3162" spans="1:7" x14ac:dyDescent="0.25">
      <c r="A3162" s="18">
        <f>IF(ISNUMBER(SEARCH('1_Aspectos Geográficos'!$D$6,tab_estados[],1)),MAX($A$1:A3161)+1,0)</f>
        <v>3161</v>
      </c>
      <c r="B3162" s="18" t="s">
        <v>4063</v>
      </c>
      <c r="C3162" s="18" t="s">
        <v>4064</v>
      </c>
      <c r="D3162" s="18" t="s">
        <v>4440</v>
      </c>
      <c r="E3162" s="19" t="s">
        <v>9191</v>
      </c>
      <c r="F3162" s="18" t="str">
        <f t="shared" si="49"/>
        <v>Terra Roxa</v>
      </c>
      <c r="G3162" s="19">
        <v>800.80700000000002</v>
      </c>
    </row>
    <row r="3163" spans="1:7" x14ac:dyDescent="0.25">
      <c r="A3163" s="18">
        <f>IF(ISNUMBER(SEARCH('1_Aspectos Geográficos'!$D$6,tab_estados[],1)),MAX($A$1:A3162)+1,0)</f>
        <v>3162</v>
      </c>
      <c r="B3163" s="18" t="s">
        <v>4063</v>
      </c>
      <c r="C3163" s="18" t="s">
        <v>4064</v>
      </c>
      <c r="D3163" s="18" t="s">
        <v>4441</v>
      </c>
      <c r="E3163" s="19" t="s">
        <v>9192</v>
      </c>
      <c r="F3163" s="18" t="str">
        <f t="shared" si="49"/>
        <v>Tibagi</v>
      </c>
      <c r="G3163" s="19">
        <v>2951.567</v>
      </c>
    </row>
    <row r="3164" spans="1:7" x14ac:dyDescent="0.25">
      <c r="A3164" s="18">
        <f>IF(ISNUMBER(SEARCH('1_Aspectos Geográficos'!$D$6,tab_estados[],1)),MAX($A$1:A3163)+1,0)</f>
        <v>3163</v>
      </c>
      <c r="B3164" s="18" t="s">
        <v>4063</v>
      </c>
      <c r="C3164" s="18" t="s">
        <v>4064</v>
      </c>
      <c r="D3164" s="18" t="s">
        <v>4442</v>
      </c>
      <c r="E3164" s="19" t="s">
        <v>9193</v>
      </c>
      <c r="F3164" s="18" t="str">
        <f t="shared" si="49"/>
        <v>Tijucas Do Sul</v>
      </c>
      <c r="G3164" s="19">
        <v>671.88900000000001</v>
      </c>
    </row>
    <row r="3165" spans="1:7" x14ac:dyDescent="0.25">
      <c r="A3165" s="18">
        <f>IF(ISNUMBER(SEARCH('1_Aspectos Geográficos'!$D$6,tab_estados[],1)),MAX($A$1:A3164)+1,0)</f>
        <v>3164</v>
      </c>
      <c r="B3165" s="18" t="s">
        <v>4063</v>
      </c>
      <c r="C3165" s="18" t="s">
        <v>4064</v>
      </c>
      <c r="D3165" s="18" t="s">
        <v>4443</v>
      </c>
      <c r="E3165" s="19" t="s">
        <v>8480</v>
      </c>
      <c r="F3165" s="18" t="str">
        <f t="shared" si="49"/>
        <v>Toledo</v>
      </c>
      <c r="G3165" s="19">
        <v>1196.999</v>
      </c>
    </row>
    <row r="3166" spans="1:7" x14ac:dyDescent="0.25">
      <c r="A3166" s="18">
        <f>IF(ISNUMBER(SEARCH('1_Aspectos Geográficos'!$D$6,tab_estados[],1)),MAX($A$1:A3165)+1,0)</f>
        <v>3165</v>
      </c>
      <c r="B3166" s="18" t="s">
        <v>4063</v>
      </c>
      <c r="C3166" s="18" t="s">
        <v>4064</v>
      </c>
      <c r="D3166" s="18" t="s">
        <v>4444</v>
      </c>
      <c r="E3166" s="19" t="s">
        <v>9194</v>
      </c>
      <c r="F3166" s="18" t="str">
        <f t="shared" si="49"/>
        <v>Tomazina</v>
      </c>
      <c r="G3166" s="19">
        <v>591.43799999999999</v>
      </c>
    </row>
    <row r="3167" spans="1:7" x14ac:dyDescent="0.25">
      <c r="A3167" s="18">
        <f>IF(ISNUMBER(SEARCH('1_Aspectos Geográficos'!$D$6,tab_estados[],1)),MAX($A$1:A3166)+1,0)</f>
        <v>3166</v>
      </c>
      <c r="B3167" s="18" t="s">
        <v>4063</v>
      </c>
      <c r="C3167" s="18" t="s">
        <v>4064</v>
      </c>
      <c r="D3167" s="18" t="s">
        <v>4445</v>
      </c>
      <c r="E3167" s="19" t="s">
        <v>9195</v>
      </c>
      <c r="F3167" s="18" t="str">
        <f t="shared" si="49"/>
        <v>Três Barras Do Paraná</v>
      </c>
      <c r="G3167" s="19">
        <v>504.17099999999999</v>
      </c>
    </row>
    <row r="3168" spans="1:7" x14ac:dyDescent="0.25">
      <c r="A3168" s="18">
        <f>IF(ISNUMBER(SEARCH('1_Aspectos Geográficos'!$D$6,tab_estados[],1)),MAX($A$1:A3167)+1,0)</f>
        <v>3167</v>
      </c>
      <c r="B3168" s="18" t="s">
        <v>4063</v>
      </c>
      <c r="C3168" s="18" t="s">
        <v>4064</v>
      </c>
      <c r="D3168" s="18" t="s">
        <v>4446</v>
      </c>
      <c r="E3168" s="19" t="s">
        <v>9196</v>
      </c>
      <c r="F3168" s="18" t="str">
        <f t="shared" si="49"/>
        <v>Tunas Do Paraná</v>
      </c>
      <c r="G3168" s="19">
        <v>668.47799999999995</v>
      </c>
    </row>
    <row r="3169" spans="1:7" x14ac:dyDescent="0.25">
      <c r="A3169" s="18">
        <f>IF(ISNUMBER(SEARCH('1_Aspectos Geográficos'!$D$6,tab_estados[],1)),MAX($A$1:A3168)+1,0)</f>
        <v>3168</v>
      </c>
      <c r="B3169" s="18" t="s">
        <v>4063</v>
      </c>
      <c r="C3169" s="18" t="s">
        <v>4064</v>
      </c>
      <c r="D3169" s="18" t="s">
        <v>4447</v>
      </c>
      <c r="E3169" s="19" t="s">
        <v>9197</v>
      </c>
      <c r="F3169" s="18" t="str">
        <f t="shared" si="49"/>
        <v>Tuneiras Do Oeste</v>
      </c>
      <c r="G3169" s="19">
        <v>698.87099999999998</v>
      </c>
    </row>
    <row r="3170" spans="1:7" x14ac:dyDescent="0.25">
      <c r="A3170" s="18">
        <f>IF(ISNUMBER(SEARCH('1_Aspectos Geográficos'!$D$6,tab_estados[],1)),MAX($A$1:A3169)+1,0)</f>
        <v>3169</v>
      </c>
      <c r="B3170" s="18" t="s">
        <v>4063</v>
      </c>
      <c r="C3170" s="18" t="s">
        <v>4064</v>
      </c>
      <c r="D3170" s="18" t="s">
        <v>4448</v>
      </c>
      <c r="E3170" s="19" t="s">
        <v>9198</v>
      </c>
      <c r="F3170" s="18" t="str">
        <f t="shared" si="49"/>
        <v>Tupãssi</v>
      </c>
      <c r="G3170" s="19">
        <v>310.90899999999999</v>
      </c>
    </row>
    <row r="3171" spans="1:7" x14ac:dyDescent="0.25">
      <c r="A3171" s="18">
        <f>IF(ISNUMBER(SEARCH('1_Aspectos Geográficos'!$D$6,tab_estados[],1)),MAX($A$1:A3170)+1,0)</f>
        <v>3170</v>
      </c>
      <c r="B3171" s="18" t="s">
        <v>4063</v>
      </c>
      <c r="C3171" s="18" t="s">
        <v>4064</v>
      </c>
      <c r="D3171" s="18" t="s">
        <v>4449</v>
      </c>
      <c r="E3171" s="19" t="s">
        <v>9199</v>
      </c>
      <c r="F3171" s="18" t="str">
        <f t="shared" si="49"/>
        <v>Turvo</v>
      </c>
      <c r="G3171" s="19">
        <v>926.76700000000005</v>
      </c>
    </row>
    <row r="3172" spans="1:7" x14ac:dyDescent="0.25">
      <c r="A3172" s="18">
        <f>IF(ISNUMBER(SEARCH('1_Aspectos Geográficos'!$D$6,tab_estados[],1)),MAX($A$1:A3171)+1,0)</f>
        <v>3171</v>
      </c>
      <c r="B3172" s="18" t="s">
        <v>4063</v>
      </c>
      <c r="C3172" s="18" t="s">
        <v>4064</v>
      </c>
      <c r="D3172" s="18" t="s">
        <v>4450</v>
      </c>
      <c r="E3172" s="19" t="s">
        <v>9200</v>
      </c>
      <c r="F3172" s="18" t="str">
        <f t="shared" si="49"/>
        <v>Ubiratã</v>
      </c>
      <c r="G3172" s="19">
        <v>652.58100000000002</v>
      </c>
    </row>
    <row r="3173" spans="1:7" x14ac:dyDescent="0.25">
      <c r="A3173" s="18">
        <f>IF(ISNUMBER(SEARCH('1_Aspectos Geográficos'!$D$6,tab_estados[],1)),MAX($A$1:A3172)+1,0)</f>
        <v>3172</v>
      </c>
      <c r="B3173" s="18" t="s">
        <v>4063</v>
      </c>
      <c r="C3173" s="18" t="s">
        <v>4064</v>
      </c>
      <c r="D3173" s="18" t="s">
        <v>4451</v>
      </c>
      <c r="E3173" s="19" t="s">
        <v>9201</v>
      </c>
      <c r="F3173" s="18" t="str">
        <f t="shared" si="49"/>
        <v>Umuarama</v>
      </c>
      <c r="G3173" s="19">
        <v>1236.0060000000001</v>
      </c>
    </row>
    <row r="3174" spans="1:7" x14ac:dyDescent="0.25">
      <c r="A3174" s="18">
        <f>IF(ISNUMBER(SEARCH('1_Aspectos Geográficos'!$D$6,tab_estados[],1)),MAX($A$1:A3173)+1,0)</f>
        <v>3173</v>
      </c>
      <c r="B3174" s="18" t="s">
        <v>4063</v>
      </c>
      <c r="C3174" s="18" t="s">
        <v>4064</v>
      </c>
      <c r="D3174" s="18" t="s">
        <v>4452</v>
      </c>
      <c r="E3174" s="19" t="s">
        <v>9202</v>
      </c>
      <c r="F3174" s="18" t="str">
        <f t="shared" si="49"/>
        <v>União Da Vitória</v>
      </c>
      <c r="G3174" s="19">
        <v>719.99800000000005</v>
      </c>
    </row>
    <row r="3175" spans="1:7" x14ac:dyDescent="0.25">
      <c r="A3175" s="18">
        <f>IF(ISNUMBER(SEARCH('1_Aspectos Geográficos'!$D$6,tab_estados[],1)),MAX($A$1:A3174)+1,0)</f>
        <v>3174</v>
      </c>
      <c r="B3175" s="18" t="s">
        <v>4063</v>
      </c>
      <c r="C3175" s="18" t="s">
        <v>4064</v>
      </c>
      <c r="D3175" s="18" t="s">
        <v>4453</v>
      </c>
      <c r="E3175" s="19" t="s">
        <v>9203</v>
      </c>
      <c r="F3175" s="18" t="str">
        <f t="shared" si="49"/>
        <v>Uniflor</v>
      </c>
      <c r="G3175" s="19">
        <v>94.819000000000003</v>
      </c>
    </row>
    <row r="3176" spans="1:7" x14ac:dyDescent="0.25">
      <c r="A3176" s="18">
        <f>IF(ISNUMBER(SEARCH('1_Aspectos Geográficos'!$D$6,tab_estados[],1)),MAX($A$1:A3175)+1,0)</f>
        <v>3175</v>
      </c>
      <c r="B3176" s="18" t="s">
        <v>4063</v>
      </c>
      <c r="C3176" s="18" t="s">
        <v>4064</v>
      </c>
      <c r="D3176" s="18" t="s">
        <v>4454</v>
      </c>
      <c r="E3176" s="19" t="s">
        <v>9204</v>
      </c>
      <c r="F3176" s="18" t="str">
        <f t="shared" si="49"/>
        <v>Uraí</v>
      </c>
      <c r="G3176" s="19">
        <v>237.81</v>
      </c>
    </row>
    <row r="3177" spans="1:7" x14ac:dyDescent="0.25">
      <c r="A3177" s="18">
        <f>IF(ISNUMBER(SEARCH('1_Aspectos Geográficos'!$D$6,tab_estados[],1)),MAX($A$1:A3176)+1,0)</f>
        <v>3176</v>
      </c>
      <c r="B3177" s="18" t="s">
        <v>4063</v>
      </c>
      <c r="C3177" s="18" t="s">
        <v>4064</v>
      </c>
      <c r="D3177" s="18" t="s">
        <v>4455</v>
      </c>
      <c r="E3177" s="19" t="s">
        <v>8521</v>
      </c>
      <c r="F3177" s="18" t="str">
        <f t="shared" si="49"/>
        <v>Wenceslau Braz</v>
      </c>
      <c r="G3177" s="19">
        <v>397.916</v>
      </c>
    </row>
    <row r="3178" spans="1:7" x14ac:dyDescent="0.25">
      <c r="A3178" s="18">
        <f>IF(ISNUMBER(SEARCH('1_Aspectos Geográficos'!$D$6,tab_estados[],1)),MAX($A$1:A3177)+1,0)</f>
        <v>3177</v>
      </c>
      <c r="B3178" s="18" t="s">
        <v>4063</v>
      </c>
      <c r="C3178" s="18" t="s">
        <v>4064</v>
      </c>
      <c r="D3178" s="18" t="s">
        <v>4456</v>
      </c>
      <c r="E3178" s="19" t="s">
        <v>9205</v>
      </c>
      <c r="F3178" s="18" t="str">
        <f t="shared" si="49"/>
        <v>Ventania</v>
      </c>
      <c r="G3178" s="19">
        <v>759.36699999999996</v>
      </c>
    </row>
    <row r="3179" spans="1:7" x14ac:dyDescent="0.25">
      <c r="A3179" s="18">
        <f>IF(ISNUMBER(SEARCH('1_Aspectos Geográficos'!$D$6,tab_estados[],1)),MAX($A$1:A3178)+1,0)</f>
        <v>3178</v>
      </c>
      <c r="B3179" s="18" t="s">
        <v>4063</v>
      </c>
      <c r="C3179" s="18" t="s">
        <v>4064</v>
      </c>
      <c r="D3179" s="18" t="s">
        <v>4457</v>
      </c>
      <c r="E3179" s="19" t="s">
        <v>9206</v>
      </c>
      <c r="F3179" s="18" t="str">
        <f t="shared" si="49"/>
        <v>Vera Cruz Do Oeste</v>
      </c>
      <c r="G3179" s="19">
        <v>327.08999999999997</v>
      </c>
    </row>
    <row r="3180" spans="1:7" x14ac:dyDescent="0.25">
      <c r="A3180" s="18">
        <f>IF(ISNUMBER(SEARCH('1_Aspectos Geográficos'!$D$6,tab_estados[],1)),MAX($A$1:A3179)+1,0)</f>
        <v>3179</v>
      </c>
      <c r="B3180" s="18" t="s">
        <v>4063</v>
      </c>
      <c r="C3180" s="18" t="s">
        <v>4064</v>
      </c>
      <c r="D3180" s="18" t="s">
        <v>4458</v>
      </c>
      <c r="E3180" s="19" t="s">
        <v>9207</v>
      </c>
      <c r="F3180" s="18" t="str">
        <f t="shared" si="49"/>
        <v>Verê</v>
      </c>
      <c r="G3180" s="19">
        <v>311.80099999999999</v>
      </c>
    </row>
    <row r="3181" spans="1:7" x14ac:dyDescent="0.25">
      <c r="A3181" s="18">
        <f>IF(ISNUMBER(SEARCH('1_Aspectos Geográficos'!$D$6,tab_estados[],1)),MAX($A$1:A3180)+1,0)</f>
        <v>3180</v>
      </c>
      <c r="B3181" s="18" t="s">
        <v>4063</v>
      </c>
      <c r="C3181" s="18" t="s">
        <v>4064</v>
      </c>
      <c r="D3181" s="18" t="s">
        <v>4459</v>
      </c>
      <c r="E3181" s="19" t="s">
        <v>9208</v>
      </c>
      <c r="F3181" s="18" t="str">
        <f t="shared" si="49"/>
        <v>Alto Paraíso</v>
      </c>
      <c r="G3181" s="19">
        <v>967.77200000000005</v>
      </c>
    </row>
    <row r="3182" spans="1:7" x14ac:dyDescent="0.25">
      <c r="A3182" s="18">
        <f>IF(ISNUMBER(SEARCH('1_Aspectos Geográficos'!$D$6,tab_estados[],1)),MAX($A$1:A3181)+1,0)</f>
        <v>3181</v>
      </c>
      <c r="B3182" s="18" t="s">
        <v>4063</v>
      </c>
      <c r="C3182" s="18" t="s">
        <v>4064</v>
      </c>
      <c r="D3182" s="18" t="s">
        <v>4460</v>
      </c>
      <c r="E3182" s="19" t="s">
        <v>9209</v>
      </c>
      <c r="F3182" s="18" t="str">
        <f t="shared" si="49"/>
        <v>Doutor Ulysses</v>
      </c>
      <c r="G3182" s="19">
        <v>781.45</v>
      </c>
    </row>
    <row r="3183" spans="1:7" x14ac:dyDescent="0.25">
      <c r="A3183" s="18">
        <f>IF(ISNUMBER(SEARCH('1_Aspectos Geográficos'!$D$6,tab_estados[],1)),MAX($A$1:A3182)+1,0)</f>
        <v>3182</v>
      </c>
      <c r="B3183" s="18" t="s">
        <v>4063</v>
      </c>
      <c r="C3183" s="18" t="s">
        <v>4064</v>
      </c>
      <c r="D3183" s="18" t="s">
        <v>4461</v>
      </c>
      <c r="E3183" s="19" t="s">
        <v>9210</v>
      </c>
      <c r="F3183" s="18" t="str">
        <f t="shared" si="49"/>
        <v>Virmond</v>
      </c>
      <c r="G3183" s="19">
        <v>243.173</v>
      </c>
    </row>
    <row r="3184" spans="1:7" x14ac:dyDescent="0.25">
      <c r="A3184" s="18">
        <f>IF(ISNUMBER(SEARCH('1_Aspectos Geográficos'!$D$6,tab_estados[],1)),MAX($A$1:A3183)+1,0)</f>
        <v>3183</v>
      </c>
      <c r="B3184" s="18" t="s">
        <v>4063</v>
      </c>
      <c r="C3184" s="18" t="s">
        <v>4064</v>
      </c>
      <c r="D3184" s="18" t="s">
        <v>4462</v>
      </c>
      <c r="E3184" s="19" t="s">
        <v>9211</v>
      </c>
      <c r="F3184" s="18" t="str">
        <f t="shared" si="49"/>
        <v>Vitorino</v>
      </c>
      <c r="G3184" s="19">
        <v>308.21800000000002</v>
      </c>
    </row>
    <row r="3185" spans="1:7" x14ac:dyDescent="0.25">
      <c r="A3185" s="18">
        <f>IF(ISNUMBER(SEARCH('1_Aspectos Geográficos'!$D$6,tab_estados[],1)),MAX($A$1:A3184)+1,0)</f>
        <v>3184</v>
      </c>
      <c r="B3185" s="18" t="s">
        <v>4063</v>
      </c>
      <c r="C3185" s="18" t="s">
        <v>4064</v>
      </c>
      <c r="D3185" s="18" t="s">
        <v>4463</v>
      </c>
      <c r="E3185" s="19" t="s">
        <v>9212</v>
      </c>
      <c r="F3185" s="18" t="str">
        <f t="shared" si="49"/>
        <v>Xambrê</v>
      </c>
      <c r="G3185" s="19">
        <v>359.71199999999999</v>
      </c>
    </row>
    <row r="3186" spans="1:7" x14ac:dyDescent="0.25">
      <c r="A3186" s="18">
        <f>IF(ISNUMBER(SEARCH('1_Aspectos Geográficos'!$D$6,tab_estados[],1)),MAX($A$1:A3185)+1,0)</f>
        <v>3185</v>
      </c>
      <c r="B3186" s="18" t="s">
        <v>103</v>
      </c>
      <c r="C3186" s="18" t="s">
        <v>1601</v>
      </c>
      <c r="D3186" s="18" t="s">
        <v>1602</v>
      </c>
      <c r="E3186" s="19" t="s">
        <v>9213</v>
      </c>
      <c r="F3186" s="18" t="str">
        <f t="shared" si="49"/>
        <v>Abreu E Lima</v>
      </c>
      <c r="G3186" s="19">
        <v>126.193</v>
      </c>
    </row>
    <row r="3187" spans="1:7" x14ac:dyDescent="0.25">
      <c r="A3187" s="18">
        <f>IF(ISNUMBER(SEARCH('1_Aspectos Geográficos'!$D$6,tab_estados[],1)),MAX($A$1:A3186)+1,0)</f>
        <v>3186</v>
      </c>
      <c r="B3187" s="18" t="s">
        <v>103</v>
      </c>
      <c r="C3187" s="18" t="s">
        <v>1601</v>
      </c>
      <c r="D3187" s="18" t="s">
        <v>1603</v>
      </c>
      <c r="E3187" s="19" t="s">
        <v>9214</v>
      </c>
      <c r="F3187" s="18" t="str">
        <f t="shared" si="49"/>
        <v>Afogados Da Ingazeira</v>
      </c>
      <c r="G3187" s="19">
        <v>377.69600000000003</v>
      </c>
    </row>
    <row r="3188" spans="1:7" x14ac:dyDescent="0.25">
      <c r="A3188" s="18">
        <f>IF(ISNUMBER(SEARCH('1_Aspectos Geográficos'!$D$6,tab_estados[],1)),MAX($A$1:A3187)+1,0)</f>
        <v>3187</v>
      </c>
      <c r="B3188" s="18" t="s">
        <v>103</v>
      </c>
      <c r="C3188" s="18" t="s">
        <v>1601</v>
      </c>
      <c r="D3188" s="18" t="s">
        <v>1604</v>
      </c>
      <c r="E3188" s="19" t="s">
        <v>9215</v>
      </c>
      <c r="F3188" s="18" t="str">
        <f t="shared" si="49"/>
        <v>Afrânio</v>
      </c>
      <c r="G3188" s="19">
        <v>1490.5940000000001</v>
      </c>
    </row>
    <row r="3189" spans="1:7" x14ac:dyDescent="0.25">
      <c r="A3189" s="18">
        <f>IF(ISNUMBER(SEARCH('1_Aspectos Geográficos'!$D$6,tab_estados[],1)),MAX($A$1:A3188)+1,0)</f>
        <v>3188</v>
      </c>
      <c r="B3189" s="18" t="s">
        <v>103</v>
      </c>
      <c r="C3189" s="18" t="s">
        <v>1601</v>
      </c>
      <c r="D3189" s="18" t="s">
        <v>1605</v>
      </c>
      <c r="E3189" s="19" t="s">
        <v>9216</v>
      </c>
      <c r="F3189" s="18" t="str">
        <f t="shared" si="49"/>
        <v>Agrestina</v>
      </c>
      <c r="G3189" s="19">
        <v>200.58099999999999</v>
      </c>
    </row>
    <row r="3190" spans="1:7" x14ac:dyDescent="0.25">
      <c r="A3190" s="18">
        <f>IF(ISNUMBER(SEARCH('1_Aspectos Geográficos'!$D$6,tab_estados[],1)),MAX($A$1:A3189)+1,0)</f>
        <v>3189</v>
      </c>
      <c r="B3190" s="18" t="s">
        <v>103</v>
      </c>
      <c r="C3190" s="18" t="s">
        <v>1601</v>
      </c>
      <c r="D3190" s="18" t="s">
        <v>1606</v>
      </c>
      <c r="E3190" s="19" t="s">
        <v>9217</v>
      </c>
      <c r="F3190" s="18" t="str">
        <f t="shared" si="49"/>
        <v>Água Preta</v>
      </c>
      <c r="G3190" s="19">
        <v>533.33600000000001</v>
      </c>
    </row>
    <row r="3191" spans="1:7" x14ac:dyDescent="0.25">
      <c r="A3191" s="18">
        <f>IF(ISNUMBER(SEARCH('1_Aspectos Geográficos'!$D$6,tab_estados[],1)),MAX($A$1:A3190)+1,0)</f>
        <v>3190</v>
      </c>
      <c r="B3191" s="18" t="s">
        <v>103</v>
      </c>
      <c r="C3191" s="18" t="s">
        <v>1601</v>
      </c>
      <c r="D3191" s="18" t="s">
        <v>1607</v>
      </c>
      <c r="E3191" s="19" t="s">
        <v>9218</v>
      </c>
      <c r="F3191" s="18" t="str">
        <f t="shared" si="49"/>
        <v>Águas Belas</v>
      </c>
      <c r="G3191" s="19">
        <v>885.98900000000003</v>
      </c>
    </row>
    <row r="3192" spans="1:7" x14ac:dyDescent="0.25">
      <c r="A3192" s="18">
        <f>IF(ISNUMBER(SEARCH('1_Aspectos Geográficos'!$D$6,tab_estados[],1)),MAX($A$1:A3191)+1,0)</f>
        <v>3191</v>
      </c>
      <c r="B3192" s="18" t="s">
        <v>103</v>
      </c>
      <c r="C3192" s="18" t="s">
        <v>1601</v>
      </c>
      <c r="D3192" s="18" t="s">
        <v>1608</v>
      </c>
      <c r="E3192" s="19" t="s">
        <v>8648</v>
      </c>
      <c r="F3192" s="18" t="str">
        <f t="shared" si="49"/>
        <v>Alagoinha</v>
      </c>
      <c r="G3192" s="19">
        <v>216.452</v>
      </c>
    </row>
    <row r="3193" spans="1:7" x14ac:dyDescent="0.25">
      <c r="A3193" s="18">
        <f>IF(ISNUMBER(SEARCH('1_Aspectos Geográficos'!$D$6,tab_estados[],1)),MAX($A$1:A3192)+1,0)</f>
        <v>3192</v>
      </c>
      <c r="B3193" s="18" t="s">
        <v>103</v>
      </c>
      <c r="C3193" s="18" t="s">
        <v>1601</v>
      </c>
      <c r="D3193" s="18" t="s">
        <v>1609</v>
      </c>
      <c r="E3193" s="19" t="s">
        <v>9219</v>
      </c>
      <c r="F3193" s="18" t="str">
        <f t="shared" si="49"/>
        <v>Aliança</v>
      </c>
      <c r="G3193" s="19">
        <v>272.13299999999998</v>
      </c>
    </row>
    <row r="3194" spans="1:7" x14ac:dyDescent="0.25">
      <c r="A3194" s="18">
        <f>IF(ISNUMBER(SEARCH('1_Aspectos Geográficos'!$D$6,tab_estados[],1)),MAX($A$1:A3193)+1,0)</f>
        <v>3193</v>
      </c>
      <c r="B3194" s="18" t="s">
        <v>103</v>
      </c>
      <c r="C3194" s="18" t="s">
        <v>1601</v>
      </c>
      <c r="D3194" s="18" t="s">
        <v>1610</v>
      </c>
      <c r="E3194" s="19" t="s">
        <v>9220</v>
      </c>
      <c r="F3194" s="18" t="str">
        <f t="shared" si="49"/>
        <v>Altinho</v>
      </c>
      <c r="G3194" s="19">
        <v>452.52300000000002</v>
      </c>
    </row>
    <row r="3195" spans="1:7" x14ac:dyDescent="0.25">
      <c r="A3195" s="18">
        <f>IF(ISNUMBER(SEARCH('1_Aspectos Geográficos'!$D$6,tab_estados[],1)),MAX($A$1:A3194)+1,0)</f>
        <v>3194</v>
      </c>
      <c r="B3195" s="18" t="s">
        <v>103</v>
      </c>
      <c r="C3195" s="18" t="s">
        <v>1601</v>
      </c>
      <c r="D3195" s="18" t="s">
        <v>1611</v>
      </c>
      <c r="E3195" s="19" t="s">
        <v>9221</v>
      </c>
      <c r="F3195" s="18" t="str">
        <f t="shared" si="49"/>
        <v>Amaraji</v>
      </c>
      <c r="G3195" s="19">
        <v>234.95599999999999</v>
      </c>
    </row>
    <row r="3196" spans="1:7" x14ac:dyDescent="0.25">
      <c r="A3196" s="18">
        <f>IF(ISNUMBER(SEARCH('1_Aspectos Geográficos'!$D$6,tab_estados[],1)),MAX($A$1:A3195)+1,0)</f>
        <v>3195</v>
      </c>
      <c r="B3196" s="18" t="s">
        <v>103</v>
      </c>
      <c r="C3196" s="18" t="s">
        <v>1601</v>
      </c>
      <c r="D3196" s="18" t="s">
        <v>1612</v>
      </c>
      <c r="E3196" s="19" t="s">
        <v>9222</v>
      </c>
      <c r="F3196" s="18" t="str">
        <f t="shared" si="49"/>
        <v>Angelim</v>
      </c>
      <c r="G3196" s="19">
        <v>118.03700000000001</v>
      </c>
    </row>
    <row r="3197" spans="1:7" x14ac:dyDescent="0.25">
      <c r="A3197" s="18">
        <f>IF(ISNUMBER(SEARCH('1_Aspectos Geográficos'!$D$6,tab_estados[],1)),MAX($A$1:A3196)+1,0)</f>
        <v>3196</v>
      </c>
      <c r="B3197" s="18" t="s">
        <v>103</v>
      </c>
      <c r="C3197" s="18" t="s">
        <v>1601</v>
      </c>
      <c r="D3197" s="18" t="s">
        <v>1613</v>
      </c>
      <c r="E3197" s="19" t="s">
        <v>9223</v>
      </c>
      <c r="F3197" s="18" t="str">
        <f t="shared" si="49"/>
        <v>Araçoiaba</v>
      </c>
      <c r="G3197" s="19">
        <v>96.381</v>
      </c>
    </row>
    <row r="3198" spans="1:7" x14ac:dyDescent="0.25">
      <c r="A3198" s="18">
        <f>IF(ISNUMBER(SEARCH('1_Aspectos Geográficos'!$D$6,tab_estados[],1)),MAX($A$1:A3197)+1,0)</f>
        <v>3197</v>
      </c>
      <c r="B3198" s="18" t="s">
        <v>103</v>
      </c>
      <c r="C3198" s="18" t="s">
        <v>1601</v>
      </c>
      <c r="D3198" s="18" t="s">
        <v>1614</v>
      </c>
      <c r="E3198" s="19" t="s">
        <v>9224</v>
      </c>
      <c r="F3198" s="18" t="str">
        <f t="shared" si="49"/>
        <v>Araripina</v>
      </c>
      <c r="G3198" s="19">
        <v>2037.3910000000001</v>
      </c>
    </row>
    <row r="3199" spans="1:7" x14ac:dyDescent="0.25">
      <c r="A3199" s="18">
        <f>IF(ISNUMBER(SEARCH('1_Aspectos Geográficos'!$D$6,tab_estados[],1)),MAX($A$1:A3198)+1,0)</f>
        <v>3198</v>
      </c>
      <c r="B3199" s="18" t="s">
        <v>103</v>
      </c>
      <c r="C3199" s="18" t="s">
        <v>1601</v>
      </c>
      <c r="D3199" s="18" t="s">
        <v>1615</v>
      </c>
      <c r="E3199" s="19" t="s">
        <v>9225</v>
      </c>
      <c r="F3199" s="18" t="str">
        <f t="shared" si="49"/>
        <v>Arcoverde</v>
      </c>
      <c r="G3199" s="19">
        <v>323.36900000000003</v>
      </c>
    </row>
    <row r="3200" spans="1:7" x14ac:dyDescent="0.25">
      <c r="A3200" s="18">
        <f>IF(ISNUMBER(SEARCH('1_Aspectos Geográficos'!$D$6,tab_estados[],1)),MAX($A$1:A3199)+1,0)</f>
        <v>3199</v>
      </c>
      <c r="B3200" s="18" t="s">
        <v>103</v>
      </c>
      <c r="C3200" s="18" t="s">
        <v>1601</v>
      </c>
      <c r="D3200" s="18" t="s">
        <v>1616</v>
      </c>
      <c r="E3200" s="19" t="s">
        <v>9226</v>
      </c>
      <c r="F3200" s="18" t="str">
        <f t="shared" si="49"/>
        <v>Barra De Guabiraba</v>
      </c>
      <c r="G3200" s="19">
        <v>120.286</v>
      </c>
    </row>
    <row r="3201" spans="1:7" x14ac:dyDescent="0.25">
      <c r="A3201" s="18">
        <f>IF(ISNUMBER(SEARCH('1_Aspectos Geográficos'!$D$6,tab_estados[],1)),MAX($A$1:A3200)+1,0)</f>
        <v>3200</v>
      </c>
      <c r="B3201" s="18" t="s">
        <v>103</v>
      </c>
      <c r="C3201" s="18" t="s">
        <v>1601</v>
      </c>
      <c r="D3201" s="18" t="s">
        <v>1617</v>
      </c>
      <c r="E3201" s="19" t="s">
        <v>9227</v>
      </c>
      <c r="F3201" s="18" t="str">
        <f t="shared" si="49"/>
        <v>Barreiros</v>
      </c>
      <c r="G3201" s="19">
        <v>233.37899999999999</v>
      </c>
    </row>
    <row r="3202" spans="1:7" x14ac:dyDescent="0.25">
      <c r="A3202" s="18">
        <f>IF(ISNUMBER(SEARCH('1_Aspectos Geográficos'!$D$6,tab_estados[],1)),MAX($A$1:A3201)+1,0)</f>
        <v>3201</v>
      </c>
      <c r="B3202" s="18" t="s">
        <v>103</v>
      </c>
      <c r="C3202" s="18" t="s">
        <v>1601</v>
      </c>
      <c r="D3202" s="18" t="s">
        <v>1618</v>
      </c>
      <c r="E3202" s="19" t="s">
        <v>9228</v>
      </c>
      <c r="F3202" s="18" t="str">
        <f t="shared" ref="F3202:F3265" si="50">IFERROR(VLOOKUP(ROW(A3201),lista,5,0),"")</f>
        <v>Belém De Maria</v>
      </c>
      <c r="G3202" s="19">
        <v>75.141999999999996</v>
      </c>
    </row>
    <row r="3203" spans="1:7" x14ac:dyDescent="0.25">
      <c r="A3203" s="18">
        <f>IF(ISNUMBER(SEARCH('1_Aspectos Geográficos'!$D$6,tab_estados[],1)),MAX($A$1:A3202)+1,0)</f>
        <v>3202</v>
      </c>
      <c r="B3203" s="18" t="s">
        <v>103</v>
      </c>
      <c r="C3203" s="18" t="s">
        <v>1601</v>
      </c>
      <c r="D3203" s="18" t="s">
        <v>1619</v>
      </c>
      <c r="E3203" s="19" t="s">
        <v>9229</v>
      </c>
      <c r="F3203" s="18" t="str">
        <f t="shared" si="50"/>
        <v>Belém Do São Francisco</v>
      </c>
      <c r="G3203" s="19">
        <v>1830.797</v>
      </c>
    </row>
    <row r="3204" spans="1:7" x14ac:dyDescent="0.25">
      <c r="A3204" s="18">
        <f>IF(ISNUMBER(SEARCH('1_Aspectos Geográficos'!$D$6,tab_estados[],1)),MAX($A$1:A3203)+1,0)</f>
        <v>3203</v>
      </c>
      <c r="B3204" s="18" t="s">
        <v>103</v>
      </c>
      <c r="C3204" s="18" t="s">
        <v>1601</v>
      </c>
      <c r="D3204" s="18" t="s">
        <v>1620</v>
      </c>
      <c r="E3204" s="19" t="s">
        <v>9230</v>
      </c>
      <c r="F3204" s="18" t="str">
        <f t="shared" si="50"/>
        <v>Belo Jardim</v>
      </c>
      <c r="G3204" s="19">
        <v>647.697</v>
      </c>
    </row>
    <row r="3205" spans="1:7" x14ac:dyDescent="0.25">
      <c r="A3205" s="18">
        <f>IF(ISNUMBER(SEARCH('1_Aspectos Geográficos'!$D$6,tab_estados[],1)),MAX($A$1:A3204)+1,0)</f>
        <v>3204</v>
      </c>
      <c r="B3205" s="18" t="s">
        <v>103</v>
      </c>
      <c r="C3205" s="18" t="s">
        <v>1601</v>
      </c>
      <c r="D3205" s="18" t="s">
        <v>1621</v>
      </c>
      <c r="E3205" s="19" t="s">
        <v>6005</v>
      </c>
      <c r="F3205" s="18" t="str">
        <f t="shared" si="50"/>
        <v>Betânia</v>
      </c>
      <c r="G3205" s="19">
        <v>1244.0740000000001</v>
      </c>
    </row>
    <row r="3206" spans="1:7" x14ac:dyDescent="0.25">
      <c r="A3206" s="18">
        <f>IF(ISNUMBER(SEARCH('1_Aspectos Geográficos'!$D$6,tab_estados[],1)),MAX($A$1:A3205)+1,0)</f>
        <v>3205</v>
      </c>
      <c r="B3206" s="18" t="s">
        <v>103</v>
      </c>
      <c r="C3206" s="18" t="s">
        <v>1601</v>
      </c>
      <c r="D3206" s="18" t="s">
        <v>1622</v>
      </c>
      <c r="E3206" s="19" t="s">
        <v>9231</v>
      </c>
      <c r="F3206" s="18" t="str">
        <f t="shared" si="50"/>
        <v>Bezerros</v>
      </c>
      <c r="G3206" s="19">
        <v>490.81799999999998</v>
      </c>
    </row>
    <row r="3207" spans="1:7" x14ac:dyDescent="0.25">
      <c r="A3207" s="18">
        <f>IF(ISNUMBER(SEARCH('1_Aspectos Geográficos'!$D$6,tab_estados[],1)),MAX($A$1:A3206)+1,0)</f>
        <v>3206</v>
      </c>
      <c r="B3207" s="18" t="s">
        <v>103</v>
      </c>
      <c r="C3207" s="18" t="s">
        <v>1601</v>
      </c>
      <c r="D3207" s="18" t="s">
        <v>1623</v>
      </c>
      <c r="E3207" s="19" t="s">
        <v>9232</v>
      </c>
      <c r="F3207" s="18" t="str">
        <f t="shared" si="50"/>
        <v>Bodocó</v>
      </c>
      <c r="G3207" s="19">
        <v>1621.7840000000001</v>
      </c>
    </row>
    <row r="3208" spans="1:7" x14ac:dyDescent="0.25">
      <c r="A3208" s="18">
        <f>IF(ISNUMBER(SEARCH('1_Aspectos Geográficos'!$D$6,tab_estados[],1)),MAX($A$1:A3207)+1,0)</f>
        <v>3207</v>
      </c>
      <c r="B3208" s="18" t="s">
        <v>103</v>
      </c>
      <c r="C3208" s="18" t="s">
        <v>1601</v>
      </c>
      <c r="D3208" s="18" t="s">
        <v>1624</v>
      </c>
      <c r="E3208" s="19" t="s">
        <v>9233</v>
      </c>
      <c r="F3208" s="18" t="str">
        <f t="shared" si="50"/>
        <v>Bom Conselho</v>
      </c>
      <c r="G3208" s="19">
        <v>792.04399999999998</v>
      </c>
    </row>
    <row r="3209" spans="1:7" x14ac:dyDescent="0.25">
      <c r="A3209" s="18">
        <f>IF(ISNUMBER(SEARCH('1_Aspectos Geográficos'!$D$6,tab_estados[],1)),MAX($A$1:A3208)+1,0)</f>
        <v>3208</v>
      </c>
      <c r="B3209" s="18" t="s">
        <v>103</v>
      </c>
      <c r="C3209" s="18" t="s">
        <v>1601</v>
      </c>
      <c r="D3209" s="18" t="s">
        <v>1625</v>
      </c>
      <c r="E3209" s="19" t="s">
        <v>7295</v>
      </c>
      <c r="F3209" s="18" t="str">
        <f t="shared" si="50"/>
        <v>Bom Jardim</v>
      </c>
      <c r="G3209" s="19">
        <v>218.43299999999999</v>
      </c>
    </row>
    <row r="3210" spans="1:7" x14ac:dyDescent="0.25">
      <c r="A3210" s="18">
        <f>IF(ISNUMBER(SEARCH('1_Aspectos Geográficos'!$D$6,tab_estados[],1)),MAX($A$1:A3209)+1,0)</f>
        <v>3209</v>
      </c>
      <c r="B3210" s="18" t="s">
        <v>103</v>
      </c>
      <c r="C3210" s="18" t="s">
        <v>1601</v>
      </c>
      <c r="D3210" s="18" t="s">
        <v>1626</v>
      </c>
      <c r="E3210" s="19" t="s">
        <v>6400</v>
      </c>
      <c r="F3210" s="18" t="str">
        <f t="shared" si="50"/>
        <v>Bonito</v>
      </c>
      <c r="G3210" s="19">
        <v>389.976</v>
      </c>
    </row>
    <row r="3211" spans="1:7" x14ac:dyDescent="0.25">
      <c r="A3211" s="18">
        <f>IF(ISNUMBER(SEARCH('1_Aspectos Geográficos'!$D$6,tab_estados[],1)),MAX($A$1:A3210)+1,0)</f>
        <v>3210</v>
      </c>
      <c r="B3211" s="18" t="s">
        <v>103</v>
      </c>
      <c r="C3211" s="18" t="s">
        <v>1601</v>
      </c>
      <c r="D3211" s="18" t="s">
        <v>1627</v>
      </c>
      <c r="E3211" s="19" t="s">
        <v>9234</v>
      </c>
      <c r="F3211" s="18" t="str">
        <f t="shared" si="50"/>
        <v>Brejão</v>
      </c>
      <c r="G3211" s="19">
        <v>159.786</v>
      </c>
    </row>
    <row r="3212" spans="1:7" x14ac:dyDescent="0.25">
      <c r="A3212" s="18">
        <f>IF(ISNUMBER(SEARCH('1_Aspectos Geográficos'!$D$6,tab_estados[],1)),MAX($A$1:A3211)+1,0)</f>
        <v>3211</v>
      </c>
      <c r="B3212" s="18" t="s">
        <v>103</v>
      </c>
      <c r="C3212" s="18" t="s">
        <v>1601</v>
      </c>
      <c r="D3212" s="18" t="s">
        <v>1628</v>
      </c>
      <c r="E3212" s="19" t="s">
        <v>9235</v>
      </c>
      <c r="F3212" s="18" t="str">
        <f t="shared" si="50"/>
        <v>Brejinho</v>
      </c>
      <c r="G3212" s="19">
        <v>106.276</v>
      </c>
    </row>
    <row r="3213" spans="1:7" x14ac:dyDescent="0.25">
      <c r="A3213" s="18">
        <f>IF(ISNUMBER(SEARCH('1_Aspectos Geográficos'!$D$6,tab_estados[],1)),MAX($A$1:A3212)+1,0)</f>
        <v>3212</v>
      </c>
      <c r="B3213" s="18" t="s">
        <v>103</v>
      </c>
      <c r="C3213" s="18" t="s">
        <v>1601</v>
      </c>
      <c r="D3213" s="18" t="s">
        <v>1629</v>
      </c>
      <c r="E3213" s="19" t="s">
        <v>9236</v>
      </c>
      <c r="F3213" s="18" t="str">
        <f t="shared" si="50"/>
        <v>Brejo Da Madre De Deus</v>
      </c>
      <c r="G3213" s="19">
        <v>762.34500000000003</v>
      </c>
    </row>
    <row r="3214" spans="1:7" x14ac:dyDescent="0.25">
      <c r="A3214" s="18">
        <f>IF(ISNUMBER(SEARCH('1_Aspectos Geográficos'!$D$6,tab_estados[],1)),MAX($A$1:A3213)+1,0)</f>
        <v>3213</v>
      </c>
      <c r="B3214" s="18" t="s">
        <v>103</v>
      </c>
      <c r="C3214" s="18" t="s">
        <v>1601</v>
      </c>
      <c r="D3214" s="18" t="s">
        <v>1630</v>
      </c>
      <c r="E3214" s="19" t="s">
        <v>9237</v>
      </c>
      <c r="F3214" s="18" t="str">
        <f t="shared" si="50"/>
        <v>Buenos Aires</v>
      </c>
      <c r="G3214" s="19">
        <v>93.186999999999998</v>
      </c>
    </row>
    <row r="3215" spans="1:7" x14ac:dyDescent="0.25">
      <c r="A3215" s="18">
        <f>IF(ISNUMBER(SEARCH('1_Aspectos Geográficos'!$D$6,tab_estados[],1)),MAX($A$1:A3214)+1,0)</f>
        <v>3214</v>
      </c>
      <c r="B3215" s="18" t="s">
        <v>103</v>
      </c>
      <c r="C3215" s="18" t="s">
        <v>1601</v>
      </c>
      <c r="D3215" s="18" t="s">
        <v>1631</v>
      </c>
      <c r="E3215" s="19" t="s">
        <v>9238</v>
      </c>
      <c r="F3215" s="18" t="str">
        <f t="shared" si="50"/>
        <v>Buíque</v>
      </c>
      <c r="G3215" s="19">
        <v>1320.8710000000001</v>
      </c>
    </row>
    <row r="3216" spans="1:7" x14ac:dyDescent="0.25">
      <c r="A3216" s="18">
        <f>IF(ISNUMBER(SEARCH('1_Aspectos Geográficos'!$D$6,tab_estados[],1)),MAX($A$1:A3215)+1,0)</f>
        <v>3215</v>
      </c>
      <c r="B3216" s="18" t="s">
        <v>103</v>
      </c>
      <c r="C3216" s="18" t="s">
        <v>1601</v>
      </c>
      <c r="D3216" s="18" t="s">
        <v>1632</v>
      </c>
      <c r="E3216" s="19" t="s">
        <v>9239</v>
      </c>
      <c r="F3216" s="18" t="str">
        <f t="shared" si="50"/>
        <v>Cabo De Santo Agostinho</v>
      </c>
      <c r="G3216" s="19">
        <v>448.73500000000001</v>
      </c>
    </row>
    <row r="3217" spans="1:7" x14ac:dyDescent="0.25">
      <c r="A3217" s="18">
        <f>IF(ISNUMBER(SEARCH('1_Aspectos Geográficos'!$D$6,tab_estados[],1)),MAX($A$1:A3216)+1,0)</f>
        <v>3216</v>
      </c>
      <c r="B3217" s="18" t="s">
        <v>103</v>
      </c>
      <c r="C3217" s="18" t="s">
        <v>1601</v>
      </c>
      <c r="D3217" s="18" t="s">
        <v>1633</v>
      </c>
      <c r="E3217" s="19" t="s">
        <v>9240</v>
      </c>
      <c r="F3217" s="18" t="str">
        <f t="shared" si="50"/>
        <v>Cabrobó</v>
      </c>
      <c r="G3217" s="19">
        <v>1657.7059999999999</v>
      </c>
    </row>
    <row r="3218" spans="1:7" x14ac:dyDescent="0.25">
      <c r="A3218" s="18">
        <f>IF(ISNUMBER(SEARCH('1_Aspectos Geográficos'!$D$6,tab_estados[],1)),MAX($A$1:A3217)+1,0)</f>
        <v>3217</v>
      </c>
      <c r="B3218" s="18" t="s">
        <v>103</v>
      </c>
      <c r="C3218" s="18" t="s">
        <v>1601</v>
      </c>
      <c r="D3218" s="18" t="s">
        <v>1634</v>
      </c>
      <c r="E3218" s="19" t="s">
        <v>9241</v>
      </c>
      <c r="F3218" s="18" t="str">
        <f t="shared" si="50"/>
        <v>Cachoeirinha</v>
      </c>
      <c r="G3218" s="19">
        <v>179.262</v>
      </c>
    </row>
    <row r="3219" spans="1:7" x14ac:dyDescent="0.25">
      <c r="A3219" s="18">
        <f>IF(ISNUMBER(SEARCH('1_Aspectos Geográficos'!$D$6,tab_estados[],1)),MAX($A$1:A3218)+1,0)</f>
        <v>3218</v>
      </c>
      <c r="B3219" s="18" t="s">
        <v>103</v>
      </c>
      <c r="C3219" s="18" t="s">
        <v>1601</v>
      </c>
      <c r="D3219" s="18" t="s">
        <v>1635</v>
      </c>
      <c r="E3219" s="19" t="s">
        <v>9242</v>
      </c>
      <c r="F3219" s="18" t="str">
        <f t="shared" si="50"/>
        <v>Caetés</v>
      </c>
      <c r="G3219" s="19">
        <v>294.94600000000003</v>
      </c>
    </row>
    <row r="3220" spans="1:7" x14ac:dyDescent="0.25">
      <c r="A3220" s="18">
        <f>IF(ISNUMBER(SEARCH('1_Aspectos Geográficos'!$D$6,tab_estados[],1)),MAX($A$1:A3219)+1,0)</f>
        <v>3219</v>
      </c>
      <c r="B3220" s="18" t="s">
        <v>103</v>
      </c>
      <c r="C3220" s="18" t="s">
        <v>1601</v>
      </c>
      <c r="D3220" s="18" t="s">
        <v>1636</v>
      </c>
      <c r="E3220" s="19" t="s">
        <v>9243</v>
      </c>
      <c r="F3220" s="18" t="str">
        <f t="shared" si="50"/>
        <v>Calçado</v>
      </c>
      <c r="G3220" s="19">
        <v>121.94499999999999</v>
      </c>
    </row>
    <row r="3221" spans="1:7" x14ac:dyDescent="0.25">
      <c r="A3221" s="18">
        <f>IF(ISNUMBER(SEARCH('1_Aspectos Geográficos'!$D$6,tab_estados[],1)),MAX($A$1:A3220)+1,0)</f>
        <v>3220</v>
      </c>
      <c r="B3221" s="18" t="s">
        <v>103</v>
      </c>
      <c r="C3221" s="18" t="s">
        <v>1601</v>
      </c>
      <c r="D3221" s="18" t="s">
        <v>1637</v>
      </c>
      <c r="E3221" s="19" t="s">
        <v>9244</v>
      </c>
      <c r="F3221" s="18" t="str">
        <f t="shared" si="50"/>
        <v>Calumbi</v>
      </c>
      <c r="G3221" s="19">
        <v>179.31399999999999</v>
      </c>
    </row>
    <row r="3222" spans="1:7" x14ac:dyDescent="0.25">
      <c r="A3222" s="18">
        <f>IF(ISNUMBER(SEARCH('1_Aspectos Geográficos'!$D$6,tab_estados[],1)),MAX($A$1:A3221)+1,0)</f>
        <v>3221</v>
      </c>
      <c r="B3222" s="18" t="s">
        <v>103</v>
      </c>
      <c r="C3222" s="18" t="s">
        <v>1601</v>
      </c>
      <c r="D3222" s="18" t="s">
        <v>1638</v>
      </c>
      <c r="E3222" s="19" t="s">
        <v>9245</v>
      </c>
      <c r="F3222" s="18" t="str">
        <f t="shared" si="50"/>
        <v>Camaragibe</v>
      </c>
      <c r="G3222" s="19">
        <v>51.256999999999998</v>
      </c>
    </row>
    <row r="3223" spans="1:7" x14ac:dyDescent="0.25">
      <c r="A3223" s="18">
        <f>IF(ISNUMBER(SEARCH('1_Aspectos Geográficos'!$D$6,tab_estados[],1)),MAX($A$1:A3222)+1,0)</f>
        <v>3222</v>
      </c>
      <c r="B3223" s="18" t="s">
        <v>103</v>
      </c>
      <c r="C3223" s="18" t="s">
        <v>1601</v>
      </c>
      <c r="D3223" s="18" t="s">
        <v>1639</v>
      </c>
      <c r="E3223" s="19" t="s">
        <v>9246</v>
      </c>
      <c r="F3223" s="18" t="str">
        <f t="shared" si="50"/>
        <v>Camocim De São Félix</v>
      </c>
      <c r="G3223" s="19">
        <v>72.475999999999999</v>
      </c>
    </row>
    <row r="3224" spans="1:7" x14ac:dyDescent="0.25">
      <c r="A3224" s="18">
        <f>IF(ISNUMBER(SEARCH('1_Aspectos Geográficos'!$D$6,tab_estados[],1)),MAX($A$1:A3223)+1,0)</f>
        <v>3223</v>
      </c>
      <c r="B3224" s="18" t="s">
        <v>103</v>
      </c>
      <c r="C3224" s="18" t="s">
        <v>1601</v>
      </c>
      <c r="D3224" s="18" t="s">
        <v>1640</v>
      </c>
      <c r="E3224" s="19" t="s">
        <v>9247</v>
      </c>
      <c r="F3224" s="18" t="str">
        <f t="shared" si="50"/>
        <v>Camutanga</v>
      </c>
      <c r="G3224" s="19">
        <v>37.517000000000003</v>
      </c>
    </row>
    <row r="3225" spans="1:7" x14ac:dyDescent="0.25">
      <c r="A3225" s="18">
        <f>IF(ISNUMBER(SEARCH('1_Aspectos Geográficos'!$D$6,tab_estados[],1)),MAX($A$1:A3224)+1,0)</f>
        <v>3224</v>
      </c>
      <c r="B3225" s="18" t="s">
        <v>103</v>
      </c>
      <c r="C3225" s="18" t="s">
        <v>1601</v>
      </c>
      <c r="D3225" s="18" t="s">
        <v>1641</v>
      </c>
      <c r="E3225" s="19" t="s">
        <v>9248</v>
      </c>
      <c r="F3225" s="18" t="str">
        <f t="shared" si="50"/>
        <v>Canhotinho</v>
      </c>
      <c r="G3225" s="19">
        <v>423.16800000000001</v>
      </c>
    </row>
    <row r="3226" spans="1:7" x14ac:dyDescent="0.25">
      <c r="A3226" s="18">
        <f>IF(ISNUMBER(SEARCH('1_Aspectos Geográficos'!$D$6,tab_estados[],1)),MAX($A$1:A3225)+1,0)</f>
        <v>3225</v>
      </c>
      <c r="B3226" s="18" t="s">
        <v>103</v>
      </c>
      <c r="C3226" s="18" t="s">
        <v>1601</v>
      </c>
      <c r="D3226" s="18" t="s">
        <v>1642</v>
      </c>
      <c r="E3226" s="19" t="s">
        <v>9249</v>
      </c>
      <c r="F3226" s="18" t="str">
        <f t="shared" si="50"/>
        <v>Capoeiras</v>
      </c>
      <c r="G3226" s="19">
        <v>336.32900000000001</v>
      </c>
    </row>
    <row r="3227" spans="1:7" x14ac:dyDescent="0.25">
      <c r="A3227" s="18">
        <f>IF(ISNUMBER(SEARCH('1_Aspectos Geográficos'!$D$6,tab_estados[],1)),MAX($A$1:A3226)+1,0)</f>
        <v>3226</v>
      </c>
      <c r="B3227" s="18" t="s">
        <v>103</v>
      </c>
      <c r="C3227" s="18" t="s">
        <v>1601</v>
      </c>
      <c r="D3227" s="18" t="s">
        <v>1643</v>
      </c>
      <c r="E3227" s="19" t="s">
        <v>9250</v>
      </c>
      <c r="F3227" s="18" t="str">
        <f t="shared" si="50"/>
        <v>Carnaíba</v>
      </c>
      <c r="G3227" s="19">
        <v>427.80200000000002</v>
      </c>
    </row>
    <row r="3228" spans="1:7" x14ac:dyDescent="0.25">
      <c r="A3228" s="18">
        <f>IF(ISNUMBER(SEARCH('1_Aspectos Geográficos'!$D$6,tab_estados[],1)),MAX($A$1:A3227)+1,0)</f>
        <v>3227</v>
      </c>
      <c r="B3228" s="18" t="s">
        <v>103</v>
      </c>
      <c r="C3228" s="18" t="s">
        <v>1601</v>
      </c>
      <c r="D3228" s="18" t="s">
        <v>1644</v>
      </c>
      <c r="E3228" s="19" t="s">
        <v>9251</v>
      </c>
      <c r="F3228" s="18" t="str">
        <f t="shared" si="50"/>
        <v>Carnaubeira Da Penha</v>
      </c>
      <c r="G3228" s="19">
        <v>1004.667</v>
      </c>
    </row>
    <row r="3229" spans="1:7" x14ac:dyDescent="0.25">
      <c r="A3229" s="18">
        <f>IF(ISNUMBER(SEARCH('1_Aspectos Geográficos'!$D$6,tab_estados[],1)),MAX($A$1:A3228)+1,0)</f>
        <v>3228</v>
      </c>
      <c r="B3229" s="18" t="s">
        <v>103</v>
      </c>
      <c r="C3229" s="18" t="s">
        <v>1601</v>
      </c>
      <c r="D3229" s="18" t="s">
        <v>1645</v>
      </c>
      <c r="E3229" s="19" t="s">
        <v>9252</v>
      </c>
      <c r="F3229" s="18" t="str">
        <f t="shared" si="50"/>
        <v>Carpina</v>
      </c>
      <c r="G3229" s="19">
        <v>147.66499999999999</v>
      </c>
    </row>
    <row r="3230" spans="1:7" x14ac:dyDescent="0.25">
      <c r="A3230" s="18">
        <f>IF(ISNUMBER(SEARCH('1_Aspectos Geográficos'!$D$6,tab_estados[],1)),MAX($A$1:A3229)+1,0)</f>
        <v>3229</v>
      </c>
      <c r="B3230" s="18" t="s">
        <v>103</v>
      </c>
      <c r="C3230" s="18" t="s">
        <v>1601</v>
      </c>
      <c r="D3230" s="18" t="s">
        <v>1646</v>
      </c>
      <c r="E3230" s="19" t="s">
        <v>9253</v>
      </c>
      <c r="F3230" s="18" t="str">
        <f t="shared" si="50"/>
        <v>Caruaru</v>
      </c>
      <c r="G3230" s="19">
        <v>920.61</v>
      </c>
    </row>
    <row r="3231" spans="1:7" x14ac:dyDescent="0.25">
      <c r="A3231" s="18">
        <f>IF(ISNUMBER(SEARCH('1_Aspectos Geográficos'!$D$6,tab_estados[],1)),MAX($A$1:A3230)+1,0)</f>
        <v>3230</v>
      </c>
      <c r="B3231" s="18" t="s">
        <v>103</v>
      </c>
      <c r="C3231" s="18" t="s">
        <v>1601</v>
      </c>
      <c r="D3231" s="18" t="s">
        <v>1647</v>
      </c>
      <c r="E3231" s="19" t="s">
        <v>9254</v>
      </c>
      <c r="F3231" s="18" t="str">
        <f t="shared" si="50"/>
        <v>Casinhas</v>
      </c>
      <c r="G3231" s="19">
        <v>115.86799999999999</v>
      </c>
    </row>
    <row r="3232" spans="1:7" x14ac:dyDescent="0.25">
      <c r="A3232" s="18">
        <f>IF(ISNUMBER(SEARCH('1_Aspectos Geográficos'!$D$6,tab_estados[],1)),MAX($A$1:A3231)+1,0)</f>
        <v>3231</v>
      </c>
      <c r="B3232" s="18" t="s">
        <v>103</v>
      </c>
      <c r="C3232" s="18" t="s">
        <v>1601</v>
      </c>
      <c r="D3232" s="18" t="s">
        <v>1648</v>
      </c>
      <c r="E3232" s="19" t="s">
        <v>9255</v>
      </c>
      <c r="F3232" s="18" t="str">
        <f t="shared" si="50"/>
        <v>Catende</v>
      </c>
      <c r="G3232" s="19">
        <v>207.244</v>
      </c>
    </row>
    <row r="3233" spans="1:7" x14ac:dyDescent="0.25">
      <c r="A3233" s="18">
        <f>IF(ISNUMBER(SEARCH('1_Aspectos Geográficos'!$D$6,tab_estados[],1)),MAX($A$1:A3232)+1,0)</f>
        <v>3232</v>
      </c>
      <c r="B3233" s="18" t="s">
        <v>103</v>
      </c>
      <c r="C3233" s="18" t="s">
        <v>1601</v>
      </c>
      <c r="D3233" s="18" t="s">
        <v>1649</v>
      </c>
      <c r="E3233" s="19" t="s">
        <v>6808</v>
      </c>
      <c r="F3233" s="18" t="str">
        <f t="shared" si="50"/>
        <v>Cedro</v>
      </c>
      <c r="G3233" s="19">
        <v>148.74600000000001</v>
      </c>
    </row>
    <row r="3234" spans="1:7" x14ac:dyDescent="0.25">
      <c r="A3234" s="18">
        <f>IF(ISNUMBER(SEARCH('1_Aspectos Geográficos'!$D$6,tab_estados[],1)),MAX($A$1:A3233)+1,0)</f>
        <v>3233</v>
      </c>
      <c r="B3234" s="18" t="s">
        <v>103</v>
      </c>
      <c r="C3234" s="18" t="s">
        <v>1601</v>
      </c>
      <c r="D3234" s="18" t="s">
        <v>1650</v>
      </c>
      <c r="E3234" s="19" t="s">
        <v>9256</v>
      </c>
      <c r="F3234" s="18" t="str">
        <f t="shared" si="50"/>
        <v>Chã De Alegria</v>
      </c>
      <c r="G3234" s="19">
        <v>48.548000000000002</v>
      </c>
    </row>
    <row r="3235" spans="1:7" x14ac:dyDescent="0.25">
      <c r="A3235" s="18">
        <f>IF(ISNUMBER(SEARCH('1_Aspectos Geográficos'!$D$6,tab_estados[],1)),MAX($A$1:A3234)+1,0)</f>
        <v>3234</v>
      </c>
      <c r="B3235" s="18" t="s">
        <v>103</v>
      </c>
      <c r="C3235" s="18" t="s">
        <v>1601</v>
      </c>
      <c r="D3235" s="18" t="s">
        <v>1651</v>
      </c>
      <c r="E3235" s="19" t="s">
        <v>9257</v>
      </c>
      <c r="F3235" s="18" t="str">
        <f t="shared" si="50"/>
        <v>Chã Grande</v>
      </c>
      <c r="G3235" s="19">
        <v>84.847999999999999</v>
      </c>
    </row>
    <row r="3236" spans="1:7" x14ac:dyDescent="0.25">
      <c r="A3236" s="18">
        <f>IF(ISNUMBER(SEARCH('1_Aspectos Geográficos'!$D$6,tab_estados[],1)),MAX($A$1:A3235)+1,0)</f>
        <v>3235</v>
      </c>
      <c r="B3236" s="18" t="s">
        <v>103</v>
      </c>
      <c r="C3236" s="18" t="s">
        <v>1601</v>
      </c>
      <c r="D3236" s="18" t="s">
        <v>1652</v>
      </c>
      <c r="E3236" s="19" t="s">
        <v>8700</v>
      </c>
      <c r="F3236" s="18" t="str">
        <f t="shared" si="50"/>
        <v>Condado</v>
      </c>
      <c r="G3236" s="19">
        <v>89.644999999999996</v>
      </c>
    </row>
    <row r="3237" spans="1:7" x14ac:dyDescent="0.25">
      <c r="A3237" s="18">
        <f>IF(ISNUMBER(SEARCH('1_Aspectos Geográficos'!$D$6,tab_estados[],1)),MAX($A$1:A3236)+1,0)</f>
        <v>3236</v>
      </c>
      <c r="B3237" s="18" t="s">
        <v>103</v>
      </c>
      <c r="C3237" s="18" t="s">
        <v>1601</v>
      </c>
      <c r="D3237" s="18" t="s">
        <v>1653</v>
      </c>
      <c r="E3237" s="19" t="s">
        <v>9258</v>
      </c>
      <c r="F3237" s="18" t="str">
        <f t="shared" si="50"/>
        <v>Correntes</v>
      </c>
      <c r="G3237" s="19">
        <v>317.79399999999998</v>
      </c>
    </row>
    <row r="3238" spans="1:7" x14ac:dyDescent="0.25">
      <c r="A3238" s="18">
        <f>IF(ISNUMBER(SEARCH('1_Aspectos Geográficos'!$D$6,tab_estados[],1)),MAX($A$1:A3237)+1,0)</f>
        <v>3237</v>
      </c>
      <c r="B3238" s="18" t="s">
        <v>103</v>
      </c>
      <c r="C3238" s="18" t="s">
        <v>1601</v>
      </c>
      <c r="D3238" s="18" t="s">
        <v>1654</v>
      </c>
      <c r="E3238" s="19" t="s">
        <v>9259</v>
      </c>
      <c r="F3238" s="18" t="str">
        <f t="shared" si="50"/>
        <v>Cortês</v>
      </c>
      <c r="G3238" s="19">
        <v>101.316</v>
      </c>
    </row>
    <row r="3239" spans="1:7" x14ac:dyDescent="0.25">
      <c r="A3239" s="18">
        <f>IF(ISNUMBER(SEARCH('1_Aspectos Geográficos'!$D$6,tab_estados[],1)),MAX($A$1:A3238)+1,0)</f>
        <v>3238</v>
      </c>
      <c r="B3239" s="18" t="s">
        <v>103</v>
      </c>
      <c r="C3239" s="18" t="s">
        <v>1601</v>
      </c>
      <c r="D3239" s="18" t="s">
        <v>1655</v>
      </c>
      <c r="E3239" s="19" t="s">
        <v>9260</v>
      </c>
      <c r="F3239" s="18" t="str">
        <f t="shared" si="50"/>
        <v>Cumaru</v>
      </c>
      <c r="G3239" s="19">
        <v>292.23200000000003</v>
      </c>
    </row>
    <row r="3240" spans="1:7" x14ac:dyDescent="0.25">
      <c r="A3240" s="18">
        <f>IF(ISNUMBER(SEARCH('1_Aspectos Geográficos'!$D$6,tab_estados[],1)),MAX($A$1:A3239)+1,0)</f>
        <v>3239</v>
      </c>
      <c r="B3240" s="18" t="s">
        <v>103</v>
      </c>
      <c r="C3240" s="18" t="s">
        <v>1601</v>
      </c>
      <c r="D3240" s="18" t="s">
        <v>1656</v>
      </c>
      <c r="E3240" s="19" t="s">
        <v>9261</v>
      </c>
      <c r="F3240" s="18" t="str">
        <f t="shared" si="50"/>
        <v>Cupira</v>
      </c>
      <c r="G3240" s="19">
        <v>95.155000000000001</v>
      </c>
    </row>
    <row r="3241" spans="1:7" x14ac:dyDescent="0.25">
      <c r="A3241" s="18">
        <f>IF(ISNUMBER(SEARCH('1_Aspectos Geográficos'!$D$6,tab_estados[],1)),MAX($A$1:A3240)+1,0)</f>
        <v>3240</v>
      </c>
      <c r="B3241" s="18" t="s">
        <v>103</v>
      </c>
      <c r="C3241" s="18" t="s">
        <v>1601</v>
      </c>
      <c r="D3241" s="18" t="s">
        <v>1657</v>
      </c>
      <c r="E3241" s="19" t="s">
        <v>9262</v>
      </c>
      <c r="F3241" s="18" t="str">
        <f t="shared" si="50"/>
        <v>Custódia</v>
      </c>
      <c r="G3241" s="19">
        <v>1404.127</v>
      </c>
    </row>
    <row r="3242" spans="1:7" x14ac:dyDescent="0.25">
      <c r="A3242" s="18">
        <f>IF(ISNUMBER(SEARCH('1_Aspectos Geográficos'!$D$6,tab_estados[],1)),MAX($A$1:A3241)+1,0)</f>
        <v>3241</v>
      </c>
      <c r="B3242" s="18" t="s">
        <v>103</v>
      </c>
      <c r="C3242" s="18" t="s">
        <v>1601</v>
      </c>
      <c r="D3242" s="18" t="s">
        <v>1658</v>
      </c>
      <c r="E3242" s="19" t="s">
        <v>9263</v>
      </c>
      <c r="F3242" s="18" t="str">
        <f t="shared" si="50"/>
        <v>Dormentes</v>
      </c>
      <c r="G3242" s="19">
        <v>1539.0519999999999</v>
      </c>
    </row>
    <row r="3243" spans="1:7" x14ac:dyDescent="0.25">
      <c r="A3243" s="18">
        <f>IF(ISNUMBER(SEARCH('1_Aspectos Geográficos'!$D$6,tab_estados[],1)),MAX($A$1:A3242)+1,0)</f>
        <v>3242</v>
      </c>
      <c r="B3243" s="18" t="s">
        <v>103</v>
      </c>
      <c r="C3243" s="18" t="s">
        <v>1601</v>
      </c>
      <c r="D3243" s="18" t="s">
        <v>1659</v>
      </c>
      <c r="E3243" s="19" t="s">
        <v>9264</v>
      </c>
      <c r="F3243" s="18" t="str">
        <f t="shared" si="50"/>
        <v>Escada</v>
      </c>
      <c r="G3243" s="19">
        <v>342.20100000000002</v>
      </c>
    </row>
    <row r="3244" spans="1:7" x14ac:dyDescent="0.25">
      <c r="A3244" s="18">
        <f>IF(ISNUMBER(SEARCH('1_Aspectos Geográficos'!$D$6,tab_estados[],1)),MAX($A$1:A3243)+1,0)</f>
        <v>3243</v>
      </c>
      <c r="B3244" s="18" t="s">
        <v>103</v>
      </c>
      <c r="C3244" s="18" t="s">
        <v>1601</v>
      </c>
      <c r="D3244" s="18" t="s">
        <v>1660</v>
      </c>
      <c r="E3244" s="19" t="s">
        <v>9265</v>
      </c>
      <c r="F3244" s="18" t="str">
        <f t="shared" si="50"/>
        <v>Exu</v>
      </c>
      <c r="G3244" s="19">
        <v>1336.788</v>
      </c>
    </row>
    <row r="3245" spans="1:7" x14ac:dyDescent="0.25">
      <c r="A3245" s="18">
        <f>IF(ISNUMBER(SEARCH('1_Aspectos Geográficos'!$D$6,tab_estados[],1)),MAX($A$1:A3244)+1,0)</f>
        <v>3244</v>
      </c>
      <c r="B3245" s="18" t="s">
        <v>103</v>
      </c>
      <c r="C3245" s="18" t="s">
        <v>1601</v>
      </c>
      <c r="D3245" s="18" t="s">
        <v>1661</v>
      </c>
      <c r="E3245" s="19" t="s">
        <v>9266</v>
      </c>
      <c r="F3245" s="18" t="str">
        <f t="shared" si="50"/>
        <v>Feira Nova</v>
      </c>
      <c r="G3245" s="19">
        <v>107.726</v>
      </c>
    </row>
    <row r="3246" spans="1:7" x14ac:dyDescent="0.25">
      <c r="A3246" s="18">
        <f>IF(ISNUMBER(SEARCH('1_Aspectos Geográficos'!$D$6,tab_estados[],1)),MAX($A$1:A3245)+1,0)</f>
        <v>3245</v>
      </c>
      <c r="B3246" s="18" t="s">
        <v>103</v>
      </c>
      <c r="C3246" s="18" t="s">
        <v>1601</v>
      </c>
      <c r="D3246" s="18" t="s">
        <v>1662</v>
      </c>
      <c r="E3246" s="19" t="s">
        <v>6109</v>
      </c>
      <c r="F3246" s="18" t="str">
        <f t="shared" si="50"/>
        <v>Fernando De Noronha</v>
      </c>
      <c r="G3246" s="19">
        <v>17.016999999999999</v>
      </c>
    </row>
    <row r="3247" spans="1:7" x14ac:dyDescent="0.25">
      <c r="A3247" s="18">
        <f>IF(ISNUMBER(SEARCH('1_Aspectos Geográficos'!$D$6,tab_estados[],1)),MAX($A$1:A3246)+1,0)</f>
        <v>3246</v>
      </c>
      <c r="B3247" s="18" t="s">
        <v>103</v>
      </c>
      <c r="C3247" s="18" t="s">
        <v>1601</v>
      </c>
      <c r="D3247" s="18" t="s">
        <v>1663</v>
      </c>
      <c r="E3247" s="19" t="s">
        <v>9267</v>
      </c>
      <c r="F3247" s="18" t="str">
        <f t="shared" si="50"/>
        <v>Ferreiros</v>
      </c>
      <c r="G3247" s="19">
        <v>88.647000000000006</v>
      </c>
    </row>
    <row r="3248" spans="1:7" x14ac:dyDescent="0.25">
      <c r="A3248" s="18">
        <f>IF(ISNUMBER(SEARCH('1_Aspectos Geográficos'!$D$6,tab_estados[],1)),MAX($A$1:A3247)+1,0)</f>
        <v>3247</v>
      </c>
      <c r="B3248" s="18" t="s">
        <v>103</v>
      </c>
      <c r="C3248" s="18" t="s">
        <v>1601</v>
      </c>
      <c r="D3248" s="18" t="s">
        <v>1664</v>
      </c>
      <c r="E3248" s="19" t="s">
        <v>9268</v>
      </c>
      <c r="F3248" s="18" t="str">
        <f t="shared" si="50"/>
        <v>Flores</v>
      </c>
      <c r="G3248" s="19">
        <v>995.55799999999999</v>
      </c>
    </row>
    <row r="3249" spans="1:7" x14ac:dyDescent="0.25">
      <c r="A3249" s="18">
        <f>IF(ISNUMBER(SEARCH('1_Aspectos Geográficos'!$D$6,tab_estados[],1)),MAX($A$1:A3248)+1,0)</f>
        <v>3248</v>
      </c>
      <c r="B3249" s="18" t="s">
        <v>103</v>
      </c>
      <c r="C3249" s="18" t="s">
        <v>1601</v>
      </c>
      <c r="D3249" s="18" t="s">
        <v>1665</v>
      </c>
      <c r="E3249" s="19" t="s">
        <v>8947</v>
      </c>
      <c r="F3249" s="18" t="str">
        <f t="shared" si="50"/>
        <v>Floresta</v>
      </c>
      <c r="G3249" s="19">
        <v>3644.1680000000001</v>
      </c>
    </row>
    <row r="3250" spans="1:7" x14ac:dyDescent="0.25">
      <c r="A3250" s="18">
        <f>IF(ISNUMBER(SEARCH('1_Aspectos Geográficos'!$D$6,tab_estados[],1)),MAX($A$1:A3249)+1,0)</f>
        <v>3249</v>
      </c>
      <c r="B3250" s="18" t="s">
        <v>103</v>
      </c>
      <c r="C3250" s="18" t="s">
        <v>1601</v>
      </c>
      <c r="D3250" s="18" t="s">
        <v>1666</v>
      </c>
      <c r="E3250" s="19" t="s">
        <v>9269</v>
      </c>
      <c r="F3250" s="18" t="str">
        <f t="shared" si="50"/>
        <v>Frei Miguelinho</v>
      </c>
      <c r="G3250" s="19">
        <v>212.70699999999999</v>
      </c>
    </row>
    <row r="3251" spans="1:7" x14ac:dyDescent="0.25">
      <c r="A3251" s="18">
        <f>IF(ISNUMBER(SEARCH('1_Aspectos Geográficos'!$D$6,tab_estados[],1)),MAX($A$1:A3250)+1,0)</f>
        <v>3250</v>
      </c>
      <c r="B3251" s="18" t="s">
        <v>103</v>
      </c>
      <c r="C3251" s="18" t="s">
        <v>1601</v>
      </c>
      <c r="D3251" s="18" t="s">
        <v>1667</v>
      </c>
      <c r="E3251" s="19" t="s">
        <v>9270</v>
      </c>
      <c r="F3251" s="18" t="str">
        <f t="shared" si="50"/>
        <v>Gameleira</v>
      </c>
      <c r="G3251" s="19">
        <v>255.96100000000001</v>
      </c>
    </row>
    <row r="3252" spans="1:7" x14ac:dyDescent="0.25">
      <c r="A3252" s="18">
        <f>IF(ISNUMBER(SEARCH('1_Aspectos Geográficos'!$D$6,tab_estados[],1)),MAX($A$1:A3251)+1,0)</f>
        <v>3251</v>
      </c>
      <c r="B3252" s="18" t="s">
        <v>103</v>
      </c>
      <c r="C3252" s="18" t="s">
        <v>1601</v>
      </c>
      <c r="D3252" s="18" t="s">
        <v>1668</v>
      </c>
      <c r="E3252" s="19" t="s">
        <v>9271</v>
      </c>
      <c r="F3252" s="18" t="str">
        <f t="shared" si="50"/>
        <v>Garanhuns</v>
      </c>
      <c r="G3252" s="19">
        <v>458.55200000000002</v>
      </c>
    </row>
    <row r="3253" spans="1:7" x14ac:dyDescent="0.25">
      <c r="A3253" s="18">
        <f>IF(ISNUMBER(SEARCH('1_Aspectos Geográficos'!$D$6,tab_estados[],1)),MAX($A$1:A3252)+1,0)</f>
        <v>3252</v>
      </c>
      <c r="B3253" s="18" t="s">
        <v>103</v>
      </c>
      <c r="C3253" s="18" t="s">
        <v>1601</v>
      </c>
      <c r="D3253" s="18" t="s">
        <v>1669</v>
      </c>
      <c r="E3253" s="19" t="s">
        <v>9272</v>
      </c>
      <c r="F3253" s="18" t="str">
        <f t="shared" si="50"/>
        <v>Glória Do Goitá</v>
      </c>
      <c r="G3253" s="19">
        <v>231.83199999999999</v>
      </c>
    </row>
    <row r="3254" spans="1:7" x14ac:dyDescent="0.25">
      <c r="A3254" s="18">
        <f>IF(ISNUMBER(SEARCH('1_Aspectos Geográficos'!$D$6,tab_estados[],1)),MAX($A$1:A3253)+1,0)</f>
        <v>3253</v>
      </c>
      <c r="B3254" s="18" t="s">
        <v>103</v>
      </c>
      <c r="C3254" s="18" t="s">
        <v>1601</v>
      </c>
      <c r="D3254" s="18" t="s">
        <v>1670</v>
      </c>
      <c r="E3254" s="19" t="s">
        <v>9273</v>
      </c>
      <c r="F3254" s="18" t="str">
        <f t="shared" si="50"/>
        <v>Goiana</v>
      </c>
      <c r="G3254" s="19">
        <v>445.81</v>
      </c>
    </row>
    <row r="3255" spans="1:7" x14ac:dyDescent="0.25">
      <c r="A3255" s="18">
        <f>IF(ISNUMBER(SEARCH('1_Aspectos Geográficos'!$D$6,tab_estados[],1)),MAX($A$1:A3254)+1,0)</f>
        <v>3254</v>
      </c>
      <c r="B3255" s="18" t="s">
        <v>103</v>
      </c>
      <c r="C3255" s="18" t="s">
        <v>1601</v>
      </c>
      <c r="D3255" s="18" t="s">
        <v>1671</v>
      </c>
      <c r="E3255" s="19" t="s">
        <v>9274</v>
      </c>
      <c r="F3255" s="18" t="str">
        <f t="shared" si="50"/>
        <v>Granito</v>
      </c>
      <c r="G3255" s="19">
        <v>521.69000000000005</v>
      </c>
    </row>
    <row r="3256" spans="1:7" x14ac:dyDescent="0.25">
      <c r="A3256" s="18">
        <f>IF(ISNUMBER(SEARCH('1_Aspectos Geográficos'!$D$6,tab_estados[],1)),MAX($A$1:A3255)+1,0)</f>
        <v>3255</v>
      </c>
      <c r="B3256" s="18" t="s">
        <v>103</v>
      </c>
      <c r="C3256" s="18" t="s">
        <v>1601</v>
      </c>
      <c r="D3256" s="18" t="s">
        <v>1672</v>
      </c>
      <c r="E3256" s="19" t="s">
        <v>9275</v>
      </c>
      <c r="F3256" s="18" t="str">
        <f t="shared" si="50"/>
        <v>Gravatá</v>
      </c>
      <c r="G3256" s="19">
        <v>506.786</v>
      </c>
    </row>
    <row r="3257" spans="1:7" x14ac:dyDescent="0.25">
      <c r="A3257" s="18">
        <f>IF(ISNUMBER(SEARCH('1_Aspectos Geográficos'!$D$6,tab_estados[],1)),MAX($A$1:A3256)+1,0)</f>
        <v>3256</v>
      </c>
      <c r="B3257" s="18" t="s">
        <v>103</v>
      </c>
      <c r="C3257" s="18" t="s">
        <v>1601</v>
      </c>
      <c r="D3257" s="18" t="s">
        <v>1673</v>
      </c>
      <c r="E3257" s="19" t="s">
        <v>9276</v>
      </c>
      <c r="F3257" s="18" t="str">
        <f t="shared" si="50"/>
        <v>Iati</v>
      </c>
      <c r="G3257" s="19">
        <v>635.13800000000003</v>
      </c>
    </row>
    <row r="3258" spans="1:7" x14ac:dyDescent="0.25">
      <c r="A3258" s="18">
        <f>IF(ISNUMBER(SEARCH('1_Aspectos Geográficos'!$D$6,tab_estados[],1)),MAX($A$1:A3257)+1,0)</f>
        <v>3257</v>
      </c>
      <c r="B3258" s="18" t="s">
        <v>103</v>
      </c>
      <c r="C3258" s="18" t="s">
        <v>1601</v>
      </c>
      <c r="D3258" s="18" t="s">
        <v>1674</v>
      </c>
      <c r="E3258" s="19" t="s">
        <v>9277</v>
      </c>
      <c r="F3258" s="18" t="str">
        <f t="shared" si="50"/>
        <v>Ibimirim</v>
      </c>
      <c r="G3258" s="19">
        <v>1906.4369999999999</v>
      </c>
    </row>
    <row r="3259" spans="1:7" x14ac:dyDescent="0.25">
      <c r="A3259" s="18">
        <f>IF(ISNUMBER(SEARCH('1_Aspectos Geográficos'!$D$6,tab_estados[],1)),MAX($A$1:A3258)+1,0)</f>
        <v>3258</v>
      </c>
      <c r="B3259" s="18" t="s">
        <v>103</v>
      </c>
      <c r="C3259" s="18" t="s">
        <v>1601</v>
      </c>
      <c r="D3259" s="18" t="s">
        <v>1675</v>
      </c>
      <c r="E3259" s="19" t="s">
        <v>9278</v>
      </c>
      <c r="F3259" s="18" t="str">
        <f t="shared" si="50"/>
        <v>Ibirajuba</v>
      </c>
      <c r="G3259" s="19">
        <v>189.596</v>
      </c>
    </row>
    <row r="3260" spans="1:7" x14ac:dyDescent="0.25">
      <c r="A3260" s="18">
        <f>IF(ISNUMBER(SEARCH('1_Aspectos Geográficos'!$D$6,tab_estados[],1)),MAX($A$1:A3259)+1,0)</f>
        <v>3259</v>
      </c>
      <c r="B3260" s="18" t="s">
        <v>103</v>
      </c>
      <c r="C3260" s="18" t="s">
        <v>1601</v>
      </c>
      <c r="D3260" s="18" t="s">
        <v>1676</v>
      </c>
      <c r="E3260" s="19" t="s">
        <v>9279</v>
      </c>
      <c r="F3260" s="18" t="str">
        <f t="shared" si="50"/>
        <v>Igarassu</v>
      </c>
      <c r="G3260" s="19">
        <v>305.56</v>
      </c>
    </row>
    <row r="3261" spans="1:7" x14ac:dyDescent="0.25">
      <c r="A3261" s="18">
        <f>IF(ISNUMBER(SEARCH('1_Aspectos Geográficos'!$D$6,tab_estados[],1)),MAX($A$1:A3260)+1,0)</f>
        <v>3260</v>
      </c>
      <c r="B3261" s="18" t="s">
        <v>103</v>
      </c>
      <c r="C3261" s="18" t="s">
        <v>1601</v>
      </c>
      <c r="D3261" s="18" t="s">
        <v>1677</v>
      </c>
      <c r="E3261" s="19" t="s">
        <v>9280</v>
      </c>
      <c r="F3261" s="18" t="str">
        <f t="shared" si="50"/>
        <v>Iguaracy</v>
      </c>
      <c r="G3261" s="19">
        <v>838.13199999999995</v>
      </c>
    </row>
    <row r="3262" spans="1:7" x14ac:dyDescent="0.25">
      <c r="A3262" s="18">
        <f>IF(ISNUMBER(SEARCH('1_Aspectos Geográficos'!$D$6,tab_estados[],1)),MAX($A$1:A3261)+1,0)</f>
        <v>3261</v>
      </c>
      <c r="B3262" s="18" t="s">
        <v>103</v>
      </c>
      <c r="C3262" s="18" t="s">
        <v>1601</v>
      </c>
      <c r="D3262" s="18" t="s">
        <v>1678</v>
      </c>
      <c r="E3262" s="19" t="s">
        <v>8978</v>
      </c>
      <c r="F3262" s="18" t="str">
        <f t="shared" si="50"/>
        <v>Inajá</v>
      </c>
      <c r="G3262" s="19">
        <v>1168.1590000000001</v>
      </c>
    </row>
    <row r="3263" spans="1:7" x14ac:dyDescent="0.25">
      <c r="A3263" s="18">
        <f>IF(ISNUMBER(SEARCH('1_Aspectos Geográficos'!$D$6,tab_estados[],1)),MAX($A$1:A3262)+1,0)</f>
        <v>3262</v>
      </c>
      <c r="B3263" s="18" t="s">
        <v>103</v>
      </c>
      <c r="C3263" s="18" t="s">
        <v>1601</v>
      </c>
      <c r="D3263" s="18" t="s">
        <v>1679</v>
      </c>
      <c r="E3263" s="19" t="s">
        <v>9281</v>
      </c>
      <c r="F3263" s="18" t="str">
        <f t="shared" si="50"/>
        <v>Ingazeira</v>
      </c>
      <c r="G3263" s="19">
        <v>243.66900000000001</v>
      </c>
    </row>
    <row r="3264" spans="1:7" x14ac:dyDescent="0.25">
      <c r="A3264" s="18">
        <f>IF(ISNUMBER(SEARCH('1_Aspectos Geográficos'!$D$6,tab_estados[],1)),MAX($A$1:A3263)+1,0)</f>
        <v>3263</v>
      </c>
      <c r="B3264" s="18" t="s">
        <v>103</v>
      </c>
      <c r="C3264" s="18" t="s">
        <v>1601</v>
      </c>
      <c r="D3264" s="18" t="s">
        <v>1680</v>
      </c>
      <c r="E3264" s="19" t="s">
        <v>9282</v>
      </c>
      <c r="F3264" s="18" t="str">
        <f t="shared" si="50"/>
        <v>Ipojuca</v>
      </c>
      <c r="G3264" s="19">
        <v>527.10699999999997</v>
      </c>
    </row>
    <row r="3265" spans="1:7" x14ac:dyDescent="0.25">
      <c r="A3265" s="18">
        <f>IF(ISNUMBER(SEARCH('1_Aspectos Geográficos'!$D$6,tab_estados[],1)),MAX($A$1:A3264)+1,0)</f>
        <v>3264</v>
      </c>
      <c r="B3265" s="18" t="s">
        <v>103</v>
      </c>
      <c r="C3265" s="18" t="s">
        <v>1601</v>
      </c>
      <c r="D3265" s="18" t="s">
        <v>1681</v>
      </c>
      <c r="E3265" s="19" t="s">
        <v>9283</v>
      </c>
      <c r="F3265" s="18" t="str">
        <f t="shared" si="50"/>
        <v>Ipubi</v>
      </c>
      <c r="G3265" s="19">
        <v>693.92100000000005</v>
      </c>
    </row>
    <row r="3266" spans="1:7" x14ac:dyDescent="0.25">
      <c r="A3266" s="18">
        <f>IF(ISNUMBER(SEARCH('1_Aspectos Geográficos'!$D$6,tab_estados[],1)),MAX($A$1:A3265)+1,0)</f>
        <v>3265</v>
      </c>
      <c r="B3266" s="18" t="s">
        <v>103</v>
      </c>
      <c r="C3266" s="18" t="s">
        <v>1601</v>
      </c>
      <c r="D3266" s="18" t="s">
        <v>1682</v>
      </c>
      <c r="E3266" s="19" t="s">
        <v>9284</v>
      </c>
      <c r="F3266" s="18" t="str">
        <f t="shared" ref="F3266:F3329" si="51">IFERROR(VLOOKUP(ROW(A3265),lista,5,0),"")</f>
        <v>Itacuruba</v>
      </c>
      <c r="G3266" s="19">
        <v>430.03800000000001</v>
      </c>
    </row>
    <row r="3267" spans="1:7" x14ac:dyDescent="0.25">
      <c r="A3267" s="18">
        <f>IF(ISNUMBER(SEARCH('1_Aspectos Geográficos'!$D$6,tab_estados[],1)),MAX($A$1:A3266)+1,0)</f>
        <v>3266</v>
      </c>
      <c r="B3267" s="18" t="s">
        <v>103</v>
      </c>
      <c r="C3267" s="18" t="s">
        <v>1601</v>
      </c>
      <c r="D3267" s="18" t="s">
        <v>1683</v>
      </c>
      <c r="E3267" s="19" t="s">
        <v>9285</v>
      </c>
      <c r="F3267" s="18" t="str">
        <f t="shared" si="51"/>
        <v>Itaíba</v>
      </c>
      <c r="G3267" s="19">
        <v>1061.6949999999999</v>
      </c>
    </row>
    <row r="3268" spans="1:7" x14ac:dyDescent="0.25">
      <c r="A3268" s="18">
        <f>IF(ISNUMBER(SEARCH('1_Aspectos Geográficos'!$D$6,tab_estados[],1)),MAX($A$1:A3267)+1,0)</f>
        <v>3267</v>
      </c>
      <c r="B3268" s="18" t="s">
        <v>103</v>
      </c>
      <c r="C3268" s="18" t="s">
        <v>1601</v>
      </c>
      <c r="D3268" s="18" t="s">
        <v>1684</v>
      </c>
      <c r="E3268" s="19" t="s">
        <v>9286</v>
      </c>
      <c r="F3268" s="18" t="str">
        <f t="shared" si="51"/>
        <v>Ilha De Itamaracá</v>
      </c>
      <c r="G3268" s="19">
        <v>66.683999999999997</v>
      </c>
    </row>
    <row r="3269" spans="1:7" x14ac:dyDescent="0.25">
      <c r="A3269" s="18">
        <f>IF(ISNUMBER(SEARCH('1_Aspectos Geográficos'!$D$6,tab_estados[],1)),MAX($A$1:A3268)+1,0)</f>
        <v>3268</v>
      </c>
      <c r="B3269" s="18" t="s">
        <v>103</v>
      </c>
      <c r="C3269" s="18" t="s">
        <v>1601</v>
      </c>
      <c r="D3269" s="18" t="s">
        <v>1685</v>
      </c>
      <c r="E3269" s="19" t="s">
        <v>6537</v>
      </c>
      <c r="F3269" s="18" t="str">
        <f t="shared" si="51"/>
        <v>Itambé</v>
      </c>
      <c r="G3269" s="19">
        <v>304.81200000000001</v>
      </c>
    </row>
    <row r="3270" spans="1:7" x14ac:dyDescent="0.25">
      <c r="A3270" s="18">
        <f>IF(ISNUMBER(SEARCH('1_Aspectos Geográficos'!$D$6,tab_estados[],1)),MAX($A$1:A3269)+1,0)</f>
        <v>3269</v>
      </c>
      <c r="B3270" s="18" t="s">
        <v>103</v>
      </c>
      <c r="C3270" s="18" t="s">
        <v>1601</v>
      </c>
      <c r="D3270" s="18" t="s">
        <v>1686</v>
      </c>
      <c r="E3270" s="19" t="s">
        <v>9287</v>
      </c>
      <c r="F3270" s="18" t="str">
        <f t="shared" si="51"/>
        <v>Itapetim</v>
      </c>
      <c r="G3270" s="19">
        <v>404.85</v>
      </c>
    </row>
    <row r="3271" spans="1:7" x14ac:dyDescent="0.25">
      <c r="A3271" s="18">
        <f>IF(ISNUMBER(SEARCH('1_Aspectos Geográficos'!$D$6,tab_estados[],1)),MAX($A$1:A3270)+1,0)</f>
        <v>3270</v>
      </c>
      <c r="B3271" s="18" t="s">
        <v>103</v>
      </c>
      <c r="C3271" s="18" t="s">
        <v>1601</v>
      </c>
      <c r="D3271" s="18" t="s">
        <v>1687</v>
      </c>
      <c r="E3271" s="19" t="s">
        <v>9288</v>
      </c>
      <c r="F3271" s="18" t="str">
        <f t="shared" si="51"/>
        <v>Itapissuma</v>
      </c>
      <c r="G3271" s="19">
        <v>74.234999999999999</v>
      </c>
    </row>
    <row r="3272" spans="1:7" x14ac:dyDescent="0.25">
      <c r="A3272" s="18">
        <f>IF(ISNUMBER(SEARCH('1_Aspectos Geográficos'!$D$6,tab_estados[],1)),MAX($A$1:A3271)+1,0)</f>
        <v>3271</v>
      </c>
      <c r="B3272" s="18" t="s">
        <v>103</v>
      </c>
      <c r="C3272" s="18" t="s">
        <v>1601</v>
      </c>
      <c r="D3272" s="18" t="s">
        <v>1688</v>
      </c>
      <c r="E3272" s="19" t="s">
        <v>9289</v>
      </c>
      <c r="F3272" s="18" t="str">
        <f t="shared" si="51"/>
        <v>Itaquitinga</v>
      </c>
      <c r="G3272" s="19">
        <v>162.739</v>
      </c>
    </row>
    <row r="3273" spans="1:7" x14ac:dyDescent="0.25">
      <c r="A3273" s="18">
        <f>IF(ISNUMBER(SEARCH('1_Aspectos Geográficos'!$D$6,tab_estados[],1)),MAX($A$1:A3272)+1,0)</f>
        <v>3272</v>
      </c>
      <c r="B3273" s="18" t="s">
        <v>103</v>
      </c>
      <c r="C3273" s="18" t="s">
        <v>1601</v>
      </c>
      <c r="D3273" s="18" t="s">
        <v>1689</v>
      </c>
      <c r="E3273" s="19" t="s">
        <v>9290</v>
      </c>
      <c r="F3273" s="18" t="str">
        <f t="shared" si="51"/>
        <v>Jaboatão Dos Guararapes</v>
      </c>
      <c r="G3273" s="19">
        <v>258.69400000000002</v>
      </c>
    </row>
    <row r="3274" spans="1:7" x14ac:dyDescent="0.25">
      <c r="A3274" s="18">
        <f>IF(ISNUMBER(SEARCH('1_Aspectos Geográficos'!$D$6,tab_estados[],1)),MAX($A$1:A3273)+1,0)</f>
        <v>3273</v>
      </c>
      <c r="B3274" s="18" t="s">
        <v>103</v>
      </c>
      <c r="C3274" s="18" t="s">
        <v>1601</v>
      </c>
      <c r="D3274" s="18" t="s">
        <v>1690</v>
      </c>
      <c r="E3274" s="19" t="s">
        <v>9291</v>
      </c>
      <c r="F3274" s="18" t="str">
        <f t="shared" si="51"/>
        <v>Jaqueira</v>
      </c>
      <c r="G3274" s="19">
        <v>87.207999999999998</v>
      </c>
    </row>
    <row r="3275" spans="1:7" x14ac:dyDescent="0.25">
      <c r="A3275" s="18">
        <f>IF(ISNUMBER(SEARCH('1_Aspectos Geográficos'!$D$6,tab_estados[],1)),MAX($A$1:A3274)+1,0)</f>
        <v>3274</v>
      </c>
      <c r="B3275" s="18" t="s">
        <v>103</v>
      </c>
      <c r="C3275" s="18" t="s">
        <v>1601</v>
      </c>
      <c r="D3275" s="18" t="s">
        <v>1691</v>
      </c>
      <c r="E3275" s="19" t="s">
        <v>9292</v>
      </c>
      <c r="F3275" s="18" t="str">
        <f t="shared" si="51"/>
        <v>Jataúba</v>
      </c>
      <c r="G3275" s="19">
        <v>714.601</v>
      </c>
    </row>
    <row r="3276" spans="1:7" x14ac:dyDescent="0.25">
      <c r="A3276" s="18">
        <f>IF(ISNUMBER(SEARCH('1_Aspectos Geográficos'!$D$6,tab_estados[],1)),MAX($A$1:A3275)+1,0)</f>
        <v>3275</v>
      </c>
      <c r="B3276" s="18" t="s">
        <v>103</v>
      </c>
      <c r="C3276" s="18" t="s">
        <v>1601</v>
      </c>
      <c r="D3276" s="18" t="s">
        <v>1692</v>
      </c>
      <c r="E3276" s="19" t="s">
        <v>7354</v>
      </c>
      <c r="F3276" s="18" t="str">
        <f t="shared" si="51"/>
        <v>Jatobá</v>
      </c>
      <c r="G3276" s="19">
        <v>277.86200000000002</v>
      </c>
    </row>
    <row r="3277" spans="1:7" x14ac:dyDescent="0.25">
      <c r="A3277" s="18">
        <f>IF(ISNUMBER(SEARCH('1_Aspectos Geográficos'!$D$6,tab_estados[],1)),MAX($A$1:A3276)+1,0)</f>
        <v>3276</v>
      </c>
      <c r="B3277" s="18" t="s">
        <v>103</v>
      </c>
      <c r="C3277" s="18" t="s">
        <v>1601</v>
      </c>
      <c r="D3277" s="18" t="s">
        <v>1693</v>
      </c>
      <c r="E3277" s="19" t="s">
        <v>9293</v>
      </c>
      <c r="F3277" s="18" t="str">
        <f t="shared" si="51"/>
        <v>João Alfredo</v>
      </c>
      <c r="G3277" s="19">
        <v>139.87</v>
      </c>
    </row>
    <row r="3278" spans="1:7" x14ac:dyDescent="0.25">
      <c r="A3278" s="18">
        <f>IF(ISNUMBER(SEARCH('1_Aspectos Geográficos'!$D$6,tab_estados[],1)),MAX($A$1:A3277)+1,0)</f>
        <v>3277</v>
      </c>
      <c r="B3278" s="18" t="s">
        <v>103</v>
      </c>
      <c r="C3278" s="18" t="s">
        <v>1601</v>
      </c>
      <c r="D3278" s="18" t="s">
        <v>1694</v>
      </c>
      <c r="E3278" s="19" t="s">
        <v>9294</v>
      </c>
      <c r="F3278" s="18" t="str">
        <f t="shared" si="51"/>
        <v>Joaquim Nabuco</v>
      </c>
      <c r="G3278" s="19">
        <v>121.901</v>
      </c>
    </row>
    <row r="3279" spans="1:7" x14ac:dyDescent="0.25">
      <c r="A3279" s="18">
        <f>IF(ISNUMBER(SEARCH('1_Aspectos Geográficos'!$D$6,tab_estados[],1)),MAX($A$1:A3278)+1,0)</f>
        <v>3278</v>
      </c>
      <c r="B3279" s="18" t="s">
        <v>103</v>
      </c>
      <c r="C3279" s="18" t="s">
        <v>1601</v>
      </c>
      <c r="D3279" s="18" t="s">
        <v>1695</v>
      </c>
      <c r="E3279" s="19" t="s">
        <v>9295</v>
      </c>
      <c r="F3279" s="18" t="str">
        <f t="shared" si="51"/>
        <v>Jucati</v>
      </c>
      <c r="G3279" s="19">
        <v>120.604</v>
      </c>
    </row>
    <row r="3280" spans="1:7" x14ac:dyDescent="0.25">
      <c r="A3280" s="18">
        <f>IF(ISNUMBER(SEARCH('1_Aspectos Geográficos'!$D$6,tab_estados[],1)),MAX($A$1:A3279)+1,0)</f>
        <v>3279</v>
      </c>
      <c r="B3280" s="18" t="s">
        <v>103</v>
      </c>
      <c r="C3280" s="18" t="s">
        <v>1601</v>
      </c>
      <c r="D3280" s="18" t="s">
        <v>1696</v>
      </c>
      <c r="E3280" s="19" t="s">
        <v>9296</v>
      </c>
      <c r="F3280" s="18" t="str">
        <f t="shared" si="51"/>
        <v>Jupi</v>
      </c>
      <c r="G3280" s="19">
        <v>104.994</v>
      </c>
    </row>
    <row r="3281" spans="1:7" x14ac:dyDescent="0.25">
      <c r="A3281" s="18">
        <f>IF(ISNUMBER(SEARCH('1_Aspectos Geográficos'!$D$6,tab_estados[],1)),MAX($A$1:A3280)+1,0)</f>
        <v>3280</v>
      </c>
      <c r="B3281" s="18" t="s">
        <v>103</v>
      </c>
      <c r="C3281" s="18" t="s">
        <v>1601</v>
      </c>
      <c r="D3281" s="18" t="s">
        <v>1697</v>
      </c>
      <c r="E3281" s="19" t="s">
        <v>9297</v>
      </c>
      <c r="F3281" s="18" t="str">
        <f t="shared" si="51"/>
        <v>Jurema</v>
      </c>
      <c r="G3281" s="19">
        <v>148.25399999999999</v>
      </c>
    </row>
    <row r="3282" spans="1:7" x14ac:dyDescent="0.25">
      <c r="A3282" s="18">
        <f>IF(ISNUMBER(SEARCH('1_Aspectos Geográficos'!$D$6,tab_estados[],1)),MAX($A$1:A3281)+1,0)</f>
        <v>3281</v>
      </c>
      <c r="B3282" s="18" t="s">
        <v>103</v>
      </c>
      <c r="C3282" s="18" t="s">
        <v>1601</v>
      </c>
      <c r="D3282" s="18" t="s">
        <v>1698</v>
      </c>
      <c r="E3282" s="19" t="s">
        <v>9298</v>
      </c>
      <c r="F3282" s="18" t="str">
        <f t="shared" si="51"/>
        <v>Lagoa Do Carro</v>
      </c>
      <c r="G3282" s="19">
        <v>69.665999999999997</v>
      </c>
    </row>
    <row r="3283" spans="1:7" x14ac:dyDescent="0.25">
      <c r="A3283" s="18">
        <f>IF(ISNUMBER(SEARCH('1_Aspectos Geográficos'!$D$6,tab_estados[],1)),MAX($A$1:A3282)+1,0)</f>
        <v>3282</v>
      </c>
      <c r="B3283" s="18" t="s">
        <v>103</v>
      </c>
      <c r="C3283" s="18" t="s">
        <v>1601</v>
      </c>
      <c r="D3283" s="18" t="s">
        <v>1699</v>
      </c>
      <c r="E3283" s="19" t="s">
        <v>9299</v>
      </c>
      <c r="F3283" s="18" t="str">
        <f t="shared" si="51"/>
        <v>Lagoa De Itaenga</v>
      </c>
      <c r="G3283" s="19">
        <v>57.281999999999996</v>
      </c>
    </row>
    <row r="3284" spans="1:7" x14ac:dyDescent="0.25">
      <c r="A3284" s="18">
        <f>IF(ISNUMBER(SEARCH('1_Aspectos Geográficos'!$D$6,tab_estados[],1)),MAX($A$1:A3283)+1,0)</f>
        <v>3283</v>
      </c>
      <c r="B3284" s="18" t="s">
        <v>103</v>
      </c>
      <c r="C3284" s="18" t="s">
        <v>1601</v>
      </c>
      <c r="D3284" s="18" t="s">
        <v>1700</v>
      </c>
      <c r="E3284" s="19" t="s">
        <v>9300</v>
      </c>
      <c r="F3284" s="18" t="str">
        <f t="shared" si="51"/>
        <v>Lagoa Do Ouro</v>
      </c>
      <c r="G3284" s="19">
        <v>198.762</v>
      </c>
    </row>
    <row r="3285" spans="1:7" x14ac:dyDescent="0.25">
      <c r="A3285" s="18">
        <f>IF(ISNUMBER(SEARCH('1_Aspectos Geográficos'!$D$6,tab_estados[],1)),MAX($A$1:A3284)+1,0)</f>
        <v>3284</v>
      </c>
      <c r="B3285" s="18" t="s">
        <v>103</v>
      </c>
      <c r="C3285" s="18" t="s">
        <v>1601</v>
      </c>
      <c r="D3285" s="18" t="s">
        <v>1701</v>
      </c>
      <c r="E3285" s="19" t="s">
        <v>9301</v>
      </c>
      <c r="F3285" s="18" t="str">
        <f t="shared" si="51"/>
        <v>Lagoa Dos Gatos</v>
      </c>
      <c r="G3285" s="19">
        <v>224.947</v>
      </c>
    </row>
    <row r="3286" spans="1:7" x14ac:dyDescent="0.25">
      <c r="A3286" s="18">
        <f>IF(ISNUMBER(SEARCH('1_Aspectos Geográficos'!$D$6,tab_estados[],1)),MAX($A$1:A3285)+1,0)</f>
        <v>3285</v>
      </c>
      <c r="B3286" s="18" t="s">
        <v>103</v>
      </c>
      <c r="C3286" s="18" t="s">
        <v>1601</v>
      </c>
      <c r="D3286" s="18" t="s">
        <v>1702</v>
      </c>
      <c r="E3286" s="19" t="s">
        <v>8107</v>
      </c>
      <c r="F3286" s="18" t="str">
        <f t="shared" si="51"/>
        <v>Lagoa Grande</v>
      </c>
      <c r="G3286" s="19">
        <v>1850.1030000000001</v>
      </c>
    </row>
    <row r="3287" spans="1:7" x14ac:dyDescent="0.25">
      <c r="A3287" s="18">
        <f>IF(ISNUMBER(SEARCH('1_Aspectos Geográficos'!$D$6,tab_estados[],1)),MAX($A$1:A3286)+1,0)</f>
        <v>3286</v>
      </c>
      <c r="B3287" s="18" t="s">
        <v>103</v>
      </c>
      <c r="C3287" s="18" t="s">
        <v>1601</v>
      </c>
      <c r="D3287" s="18" t="s">
        <v>1703</v>
      </c>
      <c r="E3287" s="19" t="s">
        <v>9302</v>
      </c>
      <c r="F3287" s="18" t="str">
        <f t="shared" si="51"/>
        <v>Lajedo</v>
      </c>
      <c r="G3287" s="19">
        <v>189.096</v>
      </c>
    </row>
    <row r="3288" spans="1:7" x14ac:dyDescent="0.25">
      <c r="A3288" s="18">
        <f>IF(ISNUMBER(SEARCH('1_Aspectos Geográficos'!$D$6,tab_estados[],1)),MAX($A$1:A3287)+1,0)</f>
        <v>3287</v>
      </c>
      <c r="B3288" s="18" t="s">
        <v>103</v>
      </c>
      <c r="C3288" s="18" t="s">
        <v>1601</v>
      </c>
      <c r="D3288" s="18" t="s">
        <v>1704</v>
      </c>
      <c r="E3288" s="19" t="s">
        <v>6039</v>
      </c>
      <c r="F3288" s="18" t="str">
        <f t="shared" si="51"/>
        <v>Limoeiro</v>
      </c>
      <c r="G3288" s="19">
        <v>273.73899999999998</v>
      </c>
    </row>
    <row r="3289" spans="1:7" x14ac:dyDescent="0.25">
      <c r="A3289" s="18">
        <f>IF(ISNUMBER(SEARCH('1_Aspectos Geográficos'!$D$6,tab_estados[],1)),MAX($A$1:A3288)+1,0)</f>
        <v>3288</v>
      </c>
      <c r="B3289" s="18" t="s">
        <v>103</v>
      </c>
      <c r="C3289" s="18" t="s">
        <v>1601</v>
      </c>
      <c r="D3289" s="18" t="s">
        <v>1705</v>
      </c>
      <c r="E3289" s="19" t="s">
        <v>9303</v>
      </c>
      <c r="F3289" s="18" t="str">
        <f t="shared" si="51"/>
        <v>Macaparana</v>
      </c>
      <c r="G3289" s="19">
        <v>108.04900000000001</v>
      </c>
    </row>
    <row r="3290" spans="1:7" x14ac:dyDescent="0.25">
      <c r="A3290" s="18">
        <f>IF(ISNUMBER(SEARCH('1_Aspectos Geográficos'!$D$6,tab_estados[],1)),MAX($A$1:A3289)+1,0)</f>
        <v>3289</v>
      </c>
      <c r="B3290" s="18" t="s">
        <v>103</v>
      </c>
      <c r="C3290" s="18" t="s">
        <v>1601</v>
      </c>
      <c r="D3290" s="18" t="s">
        <v>1706</v>
      </c>
      <c r="E3290" s="19" t="s">
        <v>9304</v>
      </c>
      <c r="F3290" s="18" t="str">
        <f t="shared" si="51"/>
        <v>Machados</v>
      </c>
      <c r="G3290" s="19">
        <v>60.036000000000001</v>
      </c>
    </row>
    <row r="3291" spans="1:7" x14ac:dyDescent="0.25">
      <c r="A3291" s="18">
        <f>IF(ISNUMBER(SEARCH('1_Aspectos Geográficos'!$D$6,tab_estados[],1)),MAX($A$1:A3290)+1,0)</f>
        <v>3290</v>
      </c>
      <c r="B3291" s="18" t="s">
        <v>103</v>
      </c>
      <c r="C3291" s="18" t="s">
        <v>1601</v>
      </c>
      <c r="D3291" s="18" t="s">
        <v>1707</v>
      </c>
      <c r="E3291" s="19" t="s">
        <v>9305</v>
      </c>
      <c r="F3291" s="18" t="str">
        <f t="shared" si="51"/>
        <v>Manari</v>
      </c>
      <c r="G3291" s="19">
        <v>344.72500000000002</v>
      </c>
    </row>
    <row r="3292" spans="1:7" x14ac:dyDescent="0.25">
      <c r="A3292" s="18">
        <f>IF(ISNUMBER(SEARCH('1_Aspectos Geográficos'!$D$6,tab_estados[],1)),MAX($A$1:A3291)+1,0)</f>
        <v>3291</v>
      </c>
      <c r="B3292" s="18" t="s">
        <v>103</v>
      </c>
      <c r="C3292" s="18" t="s">
        <v>1601</v>
      </c>
      <c r="D3292" s="18" t="s">
        <v>1708</v>
      </c>
      <c r="E3292" s="19" t="s">
        <v>9306</v>
      </c>
      <c r="F3292" s="18" t="str">
        <f t="shared" si="51"/>
        <v>Maraial</v>
      </c>
      <c r="G3292" s="19">
        <v>199.86699999999999</v>
      </c>
    </row>
    <row r="3293" spans="1:7" x14ac:dyDescent="0.25">
      <c r="A3293" s="18">
        <f>IF(ISNUMBER(SEARCH('1_Aspectos Geográficos'!$D$6,tab_estados[],1)),MAX($A$1:A3292)+1,0)</f>
        <v>3292</v>
      </c>
      <c r="B3293" s="18" t="s">
        <v>103</v>
      </c>
      <c r="C3293" s="18" t="s">
        <v>1601</v>
      </c>
      <c r="D3293" s="18" t="s">
        <v>1709</v>
      </c>
      <c r="E3293" s="19" t="s">
        <v>9307</v>
      </c>
      <c r="F3293" s="18" t="str">
        <f t="shared" si="51"/>
        <v>Mirandiba</v>
      </c>
      <c r="G3293" s="19">
        <v>821.67600000000004</v>
      </c>
    </row>
    <row r="3294" spans="1:7" x14ac:dyDescent="0.25">
      <c r="A3294" s="18">
        <f>IF(ISNUMBER(SEARCH('1_Aspectos Geográficos'!$D$6,tab_estados[],1)),MAX($A$1:A3293)+1,0)</f>
        <v>3293</v>
      </c>
      <c r="B3294" s="18" t="s">
        <v>103</v>
      </c>
      <c r="C3294" s="18" t="s">
        <v>1601</v>
      </c>
      <c r="D3294" s="18" t="s">
        <v>1710</v>
      </c>
      <c r="E3294" s="19" t="s">
        <v>9308</v>
      </c>
      <c r="F3294" s="18" t="str">
        <f t="shared" si="51"/>
        <v>Moreno</v>
      </c>
      <c r="G3294" s="19">
        <v>196.072</v>
      </c>
    </row>
    <row r="3295" spans="1:7" x14ac:dyDescent="0.25">
      <c r="A3295" s="18">
        <f>IF(ISNUMBER(SEARCH('1_Aspectos Geográficos'!$D$6,tab_estados[],1)),MAX($A$1:A3294)+1,0)</f>
        <v>3294</v>
      </c>
      <c r="B3295" s="18" t="s">
        <v>103</v>
      </c>
      <c r="C3295" s="18" t="s">
        <v>1601</v>
      </c>
      <c r="D3295" s="18" t="s">
        <v>1711</v>
      </c>
      <c r="E3295" s="19" t="s">
        <v>9309</v>
      </c>
      <c r="F3295" s="18" t="str">
        <f t="shared" si="51"/>
        <v>Nazaré Da Mata</v>
      </c>
      <c r="G3295" s="19">
        <v>130.572</v>
      </c>
    </row>
    <row r="3296" spans="1:7" x14ac:dyDescent="0.25">
      <c r="A3296" s="18">
        <f>IF(ISNUMBER(SEARCH('1_Aspectos Geográficos'!$D$6,tab_estados[],1)),MAX($A$1:A3295)+1,0)</f>
        <v>3295</v>
      </c>
      <c r="B3296" s="18" t="s">
        <v>103</v>
      </c>
      <c r="C3296" s="18" t="s">
        <v>1601</v>
      </c>
      <c r="D3296" s="18" t="s">
        <v>1712</v>
      </c>
      <c r="E3296" s="19" t="s">
        <v>9310</v>
      </c>
      <c r="F3296" s="18" t="str">
        <f t="shared" si="51"/>
        <v>Olinda</v>
      </c>
      <c r="G3296" s="19">
        <v>41.680999999999997</v>
      </c>
    </row>
    <row r="3297" spans="1:7" x14ac:dyDescent="0.25">
      <c r="A3297" s="18">
        <f>IF(ISNUMBER(SEARCH('1_Aspectos Geográficos'!$D$6,tab_estados[],1)),MAX($A$1:A3296)+1,0)</f>
        <v>3296</v>
      </c>
      <c r="B3297" s="18" t="s">
        <v>103</v>
      </c>
      <c r="C3297" s="18" t="s">
        <v>1601</v>
      </c>
      <c r="D3297" s="18" t="s">
        <v>1713</v>
      </c>
      <c r="E3297" s="19" t="s">
        <v>9311</v>
      </c>
      <c r="F3297" s="18" t="str">
        <f t="shared" si="51"/>
        <v>Orobó</v>
      </c>
      <c r="G3297" s="19">
        <v>138.66200000000001</v>
      </c>
    </row>
    <row r="3298" spans="1:7" x14ac:dyDescent="0.25">
      <c r="A3298" s="18">
        <f>IF(ISNUMBER(SEARCH('1_Aspectos Geográficos'!$D$6,tab_estados[],1)),MAX($A$1:A3297)+1,0)</f>
        <v>3297</v>
      </c>
      <c r="B3298" s="18" t="s">
        <v>103</v>
      </c>
      <c r="C3298" s="18" t="s">
        <v>1601</v>
      </c>
      <c r="D3298" s="18" t="s">
        <v>1714</v>
      </c>
      <c r="E3298" s="19" t="s">
        <v>9312</v>
      </c>
      <c r="F3298" s="18" t="str">
        <f t="shared" si="51"/>
        <v>Orocó</v>
      </c>
      <c r="G3298" s="19">
        <v>554.75900000000001</v>
      </c>
    </row>
    <row r="3299" spans="1:7" x14ac:dyDescent="0.25">
      <c r="A3299" s="18">
        <f>IF(ISNUMBER(SEARCH('1_Aspectos Geográficos'!$D$6,tab_estados[],1)),MAX($A$1:A3298)+1,0)</f>
        <v>3298</v>
      </c>
      <c r="B3299" s="18" t="s">
        <v>103</v>
      </c>
      <c r="C3299" s="18" t="s">
        <v>1601</v>
      </c>
      <c r="D3299" s="18" t="s">
        <v>1715</v>
      </c>
      <c r="E3299" s="19" t="s">
        <v>9313</v>
      </c>
      <c r="F3299" s="18" t="str">
        <f t="shared" si="51"/>
        <v>Ouricuri</v>
      </c>
      <c r="G3299" s="19">
        <v>2381.578</v>
      </c>
    </row>
    <row r="3300" spans="1:7" x14ac:dyDescent="0.25">
      <c r="A3300" s="18">
        <f>IF(ISNUMBER(SEARCH('1_Aspectos Geográficos'!$D$6,tab_estados[],1)),MAX($A$1:A3299)+1,0)</f>
        <v>3299</v>
      </c>
      <c r="B3300" s="18" t="s">
        <v>103</v>
      </c>
      <c r="C3300" s="18" t="s">
        <v>1601</v>
      </c>
      <c r="D3300" s="18" t="s">
        <v>1716</v>
      </c>
      <c r="E3300" s="19" t="s">
        <v>9314</v>
      </c>
      <c r="F3300" s="18" t="str">
        <f t="shared" si="51"/>
        <v>Palmares</v>
      </c>
      <c r="G3300" s="19">
        <v>339.291</v>
      </c>
    </row>
    <row r="3301" spans="1:7" x14ac:dyDescent="0.25">
      <c r="A3301" s="18">
        <f>IF(ISNUMBER(SEARCH('1_Aspectos Geográficos'!$D$6,tab_estados[],1)),MAX($A$1:A3300)+1,0)</f>
        <v>3300</v>
      </c>
      <c r="B3301" s="18" t="s">
        <v>103</v>
      </c>
      <c r="C3301" s="18" t="s">
        <v>1601</v>
      </c>
      <c r="D3301" s="18" t="s">
        <v>1717</v>
      </c>
      <c r="E3301" s="19" t="s">
        <v>9315</v>
      </c>
      <c r="F3301" s="18" t="str">
        <f t="shared" si="51"/>
        <v>Palmeirina</v>
      </c>
      <c r="G3301" s="19">
        <v>168.797</v>
      </c>
    </row>
    <row r="3302" spans="1:7" x14ac:dyDescent="0.25">
      <c r="A3302" s="18">
        <f>IF(ISNUMBER(SEARCH('1_Aspectos Geográficos'!$D$6,tab_estados[],1)),MAX($A$1:A3301)+1,0)</f>
        <v>3301</v>
      </c>
      <c r="B3302" s="18" t="s">
        <v>103</v>
      </c>
      <c r="C3302" s="18" t="s">
        <v>1601</v>
      </c>
      <c r="D3302" s="18" t="s">
        <v>1718</v>
      </c>
      <c r="E3302" s="19" t="s">
        <v>9316</v>
      </c>
      <c r="F3302" s="18" t="str">
        <f t="shared" si="51"/>
        <v>Panelas</v>
      </c>
      <c r="G3302" s="19">
        <v>380.428</v>
      </c>
    </row>
    <row r="3303" spans="1:7" x14ac:dyDescent="0.25">
      <c r="A3303" s="18">
        <f>IF(ISNUMBER(SEARCH('1_Aspectos Geográficos'!$D$6,tab_estados[],1)),MAX($A$1:A3302)+1,0)</f>
        <v>3302</v>
      </c>
      <c r="B3303" s="18" t="s">
        <v>103</v>
      </c>
      <c r="C3303" s="18" t="s">
        <v>1601</v>
      </c>
      <c r="D3303" s="18" t="s">
        <v>1719</v>
      </c>
      <c r="E3303" s="19" t="s">
        <v>9317</v>
      </c>
      <c r="F3303" s="18" t="str">
        <f t="shared" si="51"/>
        <v>Paranatama</v>
      </c>
      <c r="G3303" s="19">
        <v>185.37200000000001</v>
      </c>
    </row>
    <row r="3304" spans="1:7" x14ac:dyDescent="0.25">
      <c r="A3304" s="18">
        <f>IF(ISNUMBER(SEARCH('1_Aspectos Geográficos'!$D$6,tab_estados[],1)),MAX($A$1:A3303)+1,0)</f>
        <v>3303</v>
      </c>
      <c r="B3304" s="18" t="s">
        <v>103</v>
      </c>
      <c r="C3304" s="18" t="s">
        <v>1601</v>
      </c>
      <c r="D3304" s="18" t="s">
        <v>1720</v>
      </c>
      <c r="E3304" s="19" t="s">
        <v>9318</v>
      </c>
      <c r="F3304" s="18" t="str">
        <f t="shared" si="51"/>
        <v>Parnamirim</v>
      </c>
      <c r="G3304" s="19">
        <v>2621.433</v>
      </c>
    </row>
    <row r="3305" spans="1:7" x14ac:dyDescent="0.25">
      <c r="A3305" s="18">
        <f>IF(ISNUMBER(SEARCH('1_Aspectos Geográficos'!$D$6,tab_estados[],1)),MAX($A$1:A3304)+1,0)</f>
        <v>3304</v>
      </c>
      <c r="B3305" s="18" t="s">
        <v>103</v>
      </c>
      <c r="C3305" s="18" t="s">
        <v>1601</v>
      </c>
      <c r="D3305" s="18" t="s">
        <v>1721</v>
      </c>
      <c r="E3305" s="19" t="s">
        <v>9319</v>
      </c>
      <c r="F3305" s="18" t="str">
        <f t="shared" si="51"/>
        <v>Passira</v>
      </c>
      <c r="G3305" s="19">
        <v>326.75700000000001</v>
      </c>
    </row>
    <row r="3306" spans="1:7" x14ac:dyDescent="0.25">
      <c r="A3306" s="18">
        <f>IF(ISNUMBER(SEARCH('1_Aspectos Geográficos'!$D$6,tab_estados[],1)),MAX($A$1:A3305)+1,0)</f>
        <v>3305</v>
      </c>
      <c r="B3306" s="18" t="s">
        <v>103</v>
      </c>
      <c r="C3306" s="18" t="s">
        <v>1601</v>
      </c>
      <c r="D3306" s="18" t="s">
        <v>1722</v>
      </c>
      <c r="E3306" s="19" t="s">
        <v>9320</v>
      </c>
      <c r="F3306" s="18" t="str">
        <f t="shared" si="51"/>
        <v>Paudalho</v>
      </c>
      <c r="G3306" s="19">
        <v>274.77600000000001</v>
      </c>
    </row>
    <row r="3307" spans="1:7" x14ac:dyDescent="0.25">
      <c r="A3307" s="18">
        <f>IF(ISNUMBER(SEARCH('1_Aspectos Geográficos'!$D$6,tab_estados[],1)),MAX($A$1:A3306)+1,0)</f>
        <v>3306</v>
      </c>
      <c r="B3307" s="18" t="s">
        <v>103</v>
      </c>
      <c r="C3307" s="18" t="s">
        <v>1601</v>
      </c>
      <c r="D3307" s="18" t="s">
        <v>1723</v>
      </c>
      <c r="E3307" s="19" t="s">
        <v>8771</v>
      </c>
      <c r="F3307" s="18" t="str">
        <f t="shared" si="51"/>
        <v>Paulista</v>
      </c>
      <c r="G3307" s="19">
        <v>97.311999999999998</v>
      </c>
    </row>
    <row r="3308" spans="1:7" x14ac:dyDescent="0.25">
      <c r="A3308" s="18">
        <f>IF(ISNUMBER(SEARCH('1_Aspectos Geográficos'!$D$6,tab_estados[],1)),MAX($A$1:A3307)+1,0)</f>
        <v>3307</v>
      </c>
      <c r="B3308" s="18" t="s">
        <v>103</v>
      </c>
      <c r="C3308" s="18" t="s">
        <v>1601</v>
      </c>
      <c r="D3308" s="18" t="s">
        <v>1724</v>
      </c>
      <c r="E3308" s="19" t="s">
        <v>9321</v>
      </c>
      <c r="F3308" s="18" t="str">
        <f t="shared" si="51"/>
        <v>Pedra</v>
      </c>
      <c r="G3308" s="19">
        <v>921.47699999999998</v>
      </c>
    </row>
    <row r="3309" spans="1:7" x14ac:dyDescent="0.25">
      <c r="A3309" s="18">
        <f>IF(ISNUMBER(SEARCH('1_Aspectos Geográficos'!$D$6,tab_estados[],1)),MAX($A$1:A3308)+1,0)</f>
        <v>3308</v>
      </c>
      <c r="B3309" s="18" t="s">
        <v>103</v>
      </c>
      <c r="C3309" s="18" t="s">
        <v>1601</v>
      </c>
      <c r="D3309" s="18" t="s">
        <v>1725</v>
      </c>
      <c r="E3309" s="19" t="s">
        <v>9322</v>
      </c>
      <c r="F3309" s="18" t="str">
        <f t="shared" si="51"/>
        <v>Pesqueira</v>
      </c>
      <c r="G3309" s="19">
        <v>980.875</v>
      </c>
    </row>
    <row r="3310" spans="1:7" x14ac:dyDescent="0.25">
      <c r="A3310" s="18">
        <f>IF(ISNUMBER(SEARCH('1_Aspectos Geográficos'!$D$6,tab_estados[],1)),MAX($A$1:A3309)+1,0)</f>
        <v>3309</v>
      </c>
      <c r="B3310" s="18" t="s">
        <v>103</v>
      </c>
      <c r="C3310" s="18" t="s">
        <v>1601</v>
      </c>
      <c r="D3310" s="18" t="s">
        <v>1726</v>
      </c>
      <c r="E3310" s="19" t="s">
        <v>9323</v>
      </c>
      <c r="F3310" s="18" t="str">
        <f t="shared" si="51"/>
        <v>Petrolândia</v>
      </c>
      <c r="G3310" s="19">
        <v>1056.595</v>
      </c>
    </row>
    <row r="3311" spans="1:7" x14ac:dyDescent="0.25">
      <c r="A3311" s="18">
        <f>IF(ISNUMBER(SEARCH('1_Aspectos Geográficos'!$D$6,tab_estados[],1)),MAX($A$1:A3310)+1,0)</f>
        <v>3310</v>
      </c>
      <c r="B3311" s="18" t="s">
        <v>103</v>
      </c>
      <c r="C3311" s="18" t="s">
        <v>1601</v>
      </c>
      <c r="D3311" s="18" t="s">
        <v>1727</v>
      </c>
      <c r="E3311" s="19" t="s">
        <v>9324</v>
      </c>
      <c r="F3311" s="18" t="str">
        <f t="shared" si="51"/>
        <v>Petrolina</v>
      </c>
      <c r="G3311" s="19">
        <v>4561.8739999999998</v>
      </c>
    </row>
    <row r="3312" spans="1:7" x14ac:dyDescent="0.25">
      <c r="A3312" s="18">
        <f>IF(ISNUMBER(SEARCH('1_Aspectos Geográficos'!$D$6,tab_estados[],1)),MAX($A$1:A3311)+1,0)</f>
        <v>3311</v>
      </c>
      <c r="B3312" s="18" t="s">
        <v>103</v>
      </c>
      <c r="C3312" s="18" t="s">
        <v>1601</v>
      </c>
      <c r="D3312" s="18" t="s">
        <v>1728</v>
      </c>
      <c r="E3312" s="19" t="s">
        <v>9325</v>
      </c>
      <c r="F3312" s="18" t="str">
        <f t="shared" si="51"/>
        <v>Poção</v>
      </c>
      <c r="G3312" s="19">
        <v>204.32900000000001</v>
      </c>
    </row>
    <row r="3313" spans="1:7" x14ac:dyDescent="0.25">
      <c r="A3313" s="18">
        <f>IF(ISNUMBER(SEARCH('1_Aspectos Geográficos'!$D$6,tab_estados[],1)),MAX($A$1:A3312)+1,0)</f>
        <v>3312</v>
      </c>
      <c r="B3313" s="18" t="s">
        <v>103</v>
      </c>
      <c r="C3313" s="18" t="s">
        <v>1601</v>
      </c>
      <c r="D3313" s="18" t="s">
        <v>1729</v>
      </c>
      <c r="E3313" s="19" t="s">
        <v>9326</v>
      </c>
      <c r="F3313" s="18" t="str">
        <f t="shared" si="51"/>
        <v>Pombos</v>
      </c>
      <c r="G3313" s="19">
        <v>239.876</v>
      </c>
    </row>
    <row r="3314" spans="1:7" x14ac:dyDescent="0.25">
      <c r="A3314" s="18">
        <f>IF(ISNUMBER(SEARCH('1_Aspectos Geográficos'!$D$6,tab_estados[],1)),MAX($A$1:A3313)+1,0)</f>
        <v>3313</v>
      </c>
      <c r="B3314" s="18" t="s">
        <v>103</v>
      </c>
      <c r="C3314" s="18" t="s">
        <v>1601</v>
      </c>
      <c r="D3314" s="18" t="s">
        <v>1730</v>
      </c>
      <c r="E3314" s="19" t="s">
        <v>8606</v>
      </c>
      <c r="F3314" s="18" t="str">
        <f t="shared" si="51"/>
        <v>Primavera</v>
      </c>
      <c r="G3314" s="19">
        <v>113.11199999999999</v>
      </c>
    </row>
    <row r="3315" spans="1:7" x14ac:dyDescent="0.25">
      <c r="A3315" s="18">
        <f>IF(ISNUMBER(SEARCH('1_Aspectos Geográficos'!$D$6,tab_estados[],1)),MAX($A$1:A3314)+1,0)</f>
        <v>3314</v>
      </c>
      <c r="B3315" s="18" t="s">
        <v>103</v>
      </c>
      <c r="C3315" s="18" t="s">
        <v>1601</v>
      </c>
      <c r="D3315" s="18" t="s">
        <v>1731</v>
      </c>
      <c r="E3315" s="19" t="s">
        <v>9327</v>
      </c>
      <c r="F3315" s="18" t="str">
        <f t="shared" si="51"/>
        <v>Quipapá</v>
      </c>
      <c r="G3315" s="19">
        <v>230.61699999999999</v>
      </c>
    </row>
    <row r="3316" spans="1:7" x14ac:dyDescent="0.25">
      <c r="A3316" s="18">
        <f>IF(ISNUMBER(SEARCH('1_Aspectos Geográficos'!$D$6,tab_estados[],1)),MAX($A$1:A3315)+1,0)</f>
        <v>3315</v>
      </c>
      <c r="B3316" s="18" t="s">
        <v>103</v>
      </c>
      <c r="C3316" s="18" t="s">
        <v>1601</v>
      </c>
      <c r="D3316" s="18" t="s">
        <v>1732</v>
      </c>
      <c r="E3316" s="19" t="s">
        <v>8786</v>
      </c>
      <c r="F3316" s="18" t="str">
        <f t="shared" si="51"/>
        <v>Quixaba</v>
      </c>
      <c r="G3316" s="19">
        <v>210.70500000000001</v>
      </c>
    </row>
    <row r="3317" spans="1:7" x14ac:dyDescent="0.25">
      <c r="A3317" s="18">
        <f>IF(ISNUMBER(SEARCH('1_Aspectos Geográficos'!$D$6,tab_estados[],1)),MAX($A$1:A3316)+1,0)</f>
        <v>3316</v>
      </c>
      <c r="B3317" s="18" t="s">
        <v>103</v>
      </c>
      <c r="C3317" s="18" t="s">
        <v>1601</v>
      </c>
      <c r="D3317" s="18" t="s">
        <v>1733</v>
      </c>
      <c r="E3317" s="19" t="s">
        <v>9328</v>
      </c>
      <c r="F3317" s="18" t="str">
        <f t="shared" si="51"/>
        <v>Recife</v>
      </c>
      <c r="G3317" s="19">
        <v>218.435</v>
      </c>
    </row>
    <row r="3318" spans="1:7" x14ac:dyDescent="0.25">
      <c r="A3318" s="18">
        <f>IF(ISNUMBER(SEARCH('1_Aspectos Geográficos'!$D$6,tab_estados[],1)),MAX($A$1:A3317)+1,0)</f>
        <v>3317</v>
      </c>
      <c r="B3318" s="18" t="s">
        <v>103</v>
      </c>
      <c r="C3318" s="18" t="s">
        <v>1601</v>
      </c>
      <c r="D3318" s="18" t="s">
        <v>1734</v>
      </c>
      <c r="E3318" s="19" t="s">
        <v>9329</v>
      </c>
      <c r="F3318" s="18" t="str">
        <f t="shared" si="51"/>
        <v>Riacho Das Almas</v>
      </c>
      <c r="G3318" s="19">
        <v>314.00299999999999</v>
      </c>
    </row>
    <row r="3319" spans="1:7" x14ac:dyDescent="0.25">
      <c r="A3319" s="18">
        <f>IF(ISNUMBER(SEARCH('1_Aspectos Geográficos'!$D$6,tab_estados[],1)),MAX($A$1:A3318)+1,0)</f>
        <v>3318</v>
      </c>
      <c r="B3319" s="18" t="s">
        <v>103</v>
      </c>
      <c r="C3319" s="18" t="s">
        <v>1601</v>
      </c>
      <c r="D3319" s="18" t="s">
        <v>1735</v>
      </c>
      <c r="E3319" s="19" t="s">
        <v>9330</v>
      </c>
      <c r="F3319" s="18" t="str">
        <f t="shared" si="51"/>
        <v>Ribeirão</v>
      </c>
      <c r="G3319" s="19">
        <v>289.733</v>
      </c>
    </row>
    <row r="3320" spans="1:7" x14ac:dyDescent="0.25">
      <c r="A3320" s="18">
        <f>IF(ISNUMBER(SEARCH('1_Aspectos Geográficos'!$D$6,tab_estados[],1)),MAX($A$1:A3319)+1,0)</f>
        <v>3319</v>
      </c>
      <c r="B3320" s="18" t="s">
        <v>103</v>
      </c>
      <c r="C3320" s="18" t="s">
        <v>1601</v>
      </c>
      <c r="D3320" s="18" t="s">
        <v>1736</v>
      </c>
      <c r="E3320" s="19" t="s">
        <v>9331</v>
      </c>
      <c r="F3320" s="18" t="str">
        <f t="shared" si="51"/>
        <v>Rio Formoso</v>
      </c>
      <c r="G3320" s="19">
        <v>227.458</v>
      </c>
    </row>
    <row r="3321" spans="1:7" x14ac:dyDescent="0.25">
      <c r="A3321" s="18">
        <f>IF(ISNUMBER(SEARCH('1_Aspectos Geográficos'!$D$6,tab_estados[],1)),MAX($A$1:A3320)+1,0)</f>
        <v>3320</v>
      </c>
      <c r="B3321" s="18" t="s">
        <v>103</v>
      </c>
      <c r="C3321" s="18" t="s">
        <v>1601</v>
      </c>
      <c r="D3321" s="18" t="s">
        <v>1737</v>
      </c>
      <c r="E3321" s="19" t="s">
        <v>9332</v>
      </c>
      <c r="F3321" s="18" t="str">
        <f t="shared" si="51"/>
        <v>Sairé</v>
      </c>
      <c r="G3321" s="19">
        <v>189.36500000000001</v>
      </c>
    </row>
    <row r="3322" spans="1:7" x14ac:dyDescent="0.25">
      <c r="A3322" s="18">
        <f>IF(ISNUMBER(SEARCH('1_Aspectos Geográficos'!$D$6,tab_estados[],1)),MAX($A$1:A3321)+1,0)</f>
        <v>3321</v>
      </c>
      <c r="B3322" s="18" t="s">
        <v>103</v>
      </c>
      <c r="C3322" s="18" t="s">
        <v>1601</v>
      </c>
      <c r="D3322" s="18" t="s">
        <v>1738</v>
      </c>
      <c r="E3322" s="19" t="s">
        <v>8794</v>
      </c>
      <c r="F3322" s="18" t="str">
        <f t="shared" si="51"/>
        <v>Salgadinho</v>
      </c>
      <c r="G3322" s="19">
        <v>87.216999999999999</v>
      </c>
    </row>
    <row r="3323" spans="1:7" x14ac:dyDescent="0.25">
      <c r="A3323" s="18">
        <f>IF(ISNUMBER(SEARCH('1_Aspectos Geográficos'!$D$6,tab_estados[],1)),MAX($A$1:A3322)+1,0)</f>
        <v>3322</v>
      </c>
      <c r="B3323" s="18" t="s">
        <v>103</v>
      </c>
      <c r="C3323" s="18" t="s">
        <v>1601</v>
      </c>
      <c r="D3323" s="18" t="s">
        <v>1739</v>
      </c>
      <c r="E3323" s="19" t="s">
        <v>9333</v>
      </c>
      <c r="F3323" s="18" t="str">
        <f t="shared" si="51"/>
        <v>Salgueiro</v>
      </c>
      <c r="G3323" s="19">
        <v>1686.8140000000001</v>
      </c>
    </row>
    <row r="3324" spans="1:7" x14ac:dyDescent="0.25">
      <c r="A3324" s="18">
        <f>IF(ISNUMBER(SEARCH('1_Aspectos Geográficos'!$D$6,tab_estados[],1)),MAX($A$1:A3323)+1,0)</f>
        <v>3323</v>
      </c>
      <c r="B3324" s="18" t="s">
        <v>103</v>
      </c>
      <c r="C3324" s="18" t="s">
        <v>1601</v>
      </c>
      <c r="D3324" s="18" t="s">
        <v>1740</v>
      </c>
      <c r="E3324" s="19" t="s">
        <v>9334</v>
      </c>
      <c r="F3324" s="18" t="str">
        <f t="shared" si="51"/>
        <v>Saloá</v>
      </c>
      <c r="G3324" s="19">
        <v>251.54900000000001</v>
      </c>
    </row>
    <row r="3325" spans="1:7" x14ac:dyDescent="0.25">
      <c r="A3325" s="18">
        <f>IF(ISNUMBER(SEARCH('1_Aspectos Geográficos'!$D$6,tab_estados[],1)),MAX($A$1:A3324)+1,0)</f>
        <v>3324</v>
      </c>
      <c r="B3325" s="18" t="s">
        <v>103</v>
      </c>
      <c r="C3325" s="18" t="s">
        <v>1601</v>
      </c>
      <c r="D3325" s="18" t="s">
        <v>1741</v>
      </c>
      <c r="E3325" s="19" t="s">
        <v>9335</v>
      </c>
      <c r="F3325" s="18" t="str">
        <f t="shared" si="51"/>
        <v>Sanharó</v>
      </c>
      <c r="G3325" s="19">
        <v>268.68599999999998</v>
      </c>
    </row>
    <row r="3326" spans="1:7" x14ac:dyDescent="0.25">
      <c r="A3326" s="18">
        <f>IF(ISNUMBER(SEARCH('1_Aspectos Geográficos'!$D$6,tab_estados[],1)),MAX($A$1:A3325)+1,0)</f>
        <v>3325</v>
      </c>
      <c r="B3326" s="18" t="s">
        <v>103</v>
      </c>
      <c r="C3326" s="18" t="s">
        <v>1601</v>
      </c>
      <c r="D3326" s="18" t="s">
        <v>1742</v>
      </c>
      <c r="E3326" s="19" t="s">
        <v>8797</v>
      </c>
      <c r="F3326" s="18" t="str">
        <f t="shared" si="51"/>
        <v>Santa Cruz</v>
      </c>
      <c r="G3326" s="19">
        <v>1245.9829999999999</v>
      </c>
    </row>
    <row r="3327" spans="1:7" x14ac:dyDescent="0.25">
      <c r="A3327" s="18">
        <f>IF(ISNUMBER(SEARCH('1_Aspectos Geográficos'!$D$6,tab_estados[],1)),MAX($A$1:A3326)+1,0)</f>
        <v>3326</v>
      </c>
      <c r="B3327" s="18" t="s">
        <v>103</v>
      </c>
      <c r="C3327" s="18" t="s">
        <v>1601</v>
      </c>
      <c r="D3327" s="18" t="s">
        <v>1743</v>
      </c>
      <c r="E3327" s="19" t="s">
        <v>9336</v>
      </c>
      <c r="F3327" s="18" t="str">
        <f t="shared" si="51"/>
        <v>Santa Cruz Da Baixa Verde</v>
      </c>
      <c r="G3327" s="19">
        <v>114.932</v>
      </c>
    </row>
    <row r="3328" spans="1:7" x14ac:dyDescent="0.25">
      <c r="A3328" s="18">
        <f>IF(ISNUMBER(SEARCH('1_Aspectos Geográficos'!$D$6,tab_estados[],1)),MAX($A$1:A3327)+1,0)</f>
        <v>3327</v>
      </c>
      <c r="B3328" s="18" t="s">
        <v>103</v>
      </c>
      <c r="C3328" s="18" t="s">
        <v>1601</v>
      </c>
      <c r="D3328" s="18" t="s">
        <v>1744</v>
      </c>
      <c r="E3328" s="19" t="s">
        <v>9337</v>
      </c>
      <c r="F3328" s="18" t="str">
        <f t="shared" si="51"/>
        <v>Santa Cruz Do Capibaribe</v>
      </c>
      <c r="G3328" s="19">
        <v>335.30900000000003</v>
      </c>
    </row>
    <row r="3329" spans="1:7" x14ac:dyDescent="0.25">
      <c r="A3329" s="18">
        <f>IF(ISNUMBER(SEARCH('1_Aspectos Geográficos'!$D$6,tab_estados[],1)),MAX($A$1:A3328)+1,0)</f>
        <v>3328</v>
      </c>
      <c r="B3329" s="18" t="s">
        <v>103</v>
      </c>
      <c r="C3329" s="18" t="s">
        <v>1601</v>
      </c>
      <c r="D3329" s="18" t="s">
        <v>1745</v>
      </c>
      <c r="E3329" s="19" t="s">
        <v>9338</v>
      </c>
      <c r="F3329" s="18" t="str">
        <f t="shared" si="51"/>
        <v>Santa Filomena</v>
      </c>
      <c r="G3329" s="19">
        <v>1005.341</v>
      </c>
    </row>
    <row r="3330" spans="1:7" x14ac:dyDescent="0.25">
      <c r="A3330" s="18">
        <f>IF(ISNUMBER(SEARCH('1_Aspectos Geográficos'!$D$6,tab_estados[],1)),MAX($A$1:A3329)+1,0)</f>
        <v>3329</v>
      </c>
      <c r="B3330" s="18" t="s">
        <v>103</v>
      </c>
      <c r="C3330" s="18" t="s">
        <v>1601</v>
      </c>
      <c r="D3330" s="18" t="s">
        <v>1746</v>
      </c>
      <c r="E3330" s="19" t="s">
        <v>9339</v>
      </c>
      <c r="F3330" s="18" t="str">
        <f t="shared" ref="F3330:F3393" si="52">IFERROR(VLOOKUP(ROW(A3329),lista,5,0),"")</f>
        <v>Santa Maria Da Boa Vista</v>
      </c>
      <c r="G3330" s="19">
        <v>3000.7739999999999</v>
      </c>
    </row>
    <row r="3331" spans="1:7" x14ac:dyDescent="0.25">
      <c r="A3331" s="18">
        <f>IF(ISNUMBER(SEARCH('1_Aspectos Geográficos'!$D$6,tab_estados[],1)),MAX($A$1:A3330)+1,0)</f>
        <v>3330</v>
      </c>
      <c r="B3331" s="18" t="s">
        <v>103</v>
      </c>
      <c r="C3331" s="18" t="s">
        <v>1601</v>
      </c>
      <c r="D3331" s="18" t="s">
        <v>1747</v>
      </c>
      <c r="E3331" s="19" t="s">
        <v>9340</v>
      </c>
      <c r="F3331" s="18" t="str">
        <f t="shared" si="52"/>
        <v>Santa Maria Do Cambucá</v>
      </c>
      <c r="G3331" s="19">
        <v>92.147999999999996</v>
      </c>
    </row>
    <row r="3332" spans="1:7" x14ac:dyDescent="0.25">
      <c r="A3332" s="18">
        <f>IF(ISNUMBER(SEARCH('1_Aspectos Geográficos'!$D$6,tab_estados[],1)),MAX($A$1:A3331)+1,0)</f>
        <v>3331</v>
      </c>
      <c r="B3332" s="18" t="s">
        <v>103</v>
      </c>
      <c r="C3332" s="18" t="s">
        <v>1601</v>
      </c>
      <c r="D3332" s="18" t="s">
        <v>1748</v>
      </c>
      <c r="E3332" s="19" t="s">
        <v>7589</v>
      </c>
      <c r="F3332" s="18" t="str">
        <f t="shared" si="52"/>
        <v>Santa Terezinha</v>
      </c>
      <c r="G3332" s="19">
        <v>200.32</v>
      </c>
    </row>
    <row r="3333" spans="1:7" x14ac:dyDescent="0.25">
      <c r="A3333" s="18">
        <f>IF(ISNUMBER(SEARCH('1_Aspectos Geográficos'!$D$6,tab_estados[],1)),MAX($A$1:A3332)+1,0)</f>
        <v>3332</v>
      </c>
      <c r="B3333" s="18" t="s">
        <v>103</v>
      </c>
      <c r="C3333" s="18" t="s">
        <v>1601</v>
      </c>
      <c r="D3333" s="18" t="s">
        <v>1749</v>
      </c>
      <c r="E3333" s="19" t="s">
        <v>9341</v>
      </c>
      <c r="F3333" s="18" t="str">
        <f t="shared" si="52"/>
        <v>São Benedito Do Sul</v>
      </c>
      <c r="G3333" s="19">
        <v>160.477</v>
      </c>
    </row>
    <row r="3334" spans="1:7" x14ac:dyDescent="0.25">
      <c r="A3334" s="18">
        <f>IF(ISNUMBER(SEARCH('1_Aspectos Geográficos'!$D$6,tab_estados[],1)),MAX($A$1:A3333)+1,0)</f>
        <v>3333</v>
      </c>
      <c r="B3334" s="18" t="s">
        <v>103</v>
      </c>
      <c r="C3334" s="18" t="s">
        <v>1601</v>
      </c>
      <c r="D3334" s="18" t="s">
        <v>1750</v>
      </c>
      <c r="E3334" s="19" t="s">
        <v>9342</v>
      </c>
      <c r="F3334" s="18" t="str">
        <f t="shared" si="52"/>
        <v>São Bento Do Una</v>
      </c>
      <c r="G3334" s="19">
        <v>719.14800000000002</v>
      </c>
    </row>
    <row r="3335" spans="1:7" x14ac:dyDescent="0.25">
      <c r="A3335" s="18">
        <f>IF(ISNUMBER(SEARCH('1_Aspectos Geográficos'!$D$6,tab_estados[],1)),MAX($A$1:A3334)+1,0)</f>
        <v>3334</v>
      </c>
      <c r="B3335" s="18" t="s">
        <v>103</v>
      </c>
      <c r="C3335" s="18" t="s">
        <v>1601</v>
      </c>
      <c r="D3335" s="18" t="s">
        <v>1751</v>
      </c>
      <c r="E3335" s="19" t="s">
        <v>9343</v>
      </c>
      <c r="F3335" s="18" t="str">
        <f t="shared" si="52"/>
        <v>São Caitano</v>
      </c>
      <c r="G3335" s="19">
        <v>382.46499999999997</v>
      </c>
    </row>
    <row r="3336" spans="1:7" x14ac:dyDescent="0.25">
      <c r="A3336" s="18">
        <f>IF(ISNUMBER(SEARCH('1_Aspectos Geográficos'!$D$6,tab_estados[],1)),MAX($A$1:A3335)+1,0)</f>
        <v>3335</v>
      </c>
      <c r="B3336" s="18" t="s">
        <v>103</v>
      </c>
      <c r="C3336" s="18" t="s">
        <v>1601</v>
      </c>
      <c r="D3336" s="18" t="s">
        <v>1752</v>
      </c>
      <c r="E3336" s="19" t="s">
        <v>9157</v>
      </c>
      <c r="F3336" s="18" t="str">
        <f t="shared" si="52"/>
        <v>São João</v>
      </c>
      <c r="G3336" s="19">
        <v>258.334</v>
      </c>
    </row>
    <row r="3337" spans="1:7" x14ac:dyDescent="0.25">
      <c r="A3337" s="18">
        <f>IF(ISNUMBER(SEARCH('1_Aspectos Geográficos'!$D$6,tab_estados[],1)),MAX($A$1:A3336)+1,0)</f>
        <v>3336</v>
      </c>
      <c r="B3337" s="18" t="s">
        <v>103</v>
      </c>
      <c r="C3337" s="18" t="s">
        <v>1601</v>
      </c>
      <c r="D3337" s="18" t="s">
        <v>1753</v>
      </c>
      <c r="E3337" s="19" t="s">
        <v>9344</v>
      </c>
      <c r="F3337" s="18" t="str">
        <f t="shared" si="52"/>
        <v>São Joaquim Do Monte</v>
      </c>
      <c r="G3337" s="19">
        <v>232.07</v>
      </c>
    </row>
    <row r="3338" spans="1:7" x14ac:dyDescent="0.25">
      <c r="A3338" s="18">
        <f>IF(ISNUMBER(SEARCH('1_Aspectos Geográficos'!$D$6,tab_estados[],1)),MAX($A$1:A3337)+1,0)</f>
        <v>3337</v>
      </c>
      <c r="B3338" s="18" t="s">
        <v>103</v>
      </c>
      <c r="C3338" s="18" t="s">
        <v>1601</v>
      </c>
      <c r="D3338" s="18" t="s">
        <v>1754</v>
      </c>
      <c r="E3338" s="19" t="s">
        <v>9345</v>
      </c>
      <c r="F3338" s="18" t="str">
        <f t="shared" si="52"/>
        <v>São José Da Coroa Grande</v>
      </c>
      <c r="G3338" s="19">
        <v>69.340999999999994</v>
      </c>
    </row>
    <row r="3339" spans="1:7" x14ac:dyDescent="0.25">
      <c r="A3339" s="18">
        <f>IF(ISNUMBER(SEARCH('1_Aspectos Geográficos'!$D$6,tab_estados[],1)),MAX($A$1:A3338)+1,0)</f>
        <v>3338</v>
      </c>
      <c r="B3339" s="18" t="s">
        <v>103</v>
      </c>
      <c r="C3339" s="18" t="s">
        <v>1601</v>
      </c>
      <c r="D3339" s="18" t="s">
        <v>1755</v>
      </c>
      <c r="E3339" s="19" t="s">
        <v>9346</v>
      </c>
      <c r="F3339" s="18" t="str">
        <f t="shared" si="52"/>
        <v>São José Do Belmonte</v>
      </c>
      <c r="G3339" s="19">
        <v>1474.086</v>
      </c>
    </row>
    <row r="3340" spans="1:7" x14ac:dyDescent="0.25">
      <c r="A3340" s="18">
        <f>IF(ISNUMBER(SEARCH('1_Aspectos Geográficos'!$D$6,tab_estados[],1)),MAX($A$1:A3339)+1,0)</f>
        <v>3339</v>
      </c>
      <c r="B3340" s="18" t="s">
        <v>103</v>
      </c>
      <c r="C3340" s="18" t="s">
        <v>1601</v>
      </c>
      <c r="D3340" s="18" t="s">
        <v>1756</v>
      </c>
      <c r="E3340" s="19" t="s">
        <v>9347</v>
      </c>
      <c r="F3340" s="18" t="str">
        <f t="shared" si="52"/>
        <v>São José Do Egito</v>
      </c>
      <c r="G3340" s="19">
        <v>794.14300000000003</v>
      </c>
    </row>
    <row r="3341" spans="1:7" x14ac:dyDescent="0.25">
      <c r="A3341" s="18">
        <f>IF(ISNUMBER(SEARCH('1_Aspectos Geográficos'!$D$6,tab_estados[],1)),MAX($A$1:A3340)+1,0)</f>
        <v>3340</v>
      </c>
      <c r="B3341" s="18" t="s">
        <v>103</v>
      </c>
      <c r="C3341" s="18" t="s">
        <v>1601</v>
      </c>
      <c r="D3341" s="18" t="s">
        <v>1757</v>
      </c>
      <c r="E3341" s="19" t="s">
        <v>9348</v>
      </c>
      <c r="F3341" s="18" t="str">
        <f t="shared" si="52"/>
        <v>São Lourenço Da Mata</v>
      </c>
      <c r="G3341" s="19">
        <v>262.10599999999999</v>
      </c>
    </row>
    <row r="3342" spans="1:7" x14ac:dyDescent="0.25">
      <c r="A3342" s="18">
        <f>IF(ISNUMBER(SEARCH('1_Aspectos Geográficos'!$D$6,tab_estados[],1)),MAX($A$1:A3341)+1,0)</f>
        <v>3341</v>
      </c>
      <c r="B3342" s="18" t="s">
        <v>103</v>
      </c>
      <c r="C3342" s="18" t="s">
        <v>1601</v>
      </c>
      <c r="D3342" s="18" t="s">
        <v>1758</v>
      </c>
      <c r="E3342" s="19" t="s">
        <v>7451</v>
      </c>
      <c r="F3342" s="18" t="str">
        <f t="shared" si="52"/>
        <v>São Vicente Ferrer</v>
      </c>
      <c r="G3342" s="19">
        <v>113.985</v>
      </c>
    </row>
    <row r="3343" spans="1:7" x14ac:dyDescent="0.25">
      <c r="A3343" s="18">
        <f>IF(ISNUMBER(SEARCH('1_Aspectos Geográficos'!$D$6,tab_estados[],1)),MAX($A$1:A3342)+1,0)</f>
        <v>3342</v>
      </c>
      <c r="B3343" s="18" t="s">
        <v>103</v>
      </c>
      <c r="C3343" s="18" t="s">
        <v>1601</v>
      </c>
      <c r="D3343" s="18" t="s">
        <v>1759</v>
      </c>
      <c r="E3343" s="19" t="s">
        <v>9349</v>
      </c>
      <c r="F3343" s="18" t="str">
        <f t="shared" si="52"/>
        <v>Serra Talhada</v>
      </c>
      <c r="G3343" s="19">
        <v>2980.0070000000001</v>
      </c>
    </row>
    <row r="3344" spans="1:7" x14ac:dyDescent="0.25">
      <c r="A3344" s="18">
        <f>IF(ISNUMBER(SEARCH('1_Aspectos Geográficos'!$D$6,tab_estados[],1)),MAX($A$1:A3343)+1,0)</f>
        <v>3343</v>
      </c>
      <c r="B3344" s="18" t="s">
        <v>103</v>
      </c>
      <c r="C3344" s="18" t="s">
        <v>1601</v>
      </c>
      <c r="D3344" s="18" t="s">
        <v>1760</v>
      </c>
      <c r="E3344" s="19" t="s">
        <v>9350</v>
      </c>
      <c r="F3344" s="18" t="str">
        <f t="shared" si="52"/>
        <v>Serrita</v>
      </c>
      <c r="G3344" s="19">
        <v>1538.4970000000001</v>
      </c>
    </row>
    <row r="3345" spans="1:7" x14ac:dyDescent="0.25">
      <c r="A3345" s="18">
        <f>IF(ISNUMBER(SEARCH('1_Aspectos Geográficos'!$D$6,tab_estados[],1)),MAX($A$1:A3344)+1,0)</f>
        <v>3344</v>
      </c>
      <c r="B3345" s="18" t="s">
        <v>103</v>
      </c>
      <c r="C3345" s="18" t="s">
        <v>1601</v>
      </c>
      <c r="D3345" s="18" t="s">
        <v>1761</v>
      </c>
      <c r="E3345" s="19" t="s">
        <v>9351</v>
      </c>
      <c r="F3345" s="18" t="str">
        <f t="shared" si="52"/>
        <v>Sertânia</v>
      </c>
      <c r="G3345" s="19">
        <v>2421.527</v>
      </c>
    </row>
    <row r="3346" spans="1:7" x14ac:dyDescent="0.25">
      <c r="A3346" s="18">
        <f>IF(ISNUMBER(SEARCH('1_Aspectos Geográficos'!$D$6,tab_estados[],1)),MAX($A$1:A3345)+1,0)</f>
        <v>3345</v>
      </c>
      <c r="B3346" s="18" t="s">
        <v>103</v>
      </c>
      <c r="C3346" s="18" t="s">
        <v>1601</v>
      </c>
      <c r="D3346" s="18" t="s">
        <v>1762</v>
      </c>
      <c r="E3346" s="19" t="s">
        <v>9352</v>
      </c>
      <c r="F3346" s="18" t="str">
        <f t="shared" si="52"/>
        <v>Sirinhaém</v>
      </c>
      <c r="G3346" s="19">
        <v>374.61</v>
      </c>
    </row>
    <row r="3347" spans="1:7" x14ac:dyDescent="0.25">
      <c r="A3347" s="18">
        <f>IF(ISNUMBER(SEARCH('1_Aspectos Geográficos'!$D$6,tab_estados[],1)),MAX($A$1:A3346)+1,0)</f>
        <v>3346</v>
      </c>
      <c r="B3347" s="18" t="s">
        <v>103</v>
      </c>
      <c r="C3347" s="18" t="s">
        <v>1601</v>
      </c>
      <c r="D3347" s="18" t="s">
        <v>1763</v>
      </c>
      <c r="E3347" s="19" t="s">
        <v>9353</v>
      </c>
      <c r="F3347" s="18" t="str">
        <f t="shared" si="52"/>
        <v>Moreilândia</v>
      </c>
      <c r="G3347" s="19">
        <v>404.28699999999998</v>
      </c>
    </row>
    <row r="3348" spans="1:7" x14ac:dyDescent="0.25">
      <c r="A3348" s="18">
        <f>IF(ISNUMBER(SEARCH('1_Aspectos Geográficos'!$D$6,tab_estados[],1)),MAX($A$1:A3347)+1,0)</f>
        <v>3347</v>
      </c>
      <c r="B3348" s="18" t="s">
        <v>103</v>
      </c>
      <c r="C3348" s="18" t="s">
        <v>1601</v>
      </c>
      <c r="D3348" s="18" t="s">
        <v>1764</v>
      </c>
      <c r="E3348" s="19" t="s">
        <v>9354</v>
      </c>
      <c r="F3348" s="18" t="str">
        <f t="shared" si="52"/>
        <v>Solidão</v>
      </c>
      <c r="G3348" s="19">
        <v>138.399</v>
      </c>
    </row>
    <row r="3349" spans="1:7" x14ac:dyDescent="0.25">
      <c r="A3349" s="18">
        <f>IF(ISNUMBER(SEARCH('1_Aspectos Geográficos'!$D$6,tab_estados[],1)),MAX($A$1:A3348)+1,0)</f>
        <v>3348</v>
      </c>
      <c r="B3349" s="18" t="s">
        <v>103</v>
      </c>
      <c r="C3349" s="18" t="s">
        <v>1601</v>
      </c>
      <c r="D3349" s="18" t="s">
        <v>1765</v>
      </c>
      <c r="E3349" s="19" t="s">
        <v>9355</v>
      </c>
      <c r="F3349" s="18" t="str">
        <f t="shared" si="52"/>
        <v>Surubim</v>
      </c>
      <c r="G3349" s="19">
        <v>252.85499999999999</v>
      </c>
    </row>
    <row r="3350" spans="1:7" x14ac:dyDescent="0.25">
      <c r="A3350" s="18">
        <f>IF(ISNUMBER(SEARCH('1_Aspectos Geográficos'!$D$6,tab_estados[],1)),MAX($A$1:A3349)+1,0)</f>
        <v>3349</v>
      </c>
      <c r="B3350" s="18" t="s">
        <v>103</v>
      </c>
      <c r="C3350" s="18" t="s">
        <v>1601</v>
      </c>
      <c r="D3350" s="18" t="s">
        <v>1766</v>
      </c>
      <c r="E3350" s="19" t="s">
        <v>9356</v>
      </c>
      <c r="F3350" s="18" t="str">
        <f t="shared" si="52"/>
        <v>Tabira</v>
      </c>
      <c r="G3350" s="19">
        <v>388.005</v>
      </c>
    </row>
    <row r="3351" spans="1:7" x14ac:dyDescent="0.25">
      <c r="A3351" s="18">
        <f>IF(ISNUMBER(SEARCH('1_Aspectos Geográficos'!$D$6,tab_estados[],1)),MAX($A$1:A3350)+1,0)</f>
        <v>3350</v>
      </c>
      <c r="B3351" s="18" t="s">
        <v>103</v>
      </c>
      <c r="C3351" s="18" t="s">
        <v>1601</v>
      </c>
      <c r="D3351" s="18" t="s">
        <v>1767</v>
      </c>
      <c r="E3351" s="19" t="s">
        <v>9357</v>
      </c>
      <c r="F3351" s="18" t="str">
        <f t="shared" si="52"/>
        <v>Tacaimbó</v>
      </c>
      <c r="G3351" s="19">
        <v>227.601</v>
      </c>
    </row>
    <row r="3352" spans="1:7" x14ac:dyDescent="0.25">
      <c r="A3352" s="18">
        <f>IF(ISNUMBER(SEARCH('1_Aspectos Geográficos'!$D$6,tab_estados[],1)),MAX($A$1:A3351)+1,0)</f>
        <v>3351</v>
      </c>
      <c r="B3352" s="18" t="s">
        <v>103</v>
      </c>
      <c r="C3352" s="18" t="s">
        <v>1601</v>
      </c>
      <c r="D3352" s="18" t="s">
        <v>1768</v>
      </c>
      <c r="E3352" s="19" t="s">
        <v>9358</v>
      </c>
      <c r="F3352" s="18" t="str">
        <f t="shared" si="52"/>
        <v>Tacaratu</v>
      </c>
      <c r="G3352" s="19">
        <v>1264.53</v>
      </c>
    </row>
    <row r="3353" spans="1:7" x14ac:dyDescent="0.25">
      <c r="A3353" s="18">
        <f>IF(ISNUMBER(SEARCH('1_Aspectos Geográficos'!$D$6,tab_estados[],1)),MAX($A$1:A3352)+1,0)</f>
        <v>3352</v>
      </c>
      <c r="B3353" s="18" t="s">
        <v>103</v>
      </c>
      <c r="C3353" s="18" t="s">
        <v>1601</v>
      </c>
      <c r="D3353" s="18" t="s">
        <v>1769</v>
      </c>
      <c r="E3353" s="19" t="s">
        <v>9359</v>
      </c>
      <c r="F3353" s="18" t="str">
        <f t="shared" si="52"/>
        <v>Tamandaré</v>
      </c>
      <c r="G3353" s="19">
        <v>214.30799999999999</v>
      </c>
    </row>
    <row r="3354" spans="1:7" x14ac:dyDescent="0.25">
      <c r="A3354" s="18">
        <f>IF(ISNUMBER(SEARCH('1_Aspectos Geográficos'!$D$6,tab_estados[],1)),MAX($A$1:A3353)+1,0)</f>
        <v>3353</v>
      </c>
      <c r="B3354" s="18" t="s">
        <v>103</v>
      </c>
      <c r="C3354" s="18" t="s">
        <v>1601</v>
      </c>
      <c r="D3354" s="18" t="s">
        <v>1770</v>
      </c>
      <c r="E3354" s="19" t="s">
        <v>9360</v>
      </c>
      <c r="F3354" s="18" t="str">
        <f t="shared" si="52"/>
        <v>Taquaritinga Do Norte</v>
      </c>
      <c r="G3354" s="19">
        <v>475.18299999999999</v>
      </c>
    </row>
    <row r="3355" spans="1:7" x14ac:dyDescent="0.25">
      <c r="A3355" s="18">
        <f>IF(ISNUMBER(SEARCH('1_Aspectos Geográficos'!$D$6,tab_estados[],1)),MAX($A$1:A3354)+1,0)</f>
        <v>3354</v>
      </c>
      <c r="B3355" s="18" t="s">
        <v>103</v>
      </c>
      <c r="C3355" s="18" t="s">
        <v>1601</v>
      </c>
      <c r="D3355" s="18" t="s">
        <v>1771</v>
      </c>
      <c r="E3355" s="19" t="s">
        <v>9361</v>
      </c>
      <c r="F3355" s="18" t="str">
        <f t="shared" si="52"/>
        <v>Terezinha</v>
      </c>
      <c r="G3355" s="19">
        <v>151.44999999999999</v>
      </c>
    </row>
    <row r="3356" spans="1:7" x14ac:dyDescent="0.25">
      <c r="A3356" s="18">
        <f>IF(ISNUMBER(SEARCH('1_Aspectos Geográficos'!$D$6,tab_estados[],1)),MAX($A$1:A3355)+1,0)</f>
        <v>3355</v>
      </c>
      <c r="B3356" s="18" t="s">
        <v>103</v>
      </c>
      <c r="C3356" s="18" t="s">
        <v>1601</v>
      </c>
      <c r="D3356" s="18" t="s">
        <v>1772</v>
      </c>
      <c r="E3356" s="19" t="s">
        <v>6738</v>
      </c>
      <c r="F3356" s="18" t="str">
        <f t="shared" si="52"/>
        <v>Terra Nova</v>
      </c>
      <c r="G3356" s="19">
        <v>296.17700000000002</v>
      </c>
    </row>
    <row r="3357" spans="1:7" x14ac:dyDescent="0.25">
      <c r="A3357" s="18">
        <f>IF(ISNUMBER(SEARCH('1_Aspectos Geográficos'!$D$6,tab_estados[],1)),MAX($A$1:A3356)+1,0)</f>
        <v>3356</v>
      </c>
      <c r="B3357" s="18" t="s">
        <v>103</v>
      </c>
      <c r="C3357" s="18" t="s">
        <v>1601</v>
      </c>
      <c r="D3357" s="18" t="s">
        <v>1773</v>
      </c>
      <c r="E3357" s="19" t="s">
        <v>9362</v>
      </c>
      <c r="F3357" s="18" t="str">
        <f t="shared" si="52"/>
        <v>Timbaúba</v>
      </c>
      <c r="G3357" s="19">
        <v>292.98500000000001</v>
      </c>
    </row>
    <row r="3358" spans="1:7" x14ac:dyDescent="0.25">
      <c r="A3358" s="18">
        <f>IF(ISNUMBER(SEARCH('1_Aspectos Geográficos'!$D$6,tab_estados[],1)),MAX($A$1:A3357)+1,0)</f>
        <v>3357</v>
      </c>
      <c r="B3358" s="18" t="s">
        <v>103</v>
      </c>
      <c r="C3358" s="18" t="s">
        <v>1601</v>
      </c>
      <c r="D3358" s="18" t="s">
        <v>1774</v>
      </c>
      <c r="E3358" s="19" t="s">
        <v>9363</v>
      </c>
      <c r="F3358" s="18" t="str">
        <f t="shared" si="52"/>
        <v>Toritama</v>
      </c>
      <c r="G3358" s="19">
        <v>25.704000000000001</v>
      </c>
    </row>
    <row r="3359" spans="1:7" x14ac:dyDescent="0.25">
      <c r="A3359" s="18">
        <f>IF(ISNUMBER(SEARCH('1_Aspectos Geográficos'!$D$6,tab_estados[],1)),MAX($A$1:A3358)+1,0)</f>
        <v>3358</v>
      </c>
      <c r="B3359" s="18" t="s">
        <v>103</v>
      </c>
      <c r="C3359" s="18" t="s">
        <v>1601</v>
      </c>
      <c r="D3359" s="18" t="s">
        <v>1775</v>
      </c>
      <c r="E3359" s="19" t="s">
        <v>9364</v>
      </c>
      <c r="F3359" s="18" t="str">
        <f t="shared" si="52"/>
        <v>Tracunhaém</v>
      </c>
      <c r="G3359" s="19">
        <v>135.49600000000001</v>
      </c>
    </row>
    <row r="3360" spans="1:7" x14ac:dyDescent="0.25">
      <c r="A3360" s="18">
        <f>IF(ISNUMBER(SEARCH('1_Aspectos Geográficos'!$D$6,tab_estados[],1)),MAX($A$1:A3359)+1,0)</f>
        <v>3359</v>
      </c>
      <c r="B3360" s="18" t="s">
        <v>103</v>
      </c>
      <c r="C3360" s="18" t="s">
        <v>1601</v>
      </c>
      <c r="D3360" s="18" t="s">
        <v>1776</v>
      </c>
      <c r="E3360" s="19" t="s">
        <v>7248</v>
      </c>
      <c r="F3360" s="18" t="str">
        <f t="shared" si="52"/>
        <v>Trindade</v>
      </c>
      <c r="G3360" s="19">
        <v>295.76499999999999</v>
      </c>
    </row>
    <row r="3361" spans="1:7" x14ac:dyDescent="0.25">
      <c r="A3361" s="18">
        <f>IF(ISNUMBER(SEARCH('1_Aspectos Geográficos'!$D$6,tab_estados[],1)),MAX($A$1:A3360)+1,0)</f>
        <v>3360</v>
      </c>
      <c r="B3361" s="18" t="s">
        <v>103</v>
      </c>
      <c r="C3361" s="18" t="s">
        <v>1601</v>
      </c>
      <c r="D3361" s="18" t="s">
        <v>1777</v>
      </c>
      <c r="E3361" s="19" t="s">
        <v>5765</v>
      </c>
      <c r="F3361" s="18" t="str">
        <f t="shared" si="52"/>
        <v>Triunfo</v>
      </c>
      <c r="G3361" s="19">
        <v>191.518</v>
      </c>
    </row>
    <row r="3362" spans="1:7" x14ac:dyDescent="0.25">
      <c r="A3362" s="18">
        <f>IF(ISNUMBER(SEARCH('1_Aspectos Geográficos'!$D$6,tab_estados[],1)),MAX($A$1:A3361)+1,0)</f>
        <v>3361</v>
      </c>
      <c r="B3362" s="18" t="s">
        <v>103</v>
      </c>
      <c r="C3362" s="18" t="s">
        <v>1601</v>
      </c>
      <c r="D3362" s="18" t="s">
        <v>1778</v>
      </c>
      <c r="E3362" s="19" t="s">
        <v>9365</v>
      </c>
      <c r="F3362" s="18" t="str">
        <f t="shared" si="52"/>
        <v>Tupanatinga</v>
      </c>
      <c r="G3362" s="19">
        <v>950.47400000000005</v>
      </c>
    </row>
    <row r="3363" spans="1:7" x14ac:dyDescent="0.25">
      <c r="A3363" s="18">
        <f>IF(ISNUMBER(SEARCH('1_Aspectos Geográficos'!$D$6,tab_estados[],1)),MAX($A$1:A3362)+1,0)</f>
        <v>3362</v>
      </c>
      <c r="B3363" s="18" t="s">
        <v>103</v>
      </c>
      <c r="C3363" s="18" t="s">
        <v>1601</v>
      </c>
      <c r="D3363" s="18" t="s">
        <v>1779</v>
      </c>
      <c r="E3363" s="19" t="s">
        <v>9366</v>
      </c>
      <c r="F3363" s="18" t="str">
        <f t="shared" si="52"/>
        <v>Tuparetama</v>
      </c>
      <c r="G3363" s="19">
        <v>178.57</v>
      </c>
    </row>
    <row r="3364" spans="1:7" x14ac:dyDescent="0.25">
      <c r="A3364" s="18">
        <f>IF(ISNUMBER(SEARCH('1_Aspectos Geográficos'!$D$6,tab_estados[],1)),MAX($A$1:A3363)+1,0)</f>
        <v>3363</v>
      </c>
      <c r="B3364" s="18" t="s">
        <v>103</v>
      </c>
      <c r="C3364" s="18" t="s">
        <v>1601</v>
      </c>
      <c r="D3364" s="18" t="s">
        <v>1780</v>
      </c>
      <c r="E3364" s="19" t="s">
        <v>9367</v>
      </c>
      <c r="F3364" s="18" t="str">
        <f t="shared" si="52"/>
        <v>Venturosa</v>
      </c>
      <c r="G3364" s="19">
        <v>335.48200000000003</v>
      </c>
    </row>
    <row r="3365" spans="1:7" x14ac:dyDescent="0.25">
      <c r="A3365" s="18">
        <f>IF(ISNUMBER(SEARCH('1_Aspectos Geográficos'!$D$6,tab_estados[],1)),MAX($A$1:A3364)+1,0)</f>
        <v>3364</v>
      </c>
      <c r="B3365" s="18" t="s">
        <v>103</v>
      </c>
      <c r="C3365" s="18" t="s">
        <v>1601</v>
      </c>
      <c r="D3365" s="18" t="s">
        <v>1781</v>
      </c>
      <c r="E3365" s="19" t="s">
        <v>9368</v>
      </c>
      <c r="F3365" s="18" t="str">
        <f t="shared" si="52"/>
        <v>Verdejante</v>
      </c>
      <c r="G3365" s="19">
        <v>476.03899999999999</v>
      </c>
    </row>
    <row r="3366" spans="1:7" x14ac:dyDescent="0.25">
      <c r="A3366" s="18">
        <f>IF(ISNUMBER(SEARCH('1_Aspectos Geográficos'!$D$6,tab_estados[],1)),MAX($A$1:A3365)+1,0)</f>
        <v>3365</v>
      </c>
      <c r="B3366" s="18" t="s">
        <v>103</v>
      </c>
      <c r="C3366" s="18" t="s">
        <v>1601</v>
      </c>
      <c r="D3366" s="18" t="s">
        <v>1782</v>
      </c>
      <c r="E3366" s="19" t="s">
        <v>9369</v>
      </c>
      <c r="F3366" s="18" t="str">
        <f t="shared" si="52"/>
        <v>Vertente Do Lério</v>
      </c>
      <c r="G3366" s="19">
        <v>73.631</v>
      </c>
    </row>
    <row r="3367" spans="1:7" x14ac:dyDescent="0.25">
      <c r="A3367" s="18">
        <f>IF(ISNUMBER(SEARCH('1_Aspectos Geográficos'!$D$6,tab_estados[],1)),MAX($A$1:A3366)+1,0)</f>
        <v>3366</v>
      </c>
      <c r="B3367" s="18" t="s">
        <v>103</v>
      </c>
      <c r="C3367" s="18" t="s">
        <v>1601</v>
      </c>
      <c r="D3367" s="18" t="s">
        <v>1783</v>
      </c>
      <c r="E3367" s="19" t="s">
        <v>9370</v>
      </c>
      <c r="F3367" s="18" t="str">
        <f t="shared" si="52"/>
        <v>Vertentes</v>
      </c>
      <c r="G3367" s="19">
        <v>196.32499999999999</v>
      </c>
    </row>
    <row r="3368" spans="1:7" x14ac:dyDescent="0.25">
      <c r="A3368" s="18">
        <f>IF(ISNUMBER(SEARCH('1_Aspectos Geográficos'!$D$6,tab_estados[],1)),MAX($A$1:A3367)+1,0)</f>
        <v>3367</v>
      </c>
      <c r="B3368" s="18" t="s">
        <v>103</v>
      </c>
      <c r="C3368" s="18" t="s">
        <v>1601</v>
      </c>
      <c r="D3368" s="18" t="s">
        <v>1784</v>
      </c>
      <c r="E3368" s="19" t="s">
        <v>9371</v>
      </c>
      <c r="F3368" s="18" t="str">
        <f t="shared" si="52"/>
        <v>Vicência</v>
      </c>
      <c r="G3368" s="19">
        <v>228.017</v>
      </c>
    </row>
    <row r="3369" spans="1:7" x14ac:dyDescent="0.25">
      <c r="A3369" s="18">
        <f>IF(ISNUMBER(SEARCH('1_Aspectos Geográficos'!$D$6,tab_estados[],1)),MAX($A$1:A3368)+1,0)</f>
        <v>3368</v>
      </c>
      <c r="B3369" s="18" t="s">
        <v>103</v>
      </c>
      <c r="C3369" s="18" t="s">
        <v>1601</v>
      </c>
      <c r="D3369" s="18" t="s">
        <v>1785</v>
      </c>
      <c r="E3369" s="19" t="s">
        <v>9372</v>
      </c>
      <c r="F3369" s="18" t="str">
        <f t="shared" si="52"/>
        <v>Vitória De Santo Antão</v>
      </c>
      <c r="G3369" s="19">
        <v>335.94099999999997</v>
      </c>
    </row>
    <row r="3370" spans="1:7" x14ac:dyDescent="0.25">
      <c r="A3370" s="18">
        <f>IF(ISNUMBER(SEARCH('1_Aspectos Geográficos'!$D$6,tab_estados[],1)),MAX($A$1:A3369)+1,0)</f>
        <v>3369</v>
      </c>
      <c r="B3370" s="18" t="s">
        <v>103</v>
      </c>
      <c r="C3370" s="18" t="s">
        <v>1601</v>
      </c>
      <c r="D3370" s="18" t="s">
        <v>1786</v>
      </c>
      <c r="E3370" s="19" t="s">
        <v>9373</v>
      </c>
      <c r="F3370" s="18" t="str">
        <f t="shared" si="52"/>
        <v>Xexéu</v>
      </c>
      <c r="G3370" s="19">
        <v>110.815</v>
      </c>
    </row>
    <row r="3371" spans="1:7" x14ac:dyDescent="0.25">
      <c r="A3371" s="18">
        <f>IF(ISNUMBER(SEARCH('1_Aspectos Geográficos'!$D$6,tab_estados[],1)),MAX($A$1:A3370)+1,0)</f>
        <v>3370</v>
      </c>
      <c r="B3371" s="18" t="s">
        <v>795</v>
      </c>
      <c r="C3371" s="18" t="s">
        <v>796</v>
      </c>
      <c r="D3371" s="18" t="s">
        <v>797</v>
      </c>
      <c r="E3371" s="19" t="s">
        <v>9374</v>
      </c>
      <c r="F3371" s="18" t="str">
        <f t="shared" si="52"/>
        <v>Acauã</v>
      </c>
      <c r="G3371" s="19">
        <v>1279.586</v>
      </c>
    </row>
    <row r="3372" spans="1:7" x14ac:dyDescent="0.25">
      <c r="A3372" s="18">
        <f>IF(ISNUMBER(SEARCH('1_Aspectos Geográficos'!$D$6,tab_estados[],1)),MAX($A$1:A3371)+1,0)</f>
        <v>3371</v>
      </c>
      <c r="B3372" s="18" t="s">
        <v>795</v>
      </c>
      <c r="C3372" s="18" t="s">
        <v>796</v>
      </c>
      <c r="D3372" s="18" t="s">
        <v>798</v>
      </c>
      <c r="E3372" s="19" t="s">
        <v>9375</v>
      </c>
      <c r="F3372" s="18" t="str">
        <f t="shared" si="52"/>
        <v>Agricolândia</v>
      </c>
      <c r="G3372" s="19">
        <v>112.425</v>
      </c>
    </row>
    <row r="3373" spans="1:7" x14ac:dyDescent="0.25">
      <c r="A3373" s="18">
        <f>IF(ISNUMBER(SEARCH('1_Aspectos Geográficos'!$D$6,tab_estados[],1)),MAX($A$1:A3372)+1,0)</f>
        <v>3372</v>
      </c>
      <c r="B3373" s="18" t="s">
        <v>795</v>
      </c>
      <c r="C3373" s="18" t="s">
        <v>796</v>
      </c>
      <c r="D3373" s="18" t="s">
        <v>799</v>
      </c>
      <c r="E3373" s="19" t="s">
        <v>6079</v>
      </c>
      <c r="F3373" s="18" t="str">
        <f t="shared" si="52"/>
        <v>Água Branca</v>
      </c>
      <c r="G3373" s="19">
        <v>97.040999999999997</v>
      </c>
    </row>
    <row r="3374" spans="1:7" x14ac:dyDescent="0.25">
      <c r="A3374" s="18">
        <f>IF(ISNUMBER(SEARCH('1_Aspectos Geográficos'!$D$6,tab_estados[],1)),MAX($A$1:A3373)+1,0)</f>
        <v>3373</v>
      </c>
      <c r="B3374" s="18" t="s">
        <v>795</v>
      </c>
      <c r="C3374" s="18" t="s">
        <v>796</v>
      </c>
      <c r="D3374" s="18" t="s">
        <v>800</v>
      </c>
      <c r="E3374" s="19" t="s">
        <v>9376</v>
      </c>
      <c r="F3374" s="18" t="str">
        <f t="shared" si="52"/>
        <v>Alagoinha Do Piauí</v>
      </c>
      <c r="G3374" s="19">
        <v>535.80700000000002</v>
      </c>
    </row>
    <row r="3375" spans="1:7" x14ac:dyDescent="0.25">
      <c r="A3375" s="18">
        <f>IF(ISNUMBER(SEARCH('1_Aspectos Geográficos'!$D$6,tab_estados[],1)),MAX($A$1:A3374)+1,0)</f>
        <v>3374</v>
      </c>
      <c r="B3375" s="18" t="s">
        <v>795</v>
      </c>
      <c r="C3375" s="18" t="s">
        <v>796</v>
      </c>
      <c r="D3375" s="18" t="s">
        <v>801</v>
      </c>
      <c r="E3375" s="19" t="s">
        <v>9377</v>
      </c>
      <c r="F3375" s="18" t="str">
        <f t="shared" si="52"/>
        <v>Alegrete Do Piauí</v>
      </c>
      <c r="G3375" s="19">
        <v>243.732</v>
      </c>
    </row>
    <row r="3376" spans="1:7" x14ac:dyDescent="0.25">
      <c r="A3376" s="18">
        <f>IF(ISNUMBER(SEARCH('1_Aspectos Geográficos'!$D$6,tab_estados[],1)),MAX($A$1:A3375)+1,0)</f>
        <v>3375</v>
      </c>
      <c r="B3376" s="18" t="s">
        <v>795</v>
      </c>
      <c r="C3376" s="18" t="s">
        <v>796</v>
      </c>
      <c r="D3376" s="18" t="s">
        <v>802</v>
      </c>
      <c r="E3376" s="19" t="s">
        <v>9378</v>
      </c>
      <c r="F3376" s="18" t="str">
        <f t="shared" si="52"/>
        <v>Alto Longá</v>
      </c>
      <c r="G3376" s="19">
        <v>1737.836</v>
      </c>
    </row>
    <row r="3377" spans="1:7" x14ac:dyDescent="0.25">
      <c r="A3377" s="18">
        <f>IF(ISNUMBER(SEARCH('1_Aspectos Geográficos'!$D$6,tab_estados[],1)),MAX($A$1:A3376)+1,0)</f>
        <v>3376</v>
      </c>
      <c r="B3377" s="18" t="s">
        <v>795</v>
      </c>
      <c r="C3377" s="18" t="s">
        <v>796</v>
      </c>
      <c r="D3377" s="18" t="s">
        <v>803</v>
      </c>
      <c r="E3377" s="19" t="s">
        <v>9379</v>
      </c>
      <c r="F3377" s="18" t="str">
        <f t="shared" si="52"/>
        <v>Altos</v>
      </c>
      <c r="G3377" s="19">
        <v>957.654</v>
      </c>
    </row>
    <row r="3378" spans="1:7" x14ac:dyDescent="0.25">
      <c r="A3378" s="18">
        <f>IF(ISNUMBER(SEARCH('1_Aspectos Geográficos'!$D$6,tab_estados[],1)),MAX($A$1:A3377)+1,0)</f>
        <v>3377</v>
      </c>
      <c r="B3378" s="18" t="s">
        <v>795</v>
      </c>
      <c r="C3378" s="18" t="s">
        <v>796</v>
      </c>
      <c r="D3378" s="18" t="s">
        <v>804</v>
      </c>
      <c r="E3378" s="19" t="s">
        <v>9380</v>
      </c>
      <c r="F3378" s="18" t="str">
        <f t="shared" si="52"/>
        <v>Alvorada Do Gurguéia</v>
      </c>
      <c r="G3378" s="19">
        <v>2131.9209999999998</v>
      </c>
    </row>
    <row r="3379" spans="1:7" x14ac:dyDescent="0.25">
      <c r="A3379" s="18">
        <f>IF(ISNUMBER(SEARCH('1_Aspectos Geográficos'!$D$6,tab_estados[],1)),MAX($A$1:A3378)+1,0)</f>
        <v>3378</v>
      </c>
      <c r="B3379" s="18" t="s">
        <v>795</v>
      </c>
      <c r="C3379" s="18" t="s">
        <v>796</v>
      </c>
      <c r="D3379" s="18" t="s">
        <v>805</v>
      </c>
      <c r="E3379" s="19" t="s">
        <v>9381</v>
      </c>
      <c r="F3379" s="18" t="str">
        <f t="shared" si="52"/>
        <v>Amarante</v>
      </c>
      <c r="G3379" s="19">
        <v>1155.2049999999999</v>
      </c>
    </row>
    <row r="3380" spans="1:7" x14ac:dyDescent="0.25">
      <c r="A3380" s="18">
        <f>IF(ISNUMBER(SEARCH('1_Aspectos Geográficos'!$D$6,tab_estados[],1)),MAX($A$1:A3379)+1,0)</f>
        <v>3379</v>
      </c>
      <c r="B3380" s="18" t="s">
        <v>795</v>
      </c>
      <c r="C3380" s="18" t="s">
        <v>796</v>
      </c>
      <c r="D3380" s="18" t="s">
        <v>806</v>
      </c>
      <c r="E3380" s="19" t="s">
        <v>9382</v>
      </c>
      <c r="F3380" s="18" t="str">
        <f t="shared" si="52"/>
        <v>Angical Do Piauí</v>
      </c>
      <c r="G3380" s="19">
        <v>223.435</v>
      </c>
    </row>
    <row r="3381" spans="1:7" x14ac:dyDescent="0.25">
      <c r="A3381" s="18">
        <f>IF(ISNUMBER(SEARCH('1_Aspectos Geográficos'!$D$6,tab_estados[],1)),MAX($A$1:A3380)+1,0)</f>
        <v>3380</v>
      </c>
      <c r="B3381" s="18" t="s">
        <v>795</v>
      </c>
      <c r="C3381" s="18" t="s">
        <v>796</v>
      </c>
      <c r="D3381" s="18" t="s">
        <v>807</v>
      </c>
      <c r="E3381" s="19" t="s">
        <v>9383</v>
      </c>
      <c r="F3381" s="18" t="str">
        <f t="shared" si="52"/>
        <v>Anísio De Abreu</v>
      </c>
      <c r="G3381" s="19">
        <v>337.87700000000001</v>
      </c>
    </row>
    <row r="3382" spans="1:7" x14ac:dyDescent="0.25">
      <c r="A3382" s="18">
        <f>IF(ISNUMBER(SEARCH('1_Aspectos Geográficos'!$D$6,tab_estados[],1)),MAX($A$1:A3381)+1,0)</f>
        <v>3381</v>
      </c>
      <c r="B3382" s="18" t="s">
        <v>795</v>
      </c>
      <c r="C3382" s="18" t="s">
        <v>796</v>
      </c>
      <c r="D3382" s="18" t="s">
        <v>808</v>
      </c>
      <c r="E3382" s="19" t="s">
        <v>9384</v>
      </c>
      <c r="F3382" s="18" t="str">
        <f t="shared" si="52"/>
        <v>Antônio Almeida</v>
      </c>
      <c r="G3382" s="19">
        <v>645.74800000000005</v>
      </c>
    </row>
    <row r="3383" spans="1:7" x14ac:dyDescent="0.25">
      <c r="A3383" s="18">
        <f>IF(ISNUMBER(SEARCH('1_Aspectos Geográficos'!$D$6,tab_estados[],1)),MAX($A$1:A3382)+1,0)</f>
        <v>3382</v>
      </c>
      <c r="B3383" s="18" t="s">
        <v>795</v>
      </c>
      <c r="C3383" s="18" t="s">
        <v>796</v>
      </c>
      <c r="D3383" s="18" t="s">
        <v>809</v>
      </c>
      <c r="E3383" s="19" t="s">
        <v>9385</v>
      </c>
      <c r="F3383" s="18" t="str">
        <f t="shared" si="52"/>
        <v>Aroazes</v>
      </c>
      <c r="G3383" s="19">
        <v>821.66300000000001</v>
      </c>
    </row>
    <row r="3384" spans="1:7" x14ac:dyDescent="0.25">
      <c r="A3384" s="18">
        <f>IF(ISNUMBER(SEARCH('1_Aspectos Geográficos'!$D$6,tab_estados[],1)),MAX($A$1:A3383)+1,0)</f>
        <v>3383</v>
      </c>
      <c r="B3384" s="18" t="s">
        <v>795</v>
      </c>
      <c r="C3384" s="18" t="s">
        <v>796</v>
      </c>
      <c r="D3384" s="18" t="s">
        <v>810</v>
      </c>
      <c r="E3384" s="19" t="s">
        <v>9386</v>
      </c>
      <c r="F3384" s="18" t="str">
        <f t="shared" si="52"/>
        <v>Aroeiras Do Itaim</v>
      </c>
      <c r="G3384" s="19">
        <v>257.16199999999998</v>
      </c>
    </row>
    <row r="3385" spans="1:7" x14ac:dyDescent="0.25">
      <c r="A3385" s="18">
        <f>IF(ISNUMBER(SEARCH('1_Aspectos Geográficos'!$D$6,tab_estados[],1)),MAX($A$1:A3384)+1,0)</f>
        <v>3384</v>
      </c>
      <c r="B3385" s="18" t="s">
        <v>795</v>
      </c>
      <c r="C3385" s="18" t="s">
        <v>796</v>
      </c>
      <c r="D3385" s="18" t="s">
        <v>811</v>
      </c>
      <c r="E3385" s="19" t="s">
        <v>9387</v>
      </c>
      <c r="F3385" s="18" t="str">
        <f t="shared" si="52"/>
        <v>Arraial</v>
      </c>
      <c r="G3385" s="19">
        <v>682.76099999999997</v>
      </c>
    </row>
    <row r="3386" spans="1:7" x14ac:dyDescent="0.25">
      <c r="A3386" s="18">
        <f>IF(ISNUMBER(SEARCH('1_Aspectos Geográficos'!$D$6,tab_estados[],1)),MAX($A$1:A3385)+1,0)</f>
        <v>3385</v>
      </c>
      <c r="B3386" s="18" t="s">
        <v>795</v>
      </c>
      <c r="C3386" s="18" t="s">
        <v>796</v>
      </c>
      <c r="D3386" s="18" t="s">
        <v>812</v>
      </c>
      <c r="E3386" s="19" t="s">
        <v>9388</v>
      </c>
      <c r="F3386" s="18" t="str">
        <f t="shared" si="52"/>
        <v>Assunção Do Piauí</v>
      </c>
      <c r="G3386" s="19">
        <v>1690.703</v>
      </c>
    </row>
    <row r="3387" spans="1:7" x14ac:dyDescent="0.25">
      <c r="A3387" s="18">
        <f>IF(ISNUMBER(SEARCH('1_Aspectos Geográficos'!$D$6,tab_estados[],1)),MAX($A$1:A3386)+1,0)</f>
        <v>3386</v>
      </c>
      <c r="B3387" s="18" t="s">
        <v>795</v>
      </c>
      <c r="C3387" s="18" t="s">
        <v>796</v>
      </c>
      <c r="D3387" s="18" t="s">
        <v>813</v>
      </c>
      <c r="E3387" s="19" t="s">
        <v>9389</v>
      </c>
      <c r="F3387" s="18" t="str">
        <f t="shared" si="52"/>
        <v>Avelino Lopes</v>
      </c>
      <c r="G3387" s="19">
        <v>1305.5219999999999</v>
      </c>
    </row>
    <row r="3388" spans="1:7" x14ac:dyDescent="0.25">
      <c r="A3388" s="18">
        <f>IF(ISNUMBER(SEARCH('1_Aspectos Geográficos'!$D$6,tab_estados[],1)),MAX($A$1:A3387)+1,0)</f>
        <v>3387</v>
      </c>
      <c r="B3388" s="18" t="s">
        <v>795</v>
      </c>
      <c r="C3388" s="18" t="s">
        <v>796</v>
      </c>
      <c r="D3388" s="18" t="s">
        <v>814</v>
      </c>
      <c r="E3388" s="19" t="s">
        <v>9390</v>
      </c>
      <c r="F3388" s="18" t="str">
        <f t="shared" si="52"/>
        <v>Baixa Grande Do Ribeiro</v>
      </c>
      <c r="G3388" s="19">
        <v>7808.924</v>
      </c>
    </row>
    <row r="3389" spans="1:7" x14ac:dyDescent="0.25">
      <c r="A3389" s="18">
        <f>IF(ISNUMBER(SEARCH('1_Aspectos Geográficos'!$D$6,tab_estados[],1)),MAX($A$1:A3388)+1,0)</f>
        <v>3388</v>
      </c>
      <c r="B3389" s="18" t="s">
        <v>795</v>
      </c>
      <c r="C3389" s="18" t="s">
        <v>796</v>
      </c>
      <c r="D3389" s="18" t="s">
        <v>815</v>
      </c>
      <c r="E3389" s="19" t="s">
        <v>9391</v>
      </c>
      <c r="F3389" s="18" t="str">
        <f t="shared" si="52"/>
        <v>Barra D'Alcântara</v>
      </c>
      <c r="G3389" s="19">
        <v>263.38200000000001</v>
      </c>
    </row>
    <row r="3390" spans="1:7" x14ac:dyDescent="0.25">
      <c r="A3390" s="18">
        <f>IF(ISNUMBER(SEARCH('1_Aspectos Geográficos'!$D$6,tab_estados[],1)),MAX($A$1:A3389)+1,0)</f>
        <v>3389</v>
      </c>
      <c r="B3390" s="18" t="s">
        <v>795</v>
      </c>
      <c r="C3390" s="18" t="s">
        <v>796</v>
      </c>
      <c r="D3390" s="18" t="s">
        <v>816</v>
      </c>
      <c r="E3390" s="19" t="s">
        <v>9392</v>
      </c>
      <c r="F3390" s="18" t="str">
        <f t="shared" si="52"/>
        <v>Barras</v>
      </c>
      <c r="G3390" s="19">
        <v>1722.508</v>
      </c>
    </row>
    <row r="3391" spans="1:7" x14ac:dyDescent="0.25">
      <c r="A3391" s="18">
        <f>IF(ISNUMBER(SEARCH('1_Aspectos Geográficos'!$D$6,tab_estados[],1)),MAX($A$1:A3390)+1,0)</f>
        <v>3390</v>
      </c>
      <c r="B3391" s="18" t="s">
        <v>795</v>
      </c>
      <c r="C3391" s="18" t="s">
        <v>796</v>
      </c>
      <c r="D3391" s="18" t="s">
        <v>817</v>
      </c>
      <c r="E3391" s="19" t="s">
        <v>9393</v>
      </c>
      <c r="F3391" s="18" t="str">
        <f t="shared" si="52"/>
        <v>Barreiras Do Piauí</v>
      </c>
      <c r="G3391" s="19">
        <v>2028.3040000000001</v>
      </c>
    </row>
    <row r="3392" spans="1:7" x14ac:dyDescent="0.25">
      <c r="A3392" s="18">
        <f>IF(ISNUMBER(SEARCH('1_Aspectos Geográficos'!$D$6,tab_estados[],1)),MAX($A$1:A3391)+1,0)</f>
        <v>3391</v>
      </c>
      <c r="B3392" s="18" t="s">
        <v>795</v>
      </c>
      <c r="C3392" s="18" t="s">
        <v>796</v>
      </c>
      <c r="D3392" s="18" t="s">
        <v>818</v>
      </c>
      <c r="E3392" s="19" t="s">
        <v>9394</v>
      </c>
      <c r="F3392" s="18" t="str">
        <f t="shared" si="52"/>
        <v>Barro Duro</v>
      </c>
      <c r="G3392" s="19">
        <v>159.429</v>
      </c>
    </row>
    <row r="3393" spans="1:7" x14ac:dyDescent="0.25">
      <c r="A3393" s="18">
        <f>IF(ISNUMBER(SEARCH('1_Aspectos Geográficos'!$D$6,tab_estados[],1)),MAX($A$1:A3392)+1,0)</f>
        <v>3392</v>
      </c>
      <c r="B3393" s="18" t="s">
        <v>795</v>
      </c>
      <c r="C3393" s="18" t="s">
        <v>796</v>
      </c>
      <c r="D3393" s="18" t="s">
        <v>819</v>
      </c>
      <c r="E3393" s="19" t="s">
        <v>6222</v>
      </c>
      <c r="F3393" s="18" t="str">
        <f t="shared" si="52"/>
        <v>Batalha</v>
      </c>
      <c r="G3393" s="19">
        <v>1589.01</v>
      </c>
    </row>
    <row r="3394" spans="1:7" x14ac:dyDescent="0.25">
      <c r="A3394" s="18">
        <f>IF(ISNUMBER(SEARCH('1_Aspectos Geográficos'!$D$6,tab_estados[],1)),MAX($A$1:A3393)+1,0)</f>
        <v>3393</v>
      </c>
      <c r="B3394" s="18" t="s">
        <v>795</v>
      </c>
      <c r="C3394" s="18" t="s">
        <v>796</v>
      </c>
      <c r="D3394" s="18" t="s">
        <v>820</v>
      </c>
      <c r="E3394" s="19" t="s">
        <v>9395</v>
      </c>
      <c r="F3394" s="18" t="str">
        <f t="shared" ref="F3394:F3457" si="53">IFERROR(VLOOKUP(ROW(A3393),lista,5,0),"")</f>
        <v>Bela Vista Do Piauí</v>
      </c>
      <c r="G3394" s="19">
        <v>499.39299999999997</v>
      </c>
    </row>
    <row r="3395" spans="1:7" x14ac:dyDescent="0.25">
      <c r="A3395" s="18">
        <f>IF(ISNUMBER(SEARCH('1_Aspectos Geográficos'!$D$6,tab_estados[],1)),MAX($A$1:A3394)+1,0)</f>
        <v>3394</v>
      </c>
      <c r="B3395" s="18" t="s">
        <v>795</v>
      </c>
      <c r="C3395" s="18" t="s">
        <v>796</v>
      </c>
      <c r="D3395" s="18" t="s">
        <v>821</v>
      </c>
      <c r="E3395" s="19" t="s">
        <v>9396</v>
      </c>
      <c r="F3395" s="18" t="str">
        <f t="shared" si="53"/>
        <v>Belém Do Piauí</v>
      </c>
      <c r="G3395" s="19">
        <v>243.53100000000001</v>
      </c>
    </row>
    <row r="3396" spans="1:7" x14ac:dyDescent="0.25">
      <c r="A3396" s="18">
        <f>IF(ISNUMBER(SEARCH('1_Aspectos Geográficos'!$D$6,tab_estados[],1)),MAX($A$1:A3395)+1,0)</f>
        <v>3395</v>
      </c>
      <c r="B3396" s="18" t="s">
        <v>795</v>
      </c>
      <c r="C3396" s="18" t="s">
        <v>796</v>
      </c>
      <c r="D3396" s="18" t="s">
        <v>822</v>
      </c>
      <c r="E3396" s="19" t="s">
        <v>9397</v>
      </c>
      <c r="F3396" s="18" t="str">
        <f t="shared" si="53"/>
        <v>Beneditinos</v>
      </c>
      <c r="G3396" s="19">
        <v>788.58399999999995</v>
      </c>
    </row>
    <row r="3397" spans="1:7" x14ac:dyDescent="0.25">
      <c r="A3397" s="18">
        <f>IF(ISNUMBER(SEARCH('1_Aspectos Geográficos'!$D$6,tab_estados[],1)),MAX($A$1:A3396)+1,0)</f>
        <v>3396</v>
      </c>
      <c r="B3397" s="18" t="s">
        <v>795</v>
      </c>
      <c r="C3397" s="18" t="s">
        <v>796</v>
      </c>
      <c r="D3397" s="18" t="s">
        <v>823</v>
      </c>
      <c r="E3397" s="19" t="s">
        <v>9398</v>
      </c>
      <c r="F3397" s="18" t="str">
        <f t="shared" si="53"/>
        <v>Bertolínia</v>
      </c>
      <c r="G3397" s="19">
        <v>1225.335</v>
      </c>
    </row>
    <row r="3398" spans="1:7" x14ac:dyDescent="0.25">
      <c r="A3398" s="18">
        <f>IF(ISNUMBER(SEARCH('1_Aspectos Geográficos'!$D$6,tab_estados[],1)),MAX($A$1:A3397)+1,0)</f>
        <v>3397</v>
      </c>
      <c r="B3398" s="18" t="s">
        <v>795</v>
      </c>
      <c r="C3398" s="18" t="s">
        <v>796</v>
      </c>
      <c r="D3398" s="18" t="s">
        <v>824</v>
      </c>
      <c r="E3398" s="19" t="s">
        <v>9399</v>
      </c>
      <c r="F3398" s="18" t="str">
        <f t="shared" si="53"/>
        <v>Betânia Do Piauí</v>
      </c>
      <c r="G3398" s="19">
        <v>580.91700000000003</v>
      </c>
    </row>
    <row r="3399" spans="1:7" x14ac:dyDescent="0.25">
      <c r="A3399" s="18">
        <f>IF(ISNUMBER(SEARCH('1_Aspectos Geográficos'!$D$6,tab_estados[],1)),MAX($A$1:A3398)+1,0)</f>
        <v>3398</v>
      </c>
      <c r="B3399" s="18" t="s">
        <v>795</v>
      </c>
      <c r="C3399" s="18" t="s">
        <v>796</v>
      </c>
      <c r="D3399" s="18" t="s">
        <v>825</v>
      </c>
      <c r="E3399" s="19" t="s">
        <v>9400</v>
      </c>
      <c r="F3399" s="18" t="str">
        <f t="shared" si="53"/>
        <v>Boa Hora</v>
      </c>
      <c r="G3399" s="19">
        <v>336.95400000000001</v>
      </c>
    </row>
    <row r="3400" spans="1:7" x14ac:dyDescent="0.25">
      <c r="A3400" s="18">
        <f>IF(ISNUMBER(SEARCH('1_Aspectos Geográficos'!$D$6,tab_estados[],1)),MAX($A$1:A3399)+1,0)</f>
        <v>3399</v>
      </c>
      <c r="B3400" s="18" t="s">
        <v>795</v>
      </c>
      <c r="C3400" s="18" t="s">
        <v>796</v>
      </c>
      <c r="D3400" s="18" t="s">
        <v>826</v>
      </c>
      <c r="E3400" s="19" t="s">
        <v>9401</v>
      </c>
      <c r="F3400" s="18" t="str">
        <f t="shared" si="53"/>
        <v>Bocaina</v>
      </c>
      <c r="G3400" s="19">
        <v>268.57600000000002</v>
      </c>
    </row>
    <row r="3401" spans="1:7" x14ac:dyDescent="0.25">
      <c r="A3401" s="18">
        <f>IF(ISNUMBER(SEARCH('1_Aspectos Geográficos'!$D$6,tab_estados[],1)),MAX($A$1:A3400)+1,0)</f>
        <v>3400</v>
      </c>
      <c r="B3401" s="18" t="s">
        <v>795</v>
      </c>
      <c r="C3401" s="18" t="s">
        <v>796</v>
      </c>
      <c r="D3401" s="18" t="s">
        <v>827</v>
      </c>
      <c r="E3401" s="19" t="s">
        <v>8672</v>
      </c>
      <c r="F3401" s="18" t="str">
        <f t="shared" si="53"/>
        <v>Bom Jesus</v>
      </c>
      <c r="G3401" s="19">
        <v>5469.1819999999998</v>
      </c>
    </row>
    <row r="3402" spans="1:7" x14ac:dyDescent="0.25">
      <c r="A3402" s="18">
        <f>IF(ISNUMBER(SEARCH('1_Aspectos Geográficos'!$D$6,tab_estados[],1)),MAX($A$1:A3401)+1,0)</f>
        <v>3401</v>
      </c>
      <c r="B3402" s="18" t="s">
        <v>795</v>
      </c>
      <c r="C3402" s="18" t="s">
        <v>796</v>
      </c>
      <c r="D3402" s="18" t="s">
        <v>828</v>
      </c>
      <c r="E3402" s="19" t="s">
        <v>9402</v>
      </c>
      <c r="F3402" s="18" t="str">
        <f t="shared" si="53"/>
        <v>Bom Princípio Do Piauí</v>
      </c>
      <c r="G3402" s="19">
        <v>523.14200000000005</v>
      </c>
    </row>
    <row r="3403" spans="1:7" x14ac:dyDescent="0.25">
      <c r="A3403" s="18">
        <f>IF(ISNUMBER(SEARCH('1_Aspectos Geográficos'!$D$6,tab_estados[],1)),MAX($A$1:A3402)+1,0)</f>
        <v>3402</v>
      </c>
      <c r="B3403" s="18" t="s">
        <v>795</v>
      </c>
      <c r="C3403" s="18" t="s">
        <v>796</v>
      </c>
      <c r="D3403" s="18" t="s">
        <v>829</v>
      </c>
      <c r="E3403" s="19" t="s">
        <v>9403</v>
      </c>
      <c r="F3403" s="18" t="str">
        <f t="shared" si="53"/>
        <v>Bonfim Do Piauí</v>
      </c>
      <c r="G3403" s="19">
        <v>289.209</v>
      </c>
    </row>
    <row r="3404" spans="1:7" x14ac:dyDescent="0.25">
      <c r="A3404" s="18">
        <f>IF(ISNUMBER(SEARCH('1_Aspectos Geográficos'!$D$6,tab_estados[],1)),MAX($A$1:A3403)+1,0)</f>
        <v>3403</v>
      </c>
      <c r="B3404" s="18" t="s">
        <v>795</v>
      </c>
      <c r="C3404" s="18" t="s">
        <v>796</v>
      </c>
      <c r="D3404" s="18" t="s">
        <v>830</v>
      </c>
      <c r="E3404" s="19" t="s">
        <v>9404</v>
      </c>
      <c r="F3404" s="18" t="str">
        <f t="shared" si="53"/>
        <v>Boqueirão Do Piauí</v>
      </c>
      <c r="G3404" s="19">
        <v>269.80200000000002</v>
      </c>
    </row>
    <row r="3405" spans="1:7" x14ac:dyDescent="0.25">
      <c r="A3405" s="18">
        <f>IF(ISNUMBER(SEARCH('1_Aspectos Geográficos'!$D$6,tab_estados[],1)),MAX($A$1:A3404)+1,0)</f>
        <v>3404</v>
      </c>
      <c r="B3405" s="18" t="s">
        <v>795</v>
      </c>
      <c r="C3405" s="18" t="s">
        <v>796</v>
      </c>
      <c r="D3405" s="18" t="s">
        <v>831</v>
      </c>
      <c r="E3405" s="19" t="s">
        <v>9405</v>
      </c>
      <c r="F3405" s="18" t="str">
        <f t="shared" si="53"/>
        <v>Brasileira</v>
      </c>
      <c r="G3405" s="19">
        <v>881.48099999999999</v>
      </c>
    </row>
    <row r="3406" spans="1:7" x14ac:dyDescent="0.25">
      <c r="A3406" s="18">
        <f>IF(ISNUMBER(SEARCH('1_Aspectos Geográficos'!$D$6,tab_estados[],1)),MAX($A$1:A3405)+1,0)</f>
        <v>3405</v>
      </c>
      <c r="B3406" s="18" t="s">
        <v>795</v>
      </c>
      <c r="C3406" s="18" t="s">
        <v>796</v>
      </c>
      <c r="D3406" s="18" t="s">
        <v>832</v>
      </c>
      <c r="E3406" s="19" t="s">
        <v>9406</v>
      </c>
      <c r="F3406" s="18" t="str">
        <f t="shared" si="53"/>
        <v>Brejo Do Piauí</v>
      </c>
      <c r="G3406" s="19">
        <v>2267.326</v>
      </c>
    </row>
    <row r="3407" spans="1:7" x14ac:dyDescent="0.25">
      <c r="A3407" s="18">
        <f>IF(ISNUMBER(SEARCH('1_Aspectos Geográficos'!$D$6,tab_estados[],1)),MAX($A$1:A3406)+1,0)</f>
        <v>3406</v>
      </c>
      <c r="B3407" s="18" t="s">
        <v>795</v>
      </c>
      <c r="C3407" s="18" t="s">
        <v>796</v>
      </c>
      <c r="D3407" s="18" t="s">
        <v>833</v>
      </c>
      <c r="E3407" s="19" t="s">
        <v>9407</v>
      </c>
      <c r="F3407" s="18" t="str">
        <f t="shared" si="53"/>
        <v>Buriti Dos Lopes</v>
      </c>
      <c r="G3407" s="19">
        <v>689.23400000000004</v>
      </c>
    </row>
    <row r="3408" spans="1:7" x14ac:dyDescent="0.25">
      <c r="A3408" s="18">
        <f>IF(ISNUMBER(SEARCH('1_Aspectos Geográficos'!$D$6,tab_estados[],1)),MAX($A$1:A3407)+1,0)</f>
        <v>3407</v>
      </c>
      <c r="B3408" s="18" t="s">
        <v>795</v>
      </c>
      <c r="C3408" s="18" t="s">
        <v>796</v>
      </c>
      <c r="D3408" s="18" t="s">
        <v>834</v>
      </c>
      <c r="E3408" s="19" t="s">
        <v>9408</v>
      </c>
      <c r="F3408" s="18" t="str">
        <f t="shared" si="53"/>
        <v>Buriti Dos Montes</v>
      </c>
      <c r="G3408" s="19">
        <v>2496.7429999999999</v>
      </c>
    </row>
    <row r="3409" spans="1:7" x14ac:dyDescent="0.25">
      <c r="A3409" s="18">
        <f>IF(ISNUMBER(SEARCH('1_Aspectos Geográficos'!$D$6,tab_estados[],1)),MAX($A$1:A3408)+1,0)</f>
        <v>3408</v>
      </c>
      <c r="B3409" s="18" t="s">
        <v>795</v>
      </c>
      <c r="C3409" s="18" t="s">
        <v>796</v>
      </c>
      <c r="D3409" s="18" t="s">
        <v>835</v>
      </c>
      <c r="E3409" s="19" t="s">
        <v>9409</v>
      </c>
      <c r="F3409" s="18" t="str">
        <f t="shared" si="53"/>
        <v>Cabeceiras Do Piauí</v>
      </c>
      <c r="G3409" s="19">
        <v>608.803</v>
      </c>
    </row>
    <row r="3410" spans="1:7" x14ac:dyDescent="0.25">
      <c r="A3410" s="18">
        <f>IF(ISNUMBER(SEARCH('1_Aspectos Geográficos'!$D$6,tab_estados[],1)),MAX($A$1:A3409)+1,0)</f>
        <v>3409</v>
      </c>
      <c r="B3410" s="18" t="s">
        <v>795</v>
      </c>
      <c r="C3410" s="18" t="s">
        <v>796</v>
      </c>
      <c r="D3410" s="18" t="s">
        <v>836</v>
      </c>
      <c r="E3410" s="19" t="s">
        <v>9410</v>
      </c>
      <c r="F3410" s="18" t="str">
        <f t="shared" si="53"/>
        <v>Cajazeiras Do Piauí</v>
      </c>
      <c r="G3410" s="19">
        <v>514.36400000000003</v>
      </c>
    </row>
    <row r="3411" spans="1:7" x14ac:dyDescent="0.25">
      <c r="A3411" s="18">
        <f>IF(ISNUMBER(SEARCH('1_Aspectos Geográficos'!$D$6,tab_estados[],1)),MAX($A$1:A3410)+1,0)</f>
        <v>3410</v>
      </c>
      <c r="B3411" s="18" t="s">
        <v>795</v>
      </c>
      <c r="C3411" s="18" t="s">
        <v>796</v>
      </c>
      <c r="D3411" s="18" t="s">
        <v>837</v>
      </c>
      <c r="E3411" s="19" t="s">
        <v>9411</v>
      </c>
      <c r="F3411" s="18" t="str">
        <f t="shared" si="53"/>
        <v>Cajueiro Da Praia</v>
      </c>
      <c r="G3411" s="19">
        <v>270.26400000000001</v>
      </c>
    </row>
    <row r="3412" spans="1:7" x14ac:dyDescent="0.25">
      <c r="A3412" s="18">
        <f>IF(ISNUMBER(SEARCH('1_Aspectos Geográficos'!$D$6,tab_estados[],1)),MAX($A$1:A3411)+1,0)</f>
        <v>3411</v>
      </c>
      <c r="B3412" s="18" t="s">
        <v>795</v>
      </c>
      <c r="C3412" s="18" t="s">
        <v>796</v>
      </c>
      <c r="D3412" s="18" t="s">
        <v>838</v>
      </c>
      <c r="E3412" s="19" t="s">
        <v>9412</v>
      </c>
      <c r="F3412" s="18" t="str">
        <f t="shared" si="53"/>
        <v>Caldeirão Grande Do Piauí</v>
      </c>
      <c r="G3412" s="19">
        <v>467.08300000000003</v>
      </c>
    </row>
    <row r="3413" spans="1:7" x14ac:dyDescent="0.25">
      <c r="A3413" s="18">
        <f>IF(ISNUMBER(SEARCH('1_Aspectos Geográficos'!$D$6,tab_estados[],1)),MAX($A$1:A3412)+1,0)</f>
        <v>3412</v>
      </c>
      <c r="B3413" s="18" t="s">
        <v>795</v>
      </c>
      <c r="C3413" s="18" t="s">
        <v>796</v>
      </c>
      <c r="D3413" s="18" t="s">
        <v>839</v>
      </c>
      <c r="E3413" s="19" t="s">
        <v>9413</v>
      </c>
      <c r="F3413" s="18" t="str">
        <f t="shared" si="53"/>
        <v>Campinas Do Piauí</v>
      </c>
      <c r="G3413" s="19">
        <v>831.20100000000002</v>
      </c>
    </row>
    <row r="3414" spans="1:7" x14ac:dyDescent="0.25">
      <c r="A3414" s="18">
        <f>IF(ISNUMBER(SEARCH('1_Aspectos Geográficos'!$D$6,tab_estados[],1)),MAX($A$1:A3413)+1,0)</f>
        <v>3413</v>
      </c>
      <c r="B3414" s="18" t="s">
        <v>795</v>
      </c>
      <c r="C3414" s="18" t="s">
        <v>796</v>
      </c>
      <c r="D3414" s="18" t="s">
        <v>840</v>
      </c>
      <c r="E3414" s="19" t="s">
        <v>9414</v>
      </c>
      <c r="F3414" s="18" t="str">
        <f t="shared" si="53"/>
        <v>Campo Alegre Do Fidalgo</v>
      </c>
      <c r="G3414" s="19">
        <v>657.79600000000005</v>
      </c>
    </row>
    <row r="3415" spans="1:7" x14ac:dyDescent="0.25">
      <c r="A3415" s="18">
        <f>IF(ISNUMBER(SEARCH('1_Aspectos Geográficos'!$D$6,tab_estados[],1)),MAX($A$1:A3414)+1,0)</f>
        <v>3414</v>
      </c>
      <c r="B3415" s="18" t="s">
        <v>795</v>
      </c>
      <c r="C3415" s="18" t="s">
        <v>796</v>
      </c>
      <c r="D3415" s="18" t="s">
        <v>841</v>
      </c>
      <c r="E3415" s="19" t="s">
        <v>9415</v>
      </c>
      <c r="F3415" s="18" t="str">
        <f t="shared" si="53"/>
        <v>Campo Grande Do Piauí</v>
      </c>
      <c r="G3415" s="19">
        <v>311.82900000000001</v>
      </c>
    </row>
    <row r="3416" spans="1:7" x14ac:dyDescent="0.25">
      <c r="A3416" s="18">
        <f>IF(ISNUMBER(SEARCH('1_Aspectos Geográficos'!$D$6,tab_estados[],1)),MAX($A$1:A3415)+1,0)</f>
        <v>3415</v>
      </c>
      <c r="B3416" s="18" t="s">
        <v>795</v>
      </c>
      <c r="C3416" s="18" t="s">
        <v>796</v>
      </c>
      <c r="D3416" s="18" t="s">
        <v>842</v>
      </c>
      <c r="E3416" s="19" t="s">
        <v>9416</v>
      </c>
      <c r="F3416" s="18" t="str">
        <f t="shared" si="53"/>
        <v>Campo Largo Do Piauí</v>
      </c>
      <c r="G3416" s="19">
        <v>477.79399999999998</v>
      </c>
    </row>
    <row r="3417" spans="1:7" x14ac:dyDescent="0.25">
      <c r="A3417" s="18">
        <f>IF(ISNUMBER(SEARCH('1_Aspectos Geográficos'!$D$6,tab_estados[],1)),MAX($A$1:A3416)+1,0)</f>
        <v>3416</v>
      </c>
      <c r="B3417" s="18" t="s">
        <v>795</v>
      </c>
      <c r="C3417" s="18" t="s">
        <v>796</v>
      </c>
      <c r="D3417" s="18" t="s">
        <v>843</v>
      </c>
      <c r="E3417" s="19" t="s">
        <v>9417</v>
      </c>
      <c r="F3417" s="18" t="str">
        <f t="shared" si="53"/>
        <v>Campo Maior</v>
      </c>
      <c r="G3417" s="19">
        <v>1680.8030000000001</v>
      </c>
    </row>
    <row r="3418" spans="1:7" x14ac:dyDescent="0.25">
      <c r="A3418" s="18">
        <f>IF(ISNUMBER(SEARCH('1_Aspectos Geográficos'!$D$6,tab_estados[],1)),MAX($A$1:A3417)+1,0)</f>
        <v>3417</v>
      </c>
      <c r="B3418" s="18" t="s">
        <v>795</v>
      </c>
      <c r="C3418" s="18" t="s">
        <v>796</v>
      </c>
      <c r="D3418" s="18" t="s">
        <v>844</v>
      </c>
      <c r="E3418" s="19" t="s">
        <v>9418</v>
      </c>
      <c r="F3418" s="18" t="str">
        <f t="shared" si="53"/>
        <v>Canavieira</v>
      </c>
      <c r="G3418" s="19">
        <v>2162.8739999999998</v>
      </c>
    </row>
    <row r="3419" spans="1:7" x14ac:dyDescent="0.25">
      <c r="A3419" s="18">
        <f>IF(ISNUMBER(SEARCH('1_Aspectos Geográficos'!$D$6,tab_estados[],1)),MAX($A$1:A3418)+1,0)</f>
        <v>3418</v>
      </c>
      <c r="B3419" s="18" t="s">
        <v>795</v>
      </c>
      <c r="C3419" s="18" t="s">
        <v>796</v>
      </c>
      <c r="D3419" s="18" t="s">
        <v>845</v>
      </c>
      <c r="E3419" s="19" t="s">
        <v>9419</v>
      </c>
      <c r="F3419" s="18" t="str">
        <f t="shared" si="53"/>
        <v>Canto Do Buriti</v>
      </c>
      <c r="G3419" s="19">
        <v>4325.6419999999998</v>
      </c>
    </row>
    <row r="3420" spans="1:7" x14ac:dyDescent="0.25">
      <c r="A3420" s="18">
        <f>IF(ISNUMBER(SEARCH('1_Aspectos Geográficos'!$D$6,tab_estados[],1)),MAX($A$1:A3419)+1,0)</f>
        <v>3419</v>
      </c>
      <c r="B3420" s="18" t="s">
        <v>795</v>
      </c>
      <c r="C3420" s="18" t="s">
        <v>796</v>
      </c>
      <c r="D3420" s="18" t="s">
        <v>846</v>
      </c>
      <c r="E3420" s="19" t="s">
        <v>9420</v>
      </c>
      <c r="F3420" s="18" t="str">
        <f t="shared" si="53"/>
        <v>Capitão De Campos</v>
      </c>
      <c r="G3420" s="19">
        <v>569.88900000000001</v>
      </c>
    </row>
    <row r="3421" spans="1:7" x14ac:dyDescent="0.25">
      <c r="A3421" s="18">
        <f>IF(ISNUMBER(SEARCH('1_Aspectos Geográficos'!$D$6,tab_estados[],1)),MAX($A$1:A3420)+1,0)</f>
        <v>3420</v>
      </c>
      <c r="B3421" s="18" t="s">
        <v>795</v>
      </c>
      <c r="C3421" s="18" t="s">
        <v>796</v>
      </c>
      <c r="D3421" s="18" t="s">
        <v>847</v>
      </c>
      <c r="E3421" s="19" t="s">
        <v>9421</v>
      </c>
      <c r="F3421" s="18" t="str">
        <f t="shared" si="53"/>
        <v>Capitão Gervásio Oliveira</v>
      </c>
      <c r="G3421" s="19">
        <v>1134.1679999999999</v>
      </c>
    </row>
    <row r="3422" spans="1:7" x14ac:dyDescent="0.25">
      <c r="A3422" s="18">
        <f>IF(ISNUMBER(SEARCH('1_Aspectos Geográficos'!$D$6,tab_estados[],1)),MAX($A$1:A3421)+1,0)</f>
        <v>3421</v>
      </c>
      <c r="B3422" s="18" t="s">
        <v>795</v>
      </c>
      <c r="C3422" s="18" t="s">
        <v>796</v>
      </c>
      <c r="D3422" s="18" t="s">
        <v>848</v>
      </c>
      <c r="E3422" s="19" t="s">
        <v>7630</v>
      </c>
      <c r="F3422" s="18" t="str">
        <f t="shared" si="53"/>
        <v>Caracol</v>
      </c>
      <c r="G3422" s="19">
        <v>1610.9580000000001</v>
      </c>
    </row>
    <row r="3423" spans="1:7" x14ac:dyDescent="0.25">
      <c r="A3423" s="18">
        <f>IF(ISNUMBER(SEARCH('1_Aspectos Geográficos'!$D$6,tab_estados[],1)),MAX($A$1:A3422)+1,0)</f>
        <v>3422</v>
      </c>
      <c r="B3423" s="18" t="s">
        <v>795</v>
      </c>
      <c r="C3423" s="18" t="s">
        <v>796</v>
      </c>
      <c r="D3423" s="18" t="s">
        <v>849</v>
      </c>
      <c r="E3423" s="19" t="s">
        <v>9422</v>
      </c>
      <c r="F3423" s="18" t="str">
        <f t="shared" si="53"/>
        <v>Caraúbas Do Piauí</v>
      </c>
      <c r="G3423" s="19">
        <v>471.24200000000002</v>
      </c>
    </row>
    <row r="3424" spans="1:7" x14ac:dyDescent="0.25">
      <c r="A3424" s="18">
        <f>IF(ISNUMBER(SEARCH('1_Aspectos Geográficos'!$D$6,tab_estados[],1)),MAX($A$1:A3423)+1,0)</f>
        <v>3423</v>
      </c>
      <c r="B3424" s="18" t="s">
        <v>795</v>
      </c>
      <c r="C3424" s="18" t="s">
        <v>796</v>
      </c>
      <c r="D3424" s="18" t="s">
        <v>850</v>
      </c>
      <c r="E3424" s="19" t="s">
        <v>9423</v>
      </c>
      <c r="F3424" s="18" t="str">
        <f t="shared" si="53"/>
        <v>Caridade Do Piauí</v>
      </c>
      <c r="G3424" s="19">
        <v>501.35899999999998</v>
      </c>
    </row>
    <row r="3425" spans="1:7" x14ac:dyDescent="0.25">
      <c r="A3425" s="18">
        <f>IF(ISNUMBER(SEARCH('1_Aspectos Geográficos'!$D$6,tab_estados[],1)),MAX($A$1:A3424)+1,0)</f>
        <v>3424</v>
      </c>
      <c r="B3425" s="18" t="s">
        <v>795</v>
      </c>
      <c r="C3425" s="18" t="s">
        <v>796</v>
      </c>
      <c r="D3425" s="18" t="s">
        <v>851</v>
      </c>
      <c r="E3425" s="19" t="s">
        <v>9424</v>
      </c>
      <c r="F3425" s="18" t="str">
        <f t="shared" si="53"/>
        <v>Castelo Do Piauí</v>
      </c>
      <c r="G3425" s="19">
        <v>2381.0830000000001</v>
      </c>
    </row>
    <row r="3426" spans="1:7" x14ac:dyDescent="0.25">
      <c r="A3426" s="18">
        <f>IF(ISNUMBER(SEARCH('1_Aspectos Geográficos'!$D$6,tab_estados[],1)),MAX($A$1:A3425)+1,0)</f>
        <v>3425</v>
      </c>
      <c r="B3426" s="18" t="s">
        <v>795</v>
      </c>
      <c r="C3426" s="18" t="s">
        <v>796</v>
      </c>
      <c r="D3426" s="18" t="s">
        <v>852</v>
      </c>
      <c r="E3426" s="19" t="s">
        <v>9425</v>
      </c>
      <c r="F3426" s="18" t="str">
        <f t="shared" si="53"/>
        <v>Caxingó</v>
      </c>
      <c r="G3426" s="19">
        <v>491.06299999999999</v>
      </c>
    </row>
    <row r="3427" spans="1:7" x14ac:dyDescent="0.25">
      <c r="A3427" s="18">
        <f>IF(ISNUMBER(SEARCH('1_Aspectos Geográficos'!$D$6,tab_estados[],1)),MAX($A$1:A3426)+1,0)</f>
        <v>3426</v>
      </c>
      <c r="B3427" s="18" t="s">
        <v>795</v>
      </c>
      <c r="C3427" s="18" t="s">
        <v>796</v>
      </c>
      <c r="D3427" s="18" t="s">
        <v>853</v>
      </c>
      <c r="E3427" s="19" t="s">
        <v>9426</v>
      </c>
      <c r="F3427" s="18" t="str">
        <f t="shared" si="53"/>
        <v>Cocal</v>
      </c>
      <c r="G3427" s="19">
        <v>1294.125</v>
      </c>
    </row>
    <row r="3428" spans="1:7" x14ac:dyDescent="0.25">
      <c r="A3428" s="18">
        <f>IF(ISNUMBER(SEARCH('1_Aspectos Geográficos'!$D$6,tab_estados[],1)),MAX($A$1:A3427)+1,0)</f>
        <v>3427</v>
      </c>
      <c r="B3428" s="18" t="s">
        <v>795</v>
      </c>
      <c r="C3428" s="18" t="s">
        <v>796</v>
      </c>
      <c r="D3428" s="18" t="s">
        <v>854</v>
      </c>
      <c r="E3428" s="19" t="s">
        <v>9427</v>
      </c>
      <c r="F3428" s="18" t="str">
        <f t="shared" si="53"/>
        <v>Cocal De Telha</v>
      </c>
      <c r="G3428" s="19">
        <v>310.346</v>
      </c>
    </row>
    <row r="3429" spans="1:7" x14ac:dyDescent="0.25">
      <c r="A3429" s="18">
        <f>IF(ISNUMBER(SEARCH('1_Aspectos Geográficos'!$D$6,tab_estados[],1)),MAX($A$1:A3428)+1,0)</f>
        <v>3428</v>
      </c>
      <c r="B3429" s="18" t="s">
        <v>795</v>
      </c>
      <c r="C3429" s="18" t="s">
        <v>796</v>
      </c>
      <c r="D3429" s="18" t="s">
        <v>855</v>
      </c>
      <c r="E3429" s="19" t="s">
        <v>9428</v>
      </c>
      <c r="F3429" s="18" t="str">
        <f t="shared" si="53"/>
        <v>Cocal Dos Alves</v>
      </c>
      <c r="G3429" s="19">
        <v>324.863</v>
      </c>
    </row>
    <row r="3430" spans="1:7" x14ac:dyDescent="0.25">
      <c r="A3430" s="18">
        <f>IF(ISNUMBER(SEARCH('1_Aspectos Geográficos'!$D$6,tab_estados[],1)),MAX($A$1:A3429)+1,0)</f>
        <v>3429</v>
      </c>
      <c r="B3430" s="18" t="s">
        <v>795</v>
      </c>
      <c r="C3430" s="18" t="s">
        <v>796</v>
      </c>
      <c r="D3430" s="18" t="s">
        <v>856</v>
      </c>
      <c r="E3430" s="19" t="s">
        <v>9429</v>
      </c>
      <c r="F3430" s="18" t="str">
        <f t="shared" si="53"/>
        <v>Coivaras</v>
      </c>
      <c r="G3430" s="19">
        <v>485.49599999999998</v>
      </c>
    </row>
    <row r="3431" spans="1:7" x14ac:dyDescent="0.25">
      <c r="A3431" s="18">
        <f>IF(ISNUMBER(SEARCH('1_Aspectos Geográficos'!$D$6,tab_estados[],1)),MAX($A$1:A3430)+1,0)</f>
        <v>3430</v>
      </c>
      <c r="B3431" s="18" t="s">
        <v>795</v>
      </c>
      <c r="C3431" s="18" t="s">
        <v>796</v>
      </c>
      <c r="D3431" s="18" t="s">
        <v>857</v>
      </c>
      <c r="E3431" s="19" t="s">
        <v>9430</v>
      </c>
      <c r="F3431" s="18" t="str">
        <f t="shared" si="53"/>
        <v>Colônia Do Gurguéia</v>
      </c>
      <c r="G3431" s="19">
        <v>430.62099999999998</v>
      </c>
    </row>
    <row r="3432" spans="1:7" x14ac:dyDescent="0.25">
      <c r="A3432" s="18">
        <f>IF(ISNUMBER(SEARCH('1_Aspectos Geográficos'!$D$6,tab_estados[],1)),MAX($A$1:A3431)+1,0)</f>
        <v>3431</v>
      </c>
      <c r="B3432" s="18" t="s">
        <v>795</v>
      </c>
      <c r="C3432" s="18" t="s">
        <v>796</v>
      </c>
      <c r="D3432" s="18" t="s">
        <v>858</v>
      </c>
      <c r="E3432" s="19" t="s">
        <v>9431</v>
      </c>
      <c r="F3432" s="18" t="str">
        <f t="shared" si="53"/>
        <v>Colônia Do Piauí</v>
      </c>
      <c r="G3432" s="19">
        <v>947.87900000000002</v>
      </c>
    </row>
    <row r="3433" spans="1:7" x14ac:dyDescent="0.25">
      <c r="A3433" s="18">
        <f>IF(ISNUMBER(SEARCH('1_Aspectos Geográficos'!$D$6,tab_estados[],1)),MAX($A$1:A3432)+1,0)</f>
        <v>3432</v>
      </c>
      <c r="B3433" s="18" t="s">
        <v>795</v>
      </c>
      <c r="C3433" s="18" t="s">
        <v>796</v>
      </c>
      <c r="D3433" s="18" t="s">
        <v>859</v>
      </c>
      <c r="E3433" s="19" t="s">
        <v>9432</v>
      </c>
      <c r="F3433" s="18" t="str">
        <f t="shared" si="53"/>
        <v>Conceição Do Canindé</v>
      </c>
      <c r="G3433" s="19">
        <v>831.41300000000001</v>
      </c>
    </row>
    <row r="3434" spans="1:7" x14ac:dyDescent="0.25">
      <c r="A3434" s="18">
        <f>IF(ISNUMBER(SEARCH('1_Aspectos Geográficos'!$D$6,tab_estados[],1)),MAX($A$1:A3433)+1,0)</f>
        <v>3433</v>
      </c>
      <c r="B3434" s="18" t="s">
        <v>795</v>
      </c>
      <c r="C3434" s="18" t="s">
        <v>796</v>
      </c>
      <c r="D3434" s="18" t="s">
        <v>860</v>
      </c>
      <c r="E3434" s="19" t="s">
        <v>9433</v>
      </c>
      <c r="F3434" s="18" t="str">
        <f t="shared" si="53"/>
        <v>Coronel José Dias</v>
      </c>
      <c r="G3434" s="19">
        <v>1914.819</v>
      </c>
    </row>
    <row r="3435" spans="1:7" x14ac:dyDescent="0.25">
      <c r="A3435" s="18">
        <f>IF(ISNUMBER(SEARCH('1_Aspectos Geográficos'!$D$6,tab_estados[],1)),MAX($A$1:A3434)+1,0)</f>
        <v>3434</v>
      </c>
      <c r="B3435" s="18" t="s">
        <v>795</v>
      </c>
      <c r="C3435" s="18" t="s">
        <v>796</v>
      </c>
      <c r="D3435" s="18" t="s">
        <v>861</v>
      </c>
      <c r="E3435" s="19" t="s">
        <v>9434</v>
      </c>
      <c r="F3435" s="18" t="str">
        <f t="shared" si="53"/>
        <v>Corrente</v>
      </c>
      <c r="G3435" s="19">
        <v>3048.4470000000001</v>
      </c>
    </row>
    <row r="3436" spans="1:7" x14ac:dyDescent="0.25">
      <c r="A3436" s="18">
        <f>IF(ISNUMBER(SEARCH('1_Aspectos Geográficos'!$D$6,tab_estados[],1)),MAX($A$1:A3435)+1,0)</f>
        <v>3435</v>
      </c>
      <c r="B3436" s="18" t="s">
        <v>795</v>
      </c>
      <c r="C3436" s="18" t="s">
        <v>796</v>
      </c>
      <c r="D3436" s="18" t="s">
        <v>862</v>
      </c>
      <c r="E3436" s="19" t="s">
        <v>9435</v>
      </c>
      <c r="F3436" s="18" t="str">
        <f t="shared" si="53"/>
        <v>Cristalândia Do Piauí</v>
      </c>
      <c r="G3436" s="19">
        <v>1202.895</v>
      </c>
    </row>
    <row r="3437" spans="1:7" x14ac:dyDescent="0.25">
      <c r="A3437" s="18">
        <f>IF(ISNUMBER(SEARCH('1_Aspectos Geográficos'!$D$6,tab_estados[],1)),MAX($A$1:A3436)+1,0)</f>
        <v>3436</v>
      </c>
      <c r="B3437" s="18" t="s">
        <v>795</v>
      </c>
      <c r="C3437" s="18" t="s">
        <v>796</v>
      </c>
      <c r="D3437" s="18" t="s">
        <v>863</v>
      </c>
      <c r="E3437" s="19" t="s">
        <v>9436</v>
      </c>
      <c r="F3437" s="18" t="str">
        <f t="shared" si="53"/>
        <v>Cristino Castro</v>
      </c>
      <c r="G3437" s="19">
        <v>1846.3389999999999</v>
      </c>
    </row>
    <row r="3438" spans="1:7" x14ac:dyDescent="0.25">
      <c r="A3438" s="18">
        <f>IF(ISNUMBER(SEARCH('1_Aspectos Geográficos'!$D$6,tab_estados[],1)),MAX($A$1:A3437)+1,0)</f>
        <v>3437</v>
      </c>
      <c r="B3438" s="18" t="s">
        <v>795</v>
      </c>
      <c r="C3438" s="18" t="s">
        <v>796</v>
      </c>
      <c r="D3438" s="18" t="s">
        <v>864</v>
      </c>
      <c r="E3438" s="19" t="s">
        <v>9437</v>
      </c>
      <c r="F3438" s="18" t="str">
        <f t="shared" si="53"/>
        <v>Curimatá</v>
      </c>
      <c r="G3438" s="19">
        <v>2337.5369999999998</v>
      </c>
    </row>
    <row r="3439" spans="1:7" x14ac:dyDescent="0.25">
      <c r="A3439" s="18">
        <f>IF(ISNUMBER(SEARCH('1_Aspectos Geográficos'!$D$6,tab_estados[],1)),MAX($A$1:A3438)+1,0)</f>
        <v>3438</v>
      </c>
      <c r="B3439" s="18" t="s">
        <v>795</v>
      </c>
      <c r="C3439" s="18" t="s">
        <v>796</v>
      </c>
      <c r="D3439" s="18" t="s">
        <v>865</v>
      </c>
      <c r="E3439" s="19" t="s">
        <v>9438</v>
      </c>
      <c r="F3439" s="18" t="str">
        <f t="shared" si="53"/>
        <v>Currais</v>
      </c>
      <c r="G3439" s="19">
        <v>3156.6570000000002</v>
      </c>
    </row>
    <row r="3440" spans="1:7" x14ac:dyDescent="0.25">
      <c r="A3440" s="18">
        <f>IF(ISNUMBER(SEARCH('1_Aspectos Geográficos'!$D$6,tab_estados[],1)),MAX($A$1:A3439)+1,0)</f>
        <v>3439</v>
      </c>
      <c r="B3440" s="18" t="s">
        <v>795</v>
      </c>
      <c r="C3440" s="18" t="s">
        <v>796</v>
      </c>
      <c r="D3440" s="18" t="s">
        <v>866</v>
      </c>
      <c r="E3440" s="19" t="s">
        <v>9439</v>
      </c>
      <c r="F3440" s="18" t="str">
        <f t="shared" si="53"/>
        <v>Curralinhos</v>
      </c>
      <c r="G3440" s="19">
        <v>345.84800000000001</v>
      </c>
    </row>
    <row r="3441" spans="1:7" x14ac:dyDescent="0.25">
      <c r="A3441" s="18">
        <f>IF(ISNUMBER(SEARCH('1_Aspectos Geográficos'!$D$6,tab_estados[],1)),MAX($A$1:A3440)+1,0)</f>
        <v>3440</v>
      </c>
      <c r="B3441" s="18" t="s">
        <v>795</v>
      </c>
      <c r="C3441" s="18" t="s">
        <v>796</v>
      </c>
      <c r="D3441" s="18" t="s">
        <v>867</v>
      </c>
      <c r="E3441" s="19" t="s">
        <v>9440</v>
      </c>
      <c r="F3441" s="18" t="str">
        <f t="shared" si="53"/>
        <v>Curral Novo Do Piauí</v>
      </c>
      <c r="G3441" s="19">
        <v>730.94399999999996</v>
      </c>
    </row>
    <row r="3442" spans="1:7" x14ac:dyDescent="0.25">
      <c r="A3442" s="18">
        <f>IF(ISNUMBER(SEARCH('1_Aspectos Geográficos'!$D$6,tab_estados[],1)),MAX($A$1:A3441)+1,0)</f>
        <v>3441</v>
      </c>
      <c r="B3442" s="18" t="s">
        <v>795</v>
      </c>
      <c r="C3442" s="18" t="s">
        <v>796</v>
      </c>
      <c r="D3442" s="18" t="s">
        <v>868</v>
      </c>
      <c r="E3442" s="19" t="s">
        <v>9441</v>
      </c>
      <c r="F3442" s="18" t="str">
        <f t="shared" si="53"/>
        <v>Demerval Lobão</v>
      </c>
      <c r="G3442" s="19">
        <v>216.80699999999999</v>
      </c>
    </row>
    <row r="3443" spans="1:7" x14ac:dyDescent="0.25">
      <c r="A3443" s="18">
        <f>IF(ISNUMBER(SEARCH('1_Aspectos Geográficos'!$D$6,tab_estados[],1)),MAX($A$1:A3442)+1,0)</f>
        <v>3442</v>
      </c>
      <c r="B3443" s="18" t="s">
        <v>795</v>
      </c>
      <c r="C3443" s="18" t="s">
        <v>796</v>
      </c>
      <c r="D3443" s="18" t="s">
        <v>869</v>
      </c>
      <c r="E3443" s="19" t="s">
        <v>9442</v>
      </c>
      <c r="F3443" s="18" t="str">
        <f t="shared" si="53"/>
        <v>Dirceu Arcoverde</v>
      </c>
      <c r="G3443" s="19">
        <v>1017.057</v>
      </c>
    </row>
    <row r="3444" spans="1:7" x14ac:dyDescent="0.25">
      <c r="A3444" s="18">
        <f>IF(ISNUMBER(SEARCH('1_Aspectos Geográficos'!$D$6,tab_estados[],1)),MAX($A$1:A3443)+1,0)</f>
        <v>3443</v>
      </c>
      <c r="B3444" s="18" t="s">
        <v>795</v>
      </c>
      <c r="C3444" s="18" t="s">
        <v>796</v>
      </c>
      <c r="D3444" s="18" t="s">
        <v>870</v>
      </c>
      <c r="E3444" s="19" t="s">
        <v>9443</v>
      </c>
      <c r="F3444" s="18" t="str">
        <f t="shared" si="53"/>
        <v>Dom Expedito Lopes</v>
      </c>
      <c r="G3444" s="19">
        <v>218.71</v>
      </c>
    </row>
    <row r="3445" spans="1:7" x14ac:dyDescent="0.25">
      <c r="A3445" s="18">
        <f>IF(ISNUMBER(SEARCH('1_Aspectos Geográficos'!$D$6,tab_estados[],1)),MAX($A$1:A3444)+1,0)</f>
        <v>3444</v>
      </c>
      <c r="B3445" s="18" t="s">
        <v>795</v>
      </c>
      <c r="C3445" s="18" t="s">
        <v>796</v>
      </c>
      <c r="D3445" s="18" t="s">
        <v>871</v>
      </c>
      <c r="E3445" s="19" t="s">
        <v>9444</v>
      </c>
      <c r="F3445" s="18" t="str">
        <f t="shared" si="53"/>
        <v>Domingos Mourão</v>
      </c>
      <c r="G3445" s="19">
        <v>846.84400000000005</v>
      </c>
    </row>
    <row r="3446" spans="1:7" x14ac:dyDescent="0.25">
      <c r="A3446" s="18">
        <f>IF(ISNUMBER(SEARCH('1_Aspectos Geográficos'!$D$6,tab_estados[],1)),MAX($A$1:A3445)+1,0)</f>
        <v>3445</v>
      </c>
      <c r="B3446" s="18" t="s">
        <v>795</v>
      </c>
      <c r="C3446" s="18" t="s">
        <v>796</v>
      </c>
      <c r="D3446" s="18" t="s">
        <v>872</v>
      </c>
      <c r="E3446" s="19" t="s">
        <v>9445</v>
      </c>
      <c r="F3446" s="18" t="str">
        <f t="shared" si="53"/>
        <v>Dom Inocêncio</v>
      </c>
      <c r="G3446" s="19">
        <v>3870.1669999999999</v>
      </c>
    </row>
    <row r="3447" spans="1:7" x14ac:dyDescent="0.25">
      <c r="A3447" s="18">
        <f>IF(ISNUMBER(SEARCH('1_Aspectos Geográficos'!$D$6,tab_estados[],1)),MAX($A$1:A3446)+1,0)</f>
        <v>3446</v>
      </c>
      <c r="B3447" s="18" t="s">
        <v>795</v>
      </c>
      <c r="C3447" s="18" t="s">
        <v>796</v>
      </c>
      <c r="D3447" s="18" t="s">
        <v>873</v>
      </c>
      <c r="E3447" s="19" t="s">
        <v>9446</v>
      </c>
      <c r="F3447" s="18" t="str">
        <f t="shared" si="53"/>
        <v>Elesbão Veloso</v>
      </c>
      <c r="G3447" s="19">
        <v>1383.019</v>
      </c>
    </row>
    <row r="3448" spans="1:7" x14ac:dyDescent="0.25">
      <c r="A3448" s="18">
        <f>IF(ISNUMBER(SEARCH('1_Aspectos Geográficos'!$D$6,tab_estados[],1)),MAX($A$1:A3447)+1,0)</f>
        <v>3447</v>
      </c>
      <c r="B3448" s="18" t="s">
        <v>795</v>
      </c>
      <c r="C3448" s="18" t="s">
        <v>796</v>
      </c>
      <c r="D3448" s="18" t="s">
        <v>874</v>
      </c>
      <c r="E3448" s="19" t="s">
        <v>9447</v>
      </c>
      <c r="F3448" s="18" t="str">
        <f t="shared" si="53"/>
        <v>Eliseu Martins</v>
      </c>
      <c r="G3448" s="19">
        <v>1090.45</v>
      </c>
    </row>
    <row r="3449" spans="1:7" x14ac:dyDescent="0.25">
      <c r="A3449" s="18">
        <f>IF(ISNUMBER(SEARCH('1_Aspectos Geográficos'!$D$6,tab_estados[],1)),MAX($A$1:A3448)+1,0)</f>
        <v>3448</v>
      </c>
      <c r="B3449" s="18" t="s">
        <v>795</v>
      </c>
      <c r="C3449" s="18" t="s">
        <v>796</v>
      </c>
      <c r="D3449" s="18" t="s">
        <v>875</v>
      </c>
      <c r="E3449" s="19" t="s">
        <v>9448</v>
      </c>
      <c r="F3449" s="18" t="str">
        <f t="shared" si="53"/>
        <v>Esperantina</v>
      </c>
      <c r="G3449" s="19">
        <v>908.77700000000004</v>
      </c>
    </row>
    <row r="3450" spans="1:7" x14ac:dyDescent="0.25">
      <c r="A3450" s="18">
        <f>IF(ISNUMBER(SEARCH('1_Aspectos Geográficos'!$D$6,tab_estados[],1)),MAX($A$1:A3449)+1,0)</f>
        <v>3449</v>
      </c>
      <c r="B3450" s="18" t="s">
        <v>795</v>
      </c>
      <c r="C3450" s="18" t="s">
        <v>796</v>
      </c>
      <c r="D3450" s="18" t="s">
        <v>876</v>
      </c>
      <c r="E3450" s="19" t="s">
        <v>9449</v>
      </c>
      <c r="F3450" s="18" t="str">
        <f t="shared" si="53"/>
        <v>Fartura Do Piauí</v>
      </c>
      <c r="G3450" s="19">
        <v>712.91800000000001</v>
      </c>
    </row>
    <row r="3451" spans="1:7" x14ac:dyDescent="0.25">
      <c r="A3451" s="18">
        <f>IF(ISNUMBER(SEARCH('1_Aspectos Geográficos'!$D$6,tab_estados[],1)),MAX($A$1:A3450)+1,0)</f>
        <v>3450</v>
      </c>
      <c r="B3451" s="18" t="s">
        <v>795</v>
      </c>
      <c r="C3451" s="18" t="s">
        <v>796</v>
      </c>
      <c r="D3451" s="18" t="s">
        <v>877</v>
      </c>
      <c r="E3451" s="19" t="s">
        <v>9450</v>
      </c>
      <c r="F3451" s="18" t="str">
        <f t="shared" si="53"/>
        <v>Flores Do Piauí</v>
      </c>
      <c r="G3451" s="19">
        <v>946.73</v>
      </c>
    </row>
    <row r="3452" spans="1:7" x14ac:dyDescent="0.25">
      <c r="A3452" s="18">
        <f>IF(ISNUMBER(SEARCH('1_Aspectos Geográficos'!$D$6,tab_estados[],1)),MAX($A$1:A3451)+1,0)</f>
        <v>3451</v>
      </c>
      <c r="B3452" s="18" t="s">
        <v>795</v>
      </c>
      <c r="C3452" s="18" t="s">
        <v>796</v>
      </c>
      <c r="D3452" s="18" t="s">
        <v>878</v>
      </c>
      <c r="E3452" s="19" t="s">
        <v>9451</v>
      </c>
      <c r="F3452" s="18" t="str">
        <f t="shared" si="53"/>
        <v>Floresta Do Piauí</v>
      </c>
      <c r="G3452" s="19">
        <v>194.69900000000001</v>
      </c>
    </row>
    <row r="3453" spans="1:7" x14ac:dyDescent="0.25">
      <c r="A3453" s="18">
        <f>IF(ISNUMBER(SEARCH('1_Aspectos Geográficos'!$D$6,tab_estados[],1)),MAX($A$1:A3452)+1,0)</f>
        <v>3452</v>
      </c>
      <c r="B3453" s="18" t="s">
        <v>795</v>
      </c>
      <c r="C3453" s="18" t="s">
        <v>796</v>
      </c>
      <c r="D3453" s="18" t="s">
        <v>879</v>
      </c>
      <c r="E3453" s="19" t="s">
        <v>9452</v>
      </c>
      <c r="F3453" s="18" t="str">
        <f t="shared" si="53"/>
        <v>Floriano</v>
      </c>
      <c r="G3453" s="19">
        <v>3409.6469999999999</v>
      </c>
    </row>
    <row r="3454" spans="1:7" x14ac:dyDescent="0.25">
      <c r="A3454" s="18">
        <f>IF(ISNUMBER(SEARCH('1_Aspectos Geográficos'!$D$6,tab_estados[],1)),MAX($A$1:A3453)+1,0)</f>
        <v>3453</v>
      </c>
      <c r="B3454" s="18" t="s">
        <v>795</v>
      </c>
      <c r="C3454" s="18" t="s">
        <v>796</v>
      </c>
      <c r="D3454" s="18" t="s">
        <v>880</v>
      </c>
      <c r="E3454" s="19" t="s">
        <v>9453</v>
      </c>
      <c r="F3454" s="18" t="str">
        <f t="shared" si="53"/>
        <v>Francinópolis</v>
      </c>
      <c r="G3454" s="19">
        <v>268.702</v>
      </c>
    </row>
    <row r="3455" spans="1:7" x14ac:dyDescent="0.25">
      <c r="A3455" s="18">
        <f>IF(ISNUMBER(SEARCH('1_Aspectos Geográficos'!$D$6,tab_estados[],1)),MAX($A$1:A3454)+1,0)</f>
        <v>3454</v>
      </c>
      <c r="B3455" s="18" t="s">
        <v>795</v>
      </c>
      <c r="C3455" s="18" t="s">
        <v>796</v>
      </c>
      <c r="D3455" s="18" t="s">
        <v>881</v>
      </c>
      <c r="E3455" s="19" t="s">
        <v>9454</v>
      </c>
      <c r="F3455" s="18" t="str">
        <f t="shared" si="53"/>
        <v>Francisco Ayres</v>
      </c>
      <c r="G3455" s="19">
        <v>656.47500000000002</v>
      </c>
    </row>
    <row r="3456" spans="1:7" x14ac:dyDescent="0.25">
      <c r="A3456" s="18">
        <f>IF(ISNUMBER(SEARCH('1_Aspectos Geográficos'!$D$6,tab_estados[],1)),MAX($A$1:A3455)+1,0)</f>
        <v>3455</v>
      </c>
      <c r="B3456" s="18" t="s">
        <v>795</v>
      </c>
      <c r="C3456" s="18" t="s">
        <v>796</v>
      </c>
      <c r="D3456" s="18" t="s">
        <v>882</v>
      </c>
      <c r="E3456" s="19" t="s">
        <v>9455</v>
      </c>
      <c r="F3456" s="18" t="str">
        <f t="shared" si="53"/>
        <v>Francisco Macedo</v>
      </c>
      <c r="G3456" s="19">
        <v>176.505</v>
      </c>
    </row>
    <row r="3457" spans="1:7" x14ac:dyDescent="0.25">
      <c r="A3457" s="18">
        <f>IF(ISNUMBER(SEARCH('1_Aspectos Geográficos'!$D$6,tab_estados[],1)),MAX($A$1:A3456)+1,0)</f>
        <v>3456</v>
      </c>
      <c r="B3457" s="18" t="s">
        <v>795</v>
      </c>
      <c r="C3457" s="18" t="s">
        <v>796</v>
      </c>
      <c r="D3457" s="18" t="s">
        <v>883</v>
      </c>
      <c r="E3457" s="19" t="s">
        <v>9456</v>
      </c>
      <c r="F3457" s="18" t="str">
        <f t="shared" si="53"/>
        <v>Francisco Santos</v>
      </c>
      <c r="G3457" s="19">
        <v>491.86500000000001</v>
      </c>
    </row>
    <row r="3458" spans="1:7" x14ac:dyDescent="0.25">
      <c r="A3458" s="18">
        <f>IF(ISNUMBER(SEARCH('1_Aspectos Geográficos'!$D$6,tab_estados[],1)),MAX($A$1:A3457)+1,0)</f>
        <v>3457</v>
      </c>
      <c r="B3458" s="18" t="s">
        <v>795</v>
      </c>
      <c r="C3458" s="18" t="s">
        <v>796</v>
      </c>
      <c r="D3458" s="18" t="s">
        <v>884</v>
      </c>
      <c r="E3458" s="19" t="s">
        <v>9457</v>
      </c>
      <c r="F3458" s="18" t="str">
        <f t="shared" ref="F3458:F3521" si="54">IFERROR(VLOOKUP(ROW(A3457),lista,5,0),"")</f>
        <v>Fronteiras</v>
      </c>
      <c r="G3458" s="19">
        <v>778.20399999999995</v>
      </c>
    </row>
    <row r="3459" spans="1:7" x14ac:dyDescent="0.25">
      <c r="A3459" s="18">
        <f>IF(ISNUMBER(SEARCH('1_Aspectos Geográficos'!$D$6,tab_estados[],1)),MAX($A$1:A3458)+1,0)</f>
        <v>3458</v>
      </c>
      <c r="B3459" s="18" t="s">
        <v>795</v>
      </c>
      <c r="C3459" s="18" t="s">
        <v>796</v>
      </c>
      <c r="D3459" s="18" t="s">
        <v>885</v>
      </c>
      <c r="E3459" s="19" t="s">
        <v>9458</v>
      </c>
      <c r="F3459" s="18" t="str">
        <f t="shared" si="54"/>
        <v>Geminiano</v>
      </c>
      <c r="G3459" s="19">
        <v>455.68</v>
      </c>
    </row>
    <row r="3460" spans="1:7" x14ac:dyDescent="0.25">
      <c r="A3460" s="18">
        <f>IF(ISNUMBER(SEARCH('1_Aspectos Geográficos'!$D$6,tab_estados[],1)),MAX($A$1:A3459)+1,0)</f>
        <v>3459</v>
      </c>
      <c r="B3460" s="18" t="s">
        <v>795</v>
      </c>
      <c r="C3460" s="18" t="s">
        <v>796</v>
      </c>
      <c r="D3460" s="18" t="s">
        <v>886</v>
      </c>
      <c r="E3460" s="19" t="s">
        <v>9459</v>
      </c>
      <c r="F3460" s="18" t="str">
        <f t="shared" si="54"/>
        <v>Gilbués</v>
      </c>
      <c r="G3460" s="19">
        <v>3494.9580000000001</v>
      </c>
    </row>
    <row r="3461" spans="1:7" x14ac:dyDescent="0.25">
      <c r="A3461" s="18">
        <f>IF(ISNUMBER(SEARCH('1_Aspectos Geográficos'!$D$6,tab_estados[],1)),MAX($A$1:A3460)+1,0)</f>
        <v>3460</v>
      </c>
      <c r="B3461" s="18" t="s">
        <v>795</v>
      </c>
      <c r="C3461" s="18" t="s">
        <v>796</v>
      </c>
      <c r="D3461" s="18" t="s">
        <v>887</v>
      </c>
      <c r="E3461" s="19" t="s">
        <v>9460</v>
      </c>
      <c r="F3461" s="18" t="str">
        <f t="shared" si="54"/>
        <v>Guadalupe</v>
      </c>
      <c r="G3461" s="19">
        <v>1023.592</v>
      </c>
    </row>
    <row r="3462" spans="1:7" x14ac:dyDescent="0.25">
      <c r="A3462" s="18">
        <f>IF(ISNUMBER(SEARCH('1_Aspectos Geográficos'!$D$6,tab_estados[],1)),MAX($A$1:A3461)+1,0)</f>
        <v>3461</v>
      </c>
      <c r="B3462" s="18" t="s">
        <v>795</v>
      </c>
      <c r="C3462" s="18" t="s">
        <v>796</v>
      </c>
      <c r="D3462" s="18" t="s">
        <v>888</v>
      </c>
      <c r="E3462" s="19" t="s">
        <v>9461</v>
      </c>
      <c r="F3462" s="18" t="str">
        <f t="shared" si="54"/>
        <v>Guaribas</v>
      </c>
      <c r="G3462" s="19">
        <v>3118.2269999999999</v>
      </c>
    </row>
    <row r="3463" spans="1:7" x14ac:dyDescent="0.25">
      <c r="A3463" s="18">
        <f>IF(ISNUMBER(SEARCH('1_Aspectos Geográficos'!$D$6,tab_estados[],1)),MAX($A$1:A3462)+1,0)</f>
        <v>3462</v>
      </c>
      <c r="B3463" s="18" t="s">
        <v>795</v>
      </c>
      <c r="C3463" s="18" t="s">
        <v>796</v>
      </c>
      <c r="D3463" s="18" t="s">
        <v>889</v>
      </c>
      <c r="E3463" s="19" t="s">
        <v>9462</v>
      </c>
      <c r="F3463" s="18" t="str">
        <f t="shared" si="54"/>
        <v>Hugo Napoleão</v>
      </c>
      <c r="G3463" s="19">
        <v>224.45500000000001</v>
      </c>
    </row>
    <row r="3464" spans="1:7" x14ac:dyDescent="0.25">
      <c r="A3464" s="18">
        <f>IF(ISNUMBER(SEARCH('1_Aspectos Geográficos'!$D$6,tab_estados[],1)),MAX($A$1:A3463)+1,0)</f>
        <v>3463</v>
      </c>
      <c r="B3464" s="18" t="s">
        <v>795</v>
      </c>
      <c r="C3464" s="18" t="s">
        <v>796</v>
      </c>
      <c r="D3464" s="18" t="s">
        <v>890</v>
      </c>
      <c r="E3464" s="19" t="s">
        <v>9463</v>
      </c>
      <c r="F3464" s="18" t="str">
        <f t="shared" si="54"/>
        <v>Ilha Grande</v>
      </c>
      <c r="G3464" s="19">
        <v>134.99700000000001</v>
      </c>
    </row>
    <row r="3465" spans="1:7" x14ac:dyDescent="0.25">
      <c r="A3465" s="18">
        <f>IF(ISNUMBER(SEARCH('1_Aspectos Geográficos'!$D$6,tab_estados[],1)),MAX($A$1:A3464)+1,0)</f>
        <v>3464</v>
      </c>
      <c r="B3465" s="18" t="s">
        <v>795</v>
      </c>
      <c r="C3465" s="18" t="s">
        <v>796</v>
      </c>
      <c r="D3465" s="18" t="s">
        <v>891</v>
      </c>
      <c r="E3465" s="19" t="s">
        <v>9464</v>
      </c>
      <c r="F3465" s="18" t="str">
        <f t="shared" si="54"/>
        <v>Inhuma</v>
      </c>
      <c r="G3465" s="19">
        <v>978.22199999999998</v>
      </c>
    </row>
    <row r="3466" spans="1:7" x14ac:dyDescent="0.25">
      <c r="A3466" s="18">
        <f>IF(ISNUMBER(SEARCH('1_Aspectos Geográficos'!$D$6,tab_estados[],1)),MAX($A$1:A3465)+1,0)</f>
        <v>3465</v>
      </c>
      <c r="B3466" s="18" t="s">
        <v>795</v>
      </c>
      <c r="C3466" s="18" t="s">
        <v>796</v>
      </c>
      <c r="D3466" s="18" t="s">
        <v>892</v>
      </c>
      <c r="E3466" s="19" t="s">
        <v>9465</v>
      </c>
      <c r="F3466" s="18" t="str">
        <f t="shared" si="54"/>
        <v>Ipiranga Do Piauí</v>
      </c>
      <c r="G3466" s="19">
        <v>529.41700000000003</v>
      </c>
    </row>
    <row r="3467" spans="1:7" x14ac:dyDescent="0.25">
      <c r="A3467" s="18">
        <f>IF(ISNUMBER(SEARCH('1_Aspectos Geográficos'!$D$6,tab_estados[],1)),MAX($A$1:A3466)+1,0)</f>
        <v>3466</v>
      </c>
      <c r="B3467" s="18" t="s">
        <v>795</v>
      </c>
      <c r="C3467" s="18" t="s">
        <v>796</v>
      </c>
      <c r="D3467" s="18" t="s">
        <v>893</v>
      </c>
      <c r="E3467" s="19" t="s">
        <v>9466</v>
      </c>
      <c r="F3467" s="18" t="str">
        <f t="shared" si="54"/>
        <v>Isaías Coelho</v>
      </c>
      <c r="G3467" s="19">
        <v>776.053</v>
      </c>
    </row>
    <row r="3468" spans="1:7" x14ac:dyDescent="0.25">
      <c r="A3468" s="18">
        <f>IF(ISNUMBER(SEARCH('1_Aspectos Geográficos'!$D$6,tab_estados[],1)),MAX($A$1:A3467)+1,0)</f>
        <v>3467</v>
      </c>
      <c r="B3468" s="18" t="s">
        <v>795</v>
      </c>
      <c r="C3468" s="18" t="s">
        <v>796</v>
      </c>
      <c r="D3468" s="18" t="s">
        <v>894</v>
      </c>
      <c r="E3468" s="19" t="s">
        <v>9467</v>
      </c>
      <c r="F3468" s="18" t="str">
        <f t="shared" si="54"/>
        <v>Itainópolis</v>
      </c>
      <c r="G3468" s="19">
        <v>828.15200000000004</v>
      </c>
    </row>
    <row r="3469" spans="1:7" x14ac:dyDescent="0.25">
      <c r="A3469" s="18">
        <f>IF(ISNUMBER(SEARCH('1_Aspectos Geográficos'!$D$6,tab_estados[],1)),MAX($A$1:A3468)+1,0)</f>
        <v>3468</v>
      </c>
      <c r="B3469" s="18" t="s">
        <v>795</v>
      </c>
      <c r="C3469" s="18" t="s">
        <v>796</v>
      </c>
      <c r="D3469" s="18" t="s">
        <v>895</v>
      </c>
      <c r="E3469" s="19" t="s">
        <v>9468</v>
      </c>
      <c r="F3469" s="18" t="str">
        <f t="shared" si="54"/>
        <v>Itaueira</v>
      </c>
      <c r="G3469" s="19">
        <v>2554.181</v>
      </c>
    </row>
    <row r="3470" spans="1:7" x14ac:dyDescent="0.25">
      <c r="A3470" s="18">
        <f>IF(ISNUMBER(SEARCH('1_Aspectos Geográficos'!$D$6,tab_estados[],1)),MAX($A$1:A3469)+1,0)</f>
        <v>3469</v>
      </c>
      <c r="B3470" s="18" t="s">
        <v>795</v>
      </c>
      <c r="C3470" s="18" t="s">
        <v>796</v>
      </c>
      <c r="D3470" s="18" t="s">
        <v>896</v>
      </c>
      <c r="E3470" s="19" t="s">
        <v>9469</v>
      </c>
      <c r="F3470" s="18" t="str">
        <f t="shared" si="54"/>
        <v>Jacobina Do Piauí</v>
      </c>
      <c r="G3470" s="19">
        <v>1370.6990000000001</v>
      </c>
    </row>
    <row r="3471" spans="1:7" x14ac:dyDescent="0.25">
      <c r="A3471" s="18">
        <f>IF(ISNUMBER(SEARCH('1_Aspectos Geográficos'!$D$6,tab_estados[],1)),MAX($A$1:A3470)+1,0)</f>
        <v>3470</v>
      </c>
      <c r="B3471" s="18" t="s">
        <v>795</v>
      </c>
      <c r="C3471" s="18" t="s">
        <v>796</v>
      </c>
      <c r="D3471" s="18" t="s">
        <v>897</v>
      </c>
      <c r="E3471" s="19" t="s">
        <v>9470</v>
      </c>
      <c r="F3471" s="18" t="str">
        <f t="shared" si="54"/>
        <v>Jaicós</v>
      </c>
      <c r="G3471" s="19">
        <v>865.14400000000001</v>
      </c>
    </row>
    <row r="3472" spans="1:7" x14ac:dyDescent="0.25">
      <c r="A3472" s="18">
        <f>IF(ISNUMBER(SEARCH('1_Aspectos Geográficos'!$D$6,tab_estados[],1)),MAX($A$1:A3471)+1,0)</f>
        <v>3471</v>
      </c>
      <c r="B3472" s="18" t="s">
        <v>795</v>
      </c>
      <c r="C3472" s="18" t="s">
        <v>796</v>
      </c>
      <c r="D3472" s="18" t="s">
        <v>898</v>
      </c>
      <c r="E3472" s="19" t="s">
        <v>9471</v>
      </c>
      <c r="F3472" s="18" t="str">
        <f t="shared" si="54"/>
        <v>Jardim Do Mulato</v>
      </c>
      <c r="G3472" s="19">
        <v>509.85</v>
      </c>
    </row>
    <row r="3473" spans="1:7" x14ac:dyDescent="0.25">
      <c r="A3473" s="18">
        <f>IF(ISNUMBER(SEARCH('1_Aspectos Geográficos'!$D$6,tab_estados[],1)),MAX($A$1:A3472)+1,0)</f>
        <v>3472</v>
      </c>
      <c r="B3473" s="18" t="s">
        <v>795</v>
      </c>
      <c r="C3473" s="18" t="s">
        <v>796</v>
      </c>
      <c r="D3473" s="18" t="s">
        <v>899</v>
      </c>
      <c r="E3473" s="19" t="s">
        <v>9472</v>
      </c>
      <c r="F3473" s="18" t="str">
        <f t="shared" si="54"/>
        <v>Jatobá Do Piauí</v>
      </c>
      <c r="G3473" s="19">
        <v>650.68100000000004</v>
      </c>
    </row>
    <row r="3474" spans="1:7" x14ac:dyDescent="0.25">
      <c r="A3474" s="18">
        <f>IF(ISNUMBER(SEARCH('1_Aspectos Geográficos'!$D$6,tab_estados[],1)),MAX($A$1:A3473)+1,0)</f>
        <v>3473</v>
      </c>
      <c r="B3474" s="18" t="s">
        <v>795</v>
      </c>
      <c r="C3474" s="18" t="s">
        <v>796</v>
      </c>
      <c r="D3474" s="18" t="s">
        <v>900</v>
      </c>
      <c r="E3474" s="19" t="s">
        <v>9473</v>
      </c>
      <c r="F3474" s="18" t="str">
        <f t="shared" si="54"/>
        <v>Jerumenha</v>
      </c>
      <c r="G3474" s="19">
        <v>1867.3130000000001</v>
      </c>
    </row>
    <row r="3475" spans="1:7" x14ac:dyDescent="0.25">
      <c r="A3475" s="18">
        <f>IF(ISNUMBER(SEARCH('1_Aspectos Geográficos'!$D$6,tab_estados[],1)),MAX($A$1:A3474)+1,0)</f>
        <v>3474</v>
      </c>
      <c r="B3475" s="18" t="s">
        <v>795</v>
      </c>
      <c r="C3475" s="18" t="s">
        <v>796</v>
      </c>
      <c r="D3475" s="18" t="s">
        <v>901</v>
      </c>
      <c r="E3475" s="19" t="s">
        <v>9474</v>
      </c>
      <c r="F3475" s="18" t="str">
        <f t="shared" si="54"/>
        <v>João Costa</v>
      </c>
      <c r="G3475" s="19">
        <v>1800.2439999999999</v>
      </c>
    </row>
    <row r="3476" spans="1:7" x14ac:dyDescent="0.25">
      <c r="A3476" s="18">
        <f>IF(ISNUMBER(SEARCH('1_Aspectos Geográficos'!$D$6,tab_estados[],1)),MAX($A$1:A3475)+1,0)</f>
        <v>3475</v>
      </c>
      <c r="B3476" s="18" t="s">
        <v>795</v>
      </c>
      <c r="C3476" s="18" t="s">
        <v>796</v>
      </c>
      <c r="D3476" s="18" t="s">
        <v>902</v>
      </c>
      <c r="E3476" s="19" t="s">
        <v>9475</v>
      </c>
      <c r="F3476" s="18" t="str">
        <f t="shared" si="54"/>
        <v>Joaquim Pires</v>
      </c>
      <c r="G3476" s="19">
        <v>739.97900000000004</v>
      </c>
    </row>
    <row r="3477" spans="1:7" x14ac:dyDescent="0.25">
      <c r="A3477" s="18">
        <f>IF(ISNUMBER(SEARCH('1_Aspectos Geográficos'!$D$6,tab_estados[],1)),MAX($A$1:A3476)+1,0)</f>
        <v>3476</v>
      </c>
      <c r="B3477" s="18" t="s">
        <v>795</v>
      </c>
      <c r="C3477" s="18" t="s">
        <v>796</v>
      </c>
      <c r="D3477" s="18" t="s">
        <v>903</v>
      </c>
      <c r="E3477" s="19" t="s">
        <v>9476</v>
      </c>
      <c r="F3477" s="18" t="str">
        <f t="shared" si="54"/>
        <v>Joca Marques</v>
      </c>
      <c r="G3477" s="19">
        <v>166.44200000000001</v>
      </c>
    </row>
    <row r="3478" spans="1:7" x14ac:dyDescent="0.25">
      <c r="A3478" s="18">
        <f>IF(ISNUMBER(SEARCH('1_Aspectos Geográficos'!$D$6,tab_estados[],1)),MAX($A$1:A3477)+1,0)</f>
        <v>3477</v>
      </c>
      <c r="B3478" s="18" t="s">
        <v>795</v>
      </c>
      <c r="C3478" s="18" t="s">
        <v>796</v>
      </c>
      <c r="D3478" s="18" t="s">
        <v>904</v>
      </c>
      <c r="E3478" s="19" t="s">
        <v>9477</v>
      </c>
      <c r="F3478" s="18" t="str">
        <f t="shared" si="54"/>
        <v>José De Freitas</v>
      </c>
      <c r="G3478" s="19">
        <v>1538.172</v>
      </c>
    </row>
    <row r="3479" spans="1:7" x14ac:dyDescent="0.25">
      <c r="A3479" s="18">
        <f>IF(ISNUMBER(SEARCH('1_Aspectos Geográficos'!$D$6,tab_estados[],1)),MAX($A$1:A3478)+1,0)</f>
        <v>3478</v>
      </c>
      <c r="B3479" s="18" t="s">
        <v>795</v>
      </c>
      <c r="C3479" s="18" t="s">
        <v>796</v>
      </c>
      <c r="D3479" s="18" t="s">
        <v>905</v>
      </c>
      <c r="E3479" s="19" t="s">
        <v>9478</v>
      </c>
      <c r="F3479" s="18" t="str">
        <f t="shared" si="54"/>
        <v>Juazeiro Do Piauí</v>
      </c>
      <c r="G3479" s="19">
        <v>931.93499999999995</v>
      </c>
    </row>
    <row r="3480" spans="1:7" x14ac:dyDescent="0.25">
      <c r="A3480" s="18">
        <f>IF(ISNUMBER(SEARCH('1_Aspectos Geográficos'!$D$6,tab_estados[],1)),MAX($A$1:A3479)+1,0)</f>
        <v>3479</v>
      </c>
      <c r="B3480" s="18" t="s">
        <v>795</v>
      </c>
      <c r="C3480" s="18" t="s">
        <v>796</v>
      </c>
      <c r="D3480" s="18" t="s">
        <v>906</v>
      </c>
      <c r="E3480" s="19" t="s">
        <v>9479</v>
      </c>
      <c r="F3480" s="18" t="str">
        <f t="shared" si="54"/>
        <v>Júlio Borges</v>
      </c>
      <c r="G3480" s="19">
        <v>1297.1079999999999</v>
      </c>
    </row>
    <row r="3481" spans="1:7" x14ac:dyDescent="0.25">
      <c r="A3481" s="18">
        <f>IF(ISNUMBER(SEARCH('1_Aspectos Geográficos'!$D$6,tab_estados[],1)),MAX($A$1:A3480)+1,0)</f>
        <v>3480</v>
      </c>
      <c r="B3481" s="18" t="s">
        <v>795</v>
      </c>
      <c r="C3481" s="18" t="s">
        <v>796</v>
      </c>
      <c r="D3481" s="18" t="s">
        <v>907</v>
      </c>
      <c r="E3481" s="19" t="s">
        <v>9297</v>
      </c>
      <c r="F3481" s="18" t="str">
        <f t="shared" si="54"/>
        <v>Jurema</v>
      </c>
      <c r="G3481" s="19">
        <v>1271.8889999999999</v>
      </c>
    </row>
    <row r="3482" spans="1:7" x14ac:dyDescent="0.25">
      <c r="A3482" s="18">
        <f>IF(ISNUMBER(SEARCH('1_Aspectos Geográficos'!$D$6,tab_estados[],1)),MAX($A$1:A3481)+1,0)</f>
        <v>3481</v>
      </c>
      <c r="B3482" s="18" t="s">
        <v>795</v>
      </c>
      <c r="C3482" s="18" t="s">
        <v>796</v>
      </c>
      <c r="D3482" s="18" t="s">
        <v>908</v>
      </c>
      <c r="E3482" s="19" t="s">
        <v>9480</v>
      </c>
      <c r="F3482" s="18" t="str">
        <f t="shared" si="54"/>
        <v>Lagoinha Do Piauí</v>
      </c>
      <c r="G3482" s="19">
        <v>67.503</v>
      </c>
    </row>
    <row r="3483" spans="1:7" x14ac:dyDescent="0.25">
      <c r="A3483" s="18">
        <f>IF(ISNUMBER(SEARCH('1_Aspectos Geográficos'!$D$6,tab_estados[],1)),MAX($A$1:A3482)+1,0)</f>
        <v>3482</v>
      </c>
      <c r="B3483" s="18" t="s">
        <v>795</v>
      </c>
      <c r="C3483" s="18" t="s">
        <v>796</v>
      </c>
      <c r="D3483" s="18" t="s">
        <v>909</v>
      </c>
      <c r="E3483" s="19" t="s">
        <v>9481</v>
      </c>
      <c r="F3483" s="18" t="str">
        <f t="shared" si="54"/>
        <v>Lagoa Alegre</v>
      </c>
      <c r="G3483" s="19">
        <v>394.661</v>
      </c>
    </row>
    <row r="3484" spans="1:7" x14ac:dyDescent="0.25">
      <c r="A3484" s="18">
        <f>IF(ISNUMBER(SEARCH('1_Aspectos Geográficos'!$D$6,tab_estados[],1)),MAX($A$1:A3483)+1,0)</f>
        <v>3483</v>
      </c>
      <c r="B3484" s="18" t="s">
        <v>795</v>
      </c>
      <c r="C3484" s="18" t="s">
        <v>796</v>
      </c>
      <c r="D3484" s="18" t="s">
        <v>910</v>
      </c>
      <c r="E3484" s="19" t="s">
        <v>9482</v>
      </c>
      <c r="F3484" s="18" t="str">
        <f t="shared" si="54"/>
        <v>Lagoa Do Barro Do Piauí</v>
      </c>
      <c r="G3484" s="19">
        <v>1329.665</v>
      </c>
    </row>
    <row r="3485" spans="1:7" x14ac:dyDescent="0.25">
      <c r="A3485" s="18">
        <f>IF(ISNUMBER(SEARCH('1_Aspectos Geográficos'!$D$6,tab_estados[],1)),MAX($A$1:A3484)+1,0)</f>
        <v>3484</v>
      </c>
      <c r="B3485" s="18" t="s">
        <v>795</v>
      </c>
      <c r="C3485" s="18" t="s">
        <v>796</v>
      </c>
      <c r="D3485" s="18" t="s">
        <v>911</v>
      </c>
      <c r="E3485" s="19" t="s">
        <v>9483</v>
      </c>
      <c r="F3485" s="18" t="str">
        <f t="shared" si="54"/>
        <v>Lagoa De São Francisco</v>
      </c>
      <c r="G3485" s="19">
        <v>155.63900000000001</v>
      </c>
    </row>
    <row r="3486" spans="1:7" x14ac:dyDescent="0.25">
      <c r="A3486" s="18">
        <f>IF(ISNUMBER(SEARCH('1_Aspectos Geográficos'!$D$6,tab_estados[],1)),MAX($A$1:A3485)+1,0)</f>
        <v>3485</v>
      </c>
      <c r="B3486" s="18" t="s">
        <v>795</v>
      </c>
      <c r="C3486" s="18" t="s">
        <v>796</v>
      </c>
      <c r="D3486" s="18" t="s">
        <v>912</v>
      </c>
      <c r="E3486" s="19" t="s">
        <v>9484</v>
      </c>
      <c r="F3486" s="18" t="str">
        <f t="shared" si="54"/>
        <v>Lagoa Do Piauí</v>
      </c>
      <c r="G3486" s="19">
        <v>426.63400000000001</v>
      </c>
    </row>
    <row r="3487" spans="1:7" x14ac:dyDescent="0.25">
      <c r="A3487" s="18">
        <f>IF(ISNUMBER(SEARCH('1_Aspectos Geográficos'!$D$6,tab_estados[],1)),MAX($A$1:A3486)+1,0)</f>
        <v>3486</v>
      </c>
      <c r="B3487" s="18" t="s">
        <v>795</v>
      </c>
      <c r="C3487" s="18" t="s">
        <v>796</v>
      </c>
      <c r="D3487" s="18" t="s">
        <v>913</v>
      </c>
      <c r="E3487" s="19" t="s">
        <v>9485</v>
      </c>
      <c r="F3487" s="18" t="str">
        <f t="shared" si="54"/>
        <v>Lagoa Do Sítio</v>
      </c>
      <c r="G3487" s="19">
        <v>804.69799999999998</v>
      </c>
    </row>
    <row r="3488" spans="1:7" x14ac:dyDescent="0.25">
      <c r="A3488" s="18">
        <f>IF(ISNUMBER(SEARCH('1_Aspectos Geográficos'!$D$6,tab_estados[],1)),MAX($A$1:A3487)+1,0)</f>
        <v>3487</v>
      </c>
      <c r="B3488" s="18" t="s">
        <v>795</v>
      </c>
      <c r="C3488" s="18" t="s">
        <v>796</v>
      </c>
      <c r="D3488" s="18" t="s">
        <v>914</v>
      </c>
      <c r="E3488" s="19" t="s">
        <v>9486</v>
      </c>
      <c r="F3488" s="18" t="str">
        <f t="shared" si="54"/>
        <v>Landri Sales</v>
      </c>
      <c r="G3488" s="19">
        <v>1088.5830000000001</v>
      </c>
    </row>
    <row r="3489" spans="1:7" x14ac:dyDescent="0.25">
      <c r="A3489" s="18">
        <f>IF(ISNUMBER(SEARCH('1_Aspectos Geográficos'!$D$6,tab_estados[],1)),MAX($A$1:A3488)+1,0)</f>
        <v>3488</v>
      </c>
      <c r="B3489" s="18" t="s">
        <v>795</v>
      </c>
      <c r="C3489" s="18" t="s">
        <v>796</v>
      </c>
      <c r="D3489" s="18" t="s">
        <v>915</v>
      </c>
      <c r="E3489" s="19" t="s">
        <v>9487</v>
      </c>
      <c r="F3489" s="18" t="str">
        <f t="shared" si="54"/>
        <v>Luís Correia</v>
      </c>
      <c r="G3489" s="19">
        <v>1071.4649999999999</v>
      </c>
    </row>
    <row r="3490" spans="1:7" x14ac:dyDescent="0.25">
      <c r="A3490" s="18">
        <f>IF(ISNUMBER(SEARCH('1_Aspectos Geográficos'!$D$6,tab_estados[],1)),MAX($A$1:A3489)+1,0)</f>
        <v>3489</v>
      </c>
      <c r="B3490" s="18" t="s">
        <v>795</v>
      </c>
      <c r="C3490" s="18" t="s">
        <v>796</v>
      </c>
      <c r="D3490" s="18" t="s">
        <v>916</v>
      </c>
      <c r="E3490" s="19" t="s">
        <v>9488</v>
      </c>
      <c r="F3490" s="18" t="str">
        <f t="shared" si="54"/>
        <v>Luzilândia</v>
      </c>
      <c r="G3490" s="19">
        <v>704.34699999999998</v>
      </c>
    </row>
    <row r="3491" spans="1:7" x14ac:dyDescent="0.25">
      <c r="A3491" s="18">
        <f>IF(ISNUMBER(SEARCH('1_Aspectos Geográficos'!$D$6,tab_estados[],1)),MAX($A$1:A3490)+1,0)</f>
        <v>3490</v>
      </c>
      <c r="B3491" s="18" t="s">
        <v>795</v>
      </c>
      <c r="C3491" s="18" t="s">
        <v>796</v>
      </c>
      <c r="D3491" s="18" t="s">
        <v>917</v>
      </c>
      <c r="E3491" s="19" t="s">
        <v>9489</v>
      </c>
      <c r="F3491" s="18" t="str">
        <f t="shared" si="54"/>
        <v>Madeiro</v>
      </c>
      <c r="G3491" s="19">
        <v>177.15299999999999</v>
      </c>
    </row>
    <row r="3492" spans="1:7" x14ac:dyDescent="0.25">
      <c r="A3492" s="18">
        <f>IF(ISNUMBER(SEARCH('1_Aspectos Geográficos'!$D$6,tab_estados[],1)),MAX($A$1:A3491)+1,0)</f>
        <v>3491</v>
      </c>
      <c r="B3492" s="18" t="s">
        <v>795</v>
      </c>
      <c r="C3492" s="18" t="s">
        <v>796</v>
      </c>
      <c r="D3492" s="18" t="s">
        <v>918</v>
      </c>
      <c r="E3492" s="19" t="s">
        <v>9490</v>
      </c>
      <c r="F3492" s="18" t="str">
        <f t="shared" si="54"/>
        <v>Manoel Emídio</v>
      </c>
      <c r="G3492" s="19">
        <v>1618.992</v>
      </c>
    </row>
    <row r="3493" spans="1:7" x14ac:dyDescent="0.25">
      <c r="A3493" s="18">
        <f>IF(ISNUMBER(SEARCH('1_Aspectos Geográficos'!$D$6,tab_estados[],1)),MAX($A$1:A3492)+1,0)</f>
        <v>3492</v>
      </c>
      <c r="B3493" s="18" t="s">
        <v>795</v>
      </c>
      <c r="C3493" s="18" t="s">
        <v>796</v>
      </c>
      <c r="D3493" s="18" t="s">
        <v>919</v>
      </c>
      <c r="E3493" s="19" t="s">
        <v>9491</v>
      </c>
      <c r="F3493" s="18" t="str">
        <f t="shared" si="54"/>
        <v>Marcolândia</v>
      </c>
      <c r="G3493" s="19">
        <v>139.97300000000001</v>
      </c>
    </row>
    <row r="3494" spans="1:7" x14ac:dyDescent="0.25">
      <c r="A3494" s="18">
        <f>IF(ISNUMBER(SEARCH('1_Aspectos Geográficos'!$D$6,tab_estados[],1)),MAX($A$1:A3493)+1,0)</f>
        <v>3493</v>
      </c>
      <c r="B3494" s="18" t="s">
        <v>795</v>
      </c>
      <c r="C3494" s="18" t="s">
        <v>796</v>
      </c>
      <c r="D3494" s="18" t="s">
        <v>920</v>
      </c>
      <c r="E3494" s="19" t="s">
        <v>9492</v>
      </c>
      <c r="F3494" s="18" t="str">
        <f t="shared" si="54"/>
        <v>Marcos Parente</v>
      </c>
      <c r="G3494" s="19">
        <v>677.41399999999999</v>
      </c>
    </row>
    <row r="3495" spans="1:7" x14ac:dyDescent="0.25">
      <c r="A3495" s="18">
        <f>IF(ISNUMBER(SEARCH('1_Aspectos Geográficos'!$D$6,tab_estados[],1)),MAX($A$1:A3494)+1,0)</f>
        <v>3494</v>
      </c>
      <c r="B3495" s="18" t="s">
        <v>795</v>
      </c>
      <c r="C3495" s="18" t="s">
        <v>796</v>
      </c>
      <c r="D3495" s="18" t="s">
        <v>921</v>
      </c>
      <c r="E3495" s="19" t="s">
        <v>9493</v>
      </c>
      <c r="F3495" s="18" t="str">
        <f t="shared" si="54"/>
        <v>Massapê Do Piauí</v>
      </c>
      <c r="G3495" s="19">
        <v>530.01599999999996</v>
      </c>
    </row>
    <row r="3496" spans="1:7" x14ac:dyDescent="0.25">
      <c r="A3496" s="18">
        <f>IF(ISNUMBER(SEARCH('1_Aspectos Geográficos'!$D$6,tab_estados[],1)),MAX($A$1:A3495)+1,0)</f>
        <v>3495</v>
      </c>
      <c r="B3496" s="18" t="s">
        <v>795</v>
      </c>
      <c r="C3496" s="18" t="s">
        <v>796</v>
      </c>
      <c r="D3496" s="18" t="s">
        <v>922</v>
      </c>
      <c r="E3496" s="19" t="s">
        <v>9494</v>
      </c>
      <c r="F3496" s="18" t="str">
        <f t="shared" si="54"/>
        <v>Matias Olímpio</v>
      </c>
      <c r="G3496" s="19">
        <v>226.375</v>
      </c>
    </row>
    <row r="3497" spans="1:7" x14ac:dyDescent="0.25">
      <c r="A3497" s="18">
        <f>IF(ISNUMBER(SEARCH('1_Aspectos Geográficos'!$D$6,tab_estados[],1)),MAX($A$1:A3496)+1,0)</f>
        <v>3496</v>
      </c>
      <c r="B3497" s="18" t="s">
        <v>795</v>
      </c>
      <c r="C3497" s="18" t="s">
        <v>796</v>
      </c>
      <c r="D3497" s="18" t="s">
        <v>923</v>
      </c>
      <c r="E3497" s="19" t="s">
        <v>9495</v>
      </c>
      <c r="F3497" s="18" t="str">
        <f t="shared" si="54"/>
        <v>Miguel Alves</v>
      </c>
      <c r="G3497" s="19">
        <v>1393.7139999999999</v>
      </c>
    </row>
    <row r="3498" spans="1:7" x14ac:dyDescent="0.25">
      <c r="A3498" s="18">
        <f>IF(ISNUMBER(SEARCH('1_Aspectos Geográficos'!$D$6,tab_estados[],1)),MAX($A$1:A3497)+1,0)</f>
        <v>3497</v>
      </c>
      <c r="B3498" s="18" t="s">
        <v>795</v>
      </c>
      <c r="C3498" s="18" t="s">
        <v>796</v>
      </c>
      <c r="D3498" s="18" t="s">
        <v>924</v>
      </c>
      <c r="E3498" s="19" t="s">
        <v>9496</v>
      </c>
      <c r="F3498" s="18" t="str">
        <f t="shared" si="54"/>
        <v>Miguel Leão</v>
      </c>
      <c r="G3498" s="19">
        <v>93.515000000000001</v>
      </c>
    </row>
    <row r="3499" spans="1:7" x14ac:dyDescent="0.25">
      <c r="A3499" s="18">
        <f>IF(ISNUMBER(SEARCH('1_Aspectos Geográficos'!$D$6,tab_estados[],1)),MAX($A$1:A3498)+1,0)</f>
        <v>3498</v>
      </c>
      <c r="B3499" s="18" t="s">
        <v>795</v>
      </c>
      <c r="C3499" s="18" t="s">
        <v>796</v>
      </c>
      <c r="D3499" s="18" t="s">
        <v>925</v>
      </c>
      <c r="E3499" s="19" t="s">
        <v>9497</v>
      </c>
      <c r="F3499" s="18" t="str">
        <f t="shared" si="54"/>
        <v>Milton Brandão</v>
      </c>
      <c r="G3499" s="19">
        <v>1229.6969999999999</v>
      </c>
    </row>
    <row r="3500" spans="1:7" x14ac:dyDescent="0.25">
      <c r="A3500" s="18">
        <f>IF(ISNUMBER(SEARCH('1_Aspectos Geográficos'!$D$6,tab_estados[],1)),MAX($A$1:A3499)+1,0)</f>
        <v>3499</v>
      </c>
      <c r="B3500" s="18" t="s">
        <v>795</v>
      </c>
      <c r="C3500" s="18" t="s">
        <v>796</v>
      </c>
      <c r="D3500" s="18" t="s">
        <v>926</v>
      </c>
      <c r="E3500" s="19" t="s">
        <v>9498</v>
      </c>
      <c r="F3500" s="18" t="str">
        <f t="shared" si="54"/>
        <v>Monsenhor Gil</v>
      </c>
      <c r="G3500" s="19">
        <v>582.548</v>
      </c>
    </row>
    <row r="3501" spans="1:7" x14ac:dyDescent="0.25">
      <c r="A3501" s="18">
        <f>IF(ISNUMBER(SEARCH('1_Aspectos Geográficos'!$D$6,tab_estados[],1)),MAX($A$1:A3500)+1,0)</f>
        <v>3500</v>
      </c>
      <c r="B3501" s="18" t="s">
        <v>795</v>
      </c>
      <c r="C3501" s="18" t="s">
        <v>796</v>
      </c>
      <c r="D3501" s="18" t="s">
        <v>927</v>
      </c>
      <c r="E3501" s="19" t="s">
        <v>9499</v>
      </c>
      <c r="F3501" s="18" t="str">
        <f t="shared" si="54"/>
        <v>Monsenhor Hipólito</v>
      </c>
      <c r="G3501" s="19">
        <v>401.43299999999999</v>
      </c>
    </row>
    <row r="3502" spans="1:7" x14ac:dyDescent="0.25">
      <c r="A3502" s="18">
        <f>IF(ISNUMBER(SEARCH('1_Aspectos Geográficos'!$D$6,tab_estados[],1)),MAX($A$1:A3501)+1,0)</f>
        <v>3501</v>
      </c>
      <c r="B3502" s="18" t="s">
        <v>795</v>
      </c>
      <c r="C3502" s="18" t="s">
        <v>796</v>
      </c>
      <c r="D3502" s="18" t="s">
        <v>928</v>
      </c>
      <c r="E3502" s="19" t="s">
        <v>9500</v>
      </c>
      <c r="F3502" s="18" t="str">
        <f t="shared" si="54"/>
        <v>Monte Alegre Do Piauí</v>
      </c>
      <c r="G3502" s="19">
        <v>2417.933</v>
      </c>
    </row>
    <row r="3503" spans="1:7" x14ac:dyDescent="0.25">
      <c r="A3503" s="18">
        <f>IF(ISNUMBER(SEARCH('1_Aspectos Geográficos'!$D$6,tab_estados[],1)),MAX($A$1:A3502)+1,0)</f>
        <v>3502</v>
      </c>
      <c r="B3503" s="18" t="s">
        <v>795</v>
      </c>
      <c r="C3503" s="18" t="s">
        <v>796</v>
      </c>
      <c r="D3503" s="18" t="s">
        <v>929</v>
      </c>
      <c r="E3503" s="19" t="s">
        <v>9501</v>
      </c>
      <c r="F3503" s="18" t="str">
        <f t="shared" si="54"/>
        <v>Morro Cabeça No Tempo</v>
      </c>
      <c r="G3503" s="19">
        <v>2116.9360000000001</v>
      </c>
    </row>
    <row r="3504" spans="1:7" x14ac:dyDescent="0.25">
      <c r="A3504" s="18">
        <f>IF(ISNUMBER(SEARCH('1_Aspectos Geográficos'!$D$6,tab_estados[],1)),MAX($A$1:A3503)+1,0)</f>
        <v>3503</v>
      </c>
      <c r="B3504" s="18" t="s">
        <v>795</v>
      </c>
      <c r="C3504" s="18" t="s">
        <v>796</v>
      </c>
      <c r="D3504" s="18" t="s">
        <v>930</v>
      </c>
      <c r="E3504" s="19" t="s">
        <v>9502</v>
      </c>
      <c r="F3504" s="18" t="str">
        <f t="shared" si="54"/>
        <v>Morro Do Chapéu Do Piauí</v>
      </c>
      <c r="G3504" s="19">
        <v>328.28899999999999</v>
      </c>
    </row>
    <row r="3505" spans="1:7" x14ac:dyDescent="0.25">
      <c r="A3505" s="18">
        <f>IF(ISNUMBER(SEARCH('1_Aspectos Geográficos'!$D$6,tab_estados[],1)),MAX($A$1:A3504)+1,0)</f>
        <v>3504</v>
      </c>
      <c r="B3505" s="18" t="s">
        <v>795</v>
      </c>
      <c r="C3505" s="18" t="s">
        <v>796</v>
      </c>
      <c r="D3505" s="18" t="s">
        <v>931</v>
      </c>
      <c r="E3505" s="19" t="s">
        <v>9503</v>
      </c>
      <c r="F3505" s="18" t="str">
        <f t="shared" si="54"/>
        <v>Murici Dos Portelas</v>
      </c>
      <c r="G3505" s="19">
        <v>480.56700000000001</v>
      </c>
    </row>
    <row r="3506" spans="1:7" x14ac:dyDescent="0.25">
      <c r="A3506" s="18">
        <f>IF(ISNUMBER(SEARCH('1_Aspectos Geográficos'!$D$6,tab_estados[],1)),MAX($A$1:A3505)+1,0)</f>
        <v>3505</v>
      </c>
      <c r="B3506" s="18" t="s">
        <v>795</v>
      </c>
      <c r="C3506" s="18" t="s">
        <v>796</v>
      </c>
      <c r="D3506" s="18" t="s">
        <v>932</v>
      </c>
      <c r="E3506" s="19" t="s">
        <v>9504</v>
      </c>
      <c r="F3506" s="18" t="str">
        <f t="shared" si="54"/>
        <v>Nazaré Do Piauí</v>
      </c>
      <c r="G3506" s="19">
        <v>1315.84</v>
      </c>
    </row>
    <row r="3507" spans="1:7" x14ac:dyDescent="0.25">
      <c r="A3507" s="18">
        <f>IF(ISNUMBER(SEARCH('1_Aspectos Geográficos'!$D$6,tab_estados[],1)),MAX($A$1:A3506)+1,0)</f>
        <v>3506</v>
      </c>
      <c r="B3507" s="18" t="s">
        <v>795</v>
      </c>
      <c r="C3507" s="18" t="s">
        <v>796</v>
      </c>
      <c r="D3507" s="18" t="s">
        <v>933</v>
      </c>
      <c r="E3507" s="19" t="s">
        <v>9505</v>
      </c>
      <c r="F3507" s="18" t="str">
        <f t="shared" si="54"/>
        <v>Nazária</v>
      </c>
      <c r="G3507" s="19">
        <v>363.589</v>
      </c>
    </row>
    <row r="3508" spans="1:7" x14ac:dyDescent="0.25">
      <c r="A3508" s="18">
        <f>IF(ISNUMBER(SEARCH('1_Aspectos Geográficos'!$D$6,tab_estados[],1)),MAX($A$1:A3507)+1,0)</f>
        <v>3507</v>
      </c>
      <c r="B3508" s="18" t="s">
        <v>795</v>
      </c>
      <c r="C3508" s="18" t="s">
        <v>796</v>
      </c>
      <c r="D3508" s="18" t="s">
        <v>934</v>
      </c>
      <c r="E3508" s="19" t="s">
        <v>9506</v>
      </c>
      <c r="F3508" s="18" t="str">
        <f t="shared" si="54"/>
        <v>Nossa Senhora De Nazaré</v>
      </c>
      <c r="G3508" s="19">
        <v>356.26400000000001</v>
      </c>
    </row>
    <row r="3509" spans="1:7" x14ac:dyDescent="0.25">
      <c r="A3509" s="18">
        <f>IF(ISNUMBER(SEARCH('1_Aspectos Geográficos'!$D$6,tab_estados[],1)),MAX($A$1:A3508)+1,0)</f>
        <v>3508</v>
      </c>
      <c r="B3509" s="18" t="s">
        <v>795</v>
      </c>
      <c r="C3509" s="18" t="s">
        <v>796</v>
      </c>
      <c r="D3509" s="18" t="s">
        <v>935</v>
      </c>
      <c r="E3509" s="19" t="s">
        <v>9507</v>
      </c>
      <c r="F3509" s="18" t="str">
        <f t="shared" si="54"/>
        <v>Nossa Senhora Dos Remédios</v>
      </c>
      <c r="G3509" s="19">
        <v>358.22500000000002</v>
      </c>
    </row>
    <row r="3510" spans="1:7" x14ac:dyDescent="0.25">
      <c r="A3510" s="18">
        <f>IF(ISNUMBER(SEARCH('1_Aspectos Geográficos'!$D$6,tab_estados[],1)),MAX($A$1:A3509)+1,0)</f>
        <v>3509</v>
      </c>
      <c r="B3510" s="18" t="s">
        <v>795</v>
      </c>
      <c r="C3510" s="18" t="s">
        <v>796</v>
      </c>
      <c r="D3510" s="18" t="s">
        <v>936</v>
      </c>
      <c r="E3510" s="19" t="s">
        <v>9508</v>
      </c>
      <c r="F3510" s="18" t="str">
        <f t="shared" si="54"/>
        <v>Novo Oriente Do Piauí</v>
      </c>
      <c r="G3510" s="19">
        <v>525.33399999999995</v>
      </c>
    </row>
    <row r="3511" spans="1:7" x14ac:dyDescent="0.25">
      <c r="A3511" s="18">
        <f>IF(ISNUMBER(SEARCH('1_Aspectos Geográficos'!$D$6,tab_estados[],1)),MAX($A$1:A3510)+1,0)</f>
        <v>3510</v>
      </c>
      <c r="B3511" s="18" t="s">
        <v>795</v>
      </c>
      <c r="C3511" s="18" t="s">
        <v>796</v>
      </c>
      <c r="D3511" s="18" t="s">
        <v>937</v>
      </c>
      <c r="E3511" s="19" t="s">
        <v>7559</v>
      </c>
      <c r="F3511" s="18" t="str">
        <f t="shared" si="54"/>
        <v>Novo Santo Antônio</v>
      </c>
      <c r="G3511" s="19">
        <v>445.33100000000002</v>
      </c>
    </row>
    <row r="3512" spans="1:7" x14ac:dyDescent="0.25">
      <c r="A3512" s="18">
        <f>IF(ISNUMBER(SEARCH('1_Aspectos Geográficos'!$D$6,tab_estados[],1)),MAX($A$1:A3511)+1,0)</f>
        <v>3511</v>
      </c>
      <c r="B3512" s="18" t="s">
        <v>795</v>
      </c>
      <c r="C3512" s="18" t="s">
        <v>796</v>
      </c>
      <c r="D3512" s="18" t="s">
        <v>938</v>
      </c>
      <c r="E3512" s="19" t="s">
        <v>9509</v>
      </c>
      <c r="F3512" s="18" t="str">
        <f t="shared" si="54"/>
        <v>Oeiras</v>
      </c>
      <c r="G3512" s="19">
        <v>2702.4859999999999</v>
      </c>
    </row>
    <row r="3513" spans="1:7" x14ac:dyDescent="0.25">
      <c r="A3513" s="18">
        <f>IF(ISNUMBER(SEARCH('1_Aspectos Geográficos'!$D$6,tab_estados[],1)),MAX($A$1:A3512)+1,0)</f>
        <v>3512</v>
      </c>
      <c r="B3513" s="18" t="s">
        <v>795</v>
      </c>
      <c r="C3513" s="18" t="s">
        <v>796</v>
      </c>
      <c r="D3513" s="18" t="s">
        <v>939</v>
      </c>
      <c r="E3513" s="19" t="s">
        <v>9510</v>
      </c>
      <c r="F3513" s="18" t="str">
        <f t="shared" si="54"/>
        <v>Olho D'Água Do Piauí</v>
      </c>
      <c r="G3513" s="19">
        <v>183.09899999999999</v>
      </c>
    </row>
    <row r="3514" spans="1:7" x14ac:dyDescent="0.25">
      <c r="A3514" s="18">
        <f>IF(ISNUMBER(SEARCH('1_Aspectos Geográficos'!$D$6,tab_estados[],1)),MAX($A$1:A3513)+1,0)</f>
        <v>3513</v>
      </c>
      <c r="B3514" s="18" t="s">
        <v>795</v>
      </c>
      <c r="C3514" s="18" t="s">
        <v>796</v>
      </c>
      <c r="D3514" s="18" t="s">
        <v>940</v>
      </c>
      <c r="E3514" s="19" t="s">
        <v>9511</v>
      </c>
      <c r="F3514" s="18" t="str">
        <f t="shared" si="54"/>
        <v>Padre Marcos</v>
      </c>
      <c r="G3514" s="19">
        <v>278.637</v>
      </c>
    </row>
    <row r="3515" spans="1:7" x14ac:dyDescent="0.25">
      <c r="A3515" s="18">
        <f>IF(ISNUMBER(SEARCH('1_Aspectos Geográficos'!$D$6,tab_estados[],1)),MAX($A$1:A3514)+1,0)</f>
        <v>3514</v>
      </c>
      <c r="B3515" s="18" t="s">
        <v>795</v>
      </c>
      <c r="C3515" s="18" t="s">
        <v>796</v>
      </c>
      <c r="D3515" s="18" t="s">
        <v>941</v>
      </c>
      <c r="E3515" s="19" t="s">
        <v>9512</v>
      </c>
      <c r="F3515" s="18" t="str">
        <f t="shared" si="54"/>
        <v>Paes Landim</v>
      </c>
      <c r="G3515" s="19">
        <v>401.37799999999999</v>
      </c>
    </row>
    <row r="3516" spans="1:7" x14ac:dyDescent="0.25">
      <c r="A3516" s="18">
        <f>IF(ISNUMBER(SEARCH('1_Aspectos Geográficos'!$D$6,tab_estados[],1)),MAX($A$1:A3515)+1,0)</f>
        <v>3515</v>
      </c>
      <c r="B3516" s="18" t="s">
        <v>795</v>
      </c>
      <c r="C3516" s="18" t="s">
        <v>796</v>
      </c>
      <c r="D3516" s="18" t="s">
        <v>942</v>
      </c>
      <c r="E3516" s="19" t="s">
        <v>9513</v>
      </c>
      <c r="F3516" s="18" t="str">
        <f t="shared" si="54"/>
        <v>Pajeú Do Piauí</v>
      </c>
      <c r="G3516" s="19">
        <v>986.95</v>
      </c>
    </row>
    <row r="3517" spans="1:7" x14ac:dyDescent="0.25">
      <c r="A3517" s="18">
        <f>IF(ISNUMBER(SEARCH('1_Aspectos Geográficos'!$D$6,tab_estados[],1)),MAX($A$1:A3516)+1,0)</f>
        <v>3516</v>
      </c>
      <c r="B3517" s="18" t="s">
        <v>795</v>
      </c>
      <c r="C3517" s="18" t="s">
        <v>796</v>
      </c>
      <c r="D3517" s="18" t="s">
        <v>943</v>
      </c>
      <c r="E3517" s="19" t="s">
        <v>9514</v>
      </c>
      <c r="F3517" s="18" t="str">
        <f t="shared" si="54"/>
        <v>Palmeira Do Piauí</v>
      </c>
      <c r="G3517" s="19">
        <v>2023.5129999999999</v>
      </c>
    </row>
    <row r="3518" spans="1:7" x14ac:dyDescent="0.25">
      <c r="A3518" s="18">
        <f>IF(ISNUMBER(SEARCH('1_Aspectos Geográficos'!$D$6,tab_estados[],1)),MAX($A$1:A3517)+1,0)</f>
        <v>3517</v>
      </c>
      <c r="B3518" s="18" t="s">
        <v>795</v>
      </c>
      <c r="C3518" s="18" t="s">
        <v>796</v>
      </c>
      <c r="D3518" s="18" t="s">
        <v>944</v>
      </c>
      <c r="E3518" s="19" t="s">
        <v>9515</v>
      </c>
      <c r="F3518" s="18" t="str">
        <f t="shared" si="54"/>
        <v>Palmeirais</v>
      </c>
      <c r="G3518" s="19">
        <v>1499.1790000000001</v>
      </c>
    </row>
    <row r="3519" spans="1:7" x14ac:dyDescent="0.25">
      <c r="A3519" s="18">
        <f>IF(ISNUMBER(SEARCH('1_Aspectos Geográficos'!$D$6,tab_estados[],1)),MAX($A$1:A3518)+1,0)</f>
        <v>3518</v>
      </c>
      <c r="B3519" s="18" t="s">
        <v>795</v>
      </c>
      <c r="C3519" s="18" t="s">
        <v>796</v>
      </c>
      <c r="D3519" s="18" t="s">
        <v>945</v>
      </c>
      <c r="E3519" s="19" t="s">
        <v>9516</v>
      </c>
      <c r="F3519" s="18" t="str">
        <f t="shared" si="54"/>
        <v>Paquetá</v>
      </c>
      <c r="G3519" s="19">
        <v>448.358</v>
      </c>
    </row>
    <row r="3520" spans="1:7" x14ac:dyDescent="0.25">
      <c r="A3520" s="18">
        <f>IF(ISNUMBER(SEARCH('1_Aspectos Geográficos'!$D$6,tab_estados[],1)),MAX($A$1:A3519)+1,0)</f>
        <v>3519</v>
      </c>
      <c r="B3520" s="18" t="s">
        <v>795</v>
      </c>
      <c r="C3520" s="18" t="s">
        <v>796</v>
      </c>
      <c r="D3520" s="18" t="s">
        <v>946</v>
      </c>
      <c r="E3520" s="19" t="s">
        <v>9517</v>
      </c>
      <c r="F3520" s="18" t="str">
        <f t="shared" si="54"/>
        <v>Parnaguá</v>
      </c>
      <c r="G3520" s="19">
        <v>3429.2840000000001</v>
      </c>
    </row>
    <row r="3521" spans="1:7" x14ac:dyDescent="0.25">
      <c r="A3521" s="18">
        <f>IF(ISNUMBER(SEARCH('1_Aspectos Geográficos'!$D$6,tab_estados[],1)),MAX($A$1:A3520)+1,0)</f>
        <v>3520</v>
      </c>
      <c r="B3521" s="18" t="s">
        <v>795</v>
      </c>
      <c r="C3521" s="18" t="s">
        <v>796</v>
      </c>
      <c r="D3521" s="18" t="s">
        <v>947</v>
      </c>
      <c r="E3521" s="19" t="s">
        <v>9518</v>
      </c>
      <c r="F3521" s="18" t="str">
        <f t="shared" si="54"/>
        <v>Parnaíba</v>
      </c>
      <c r="G3521" s="19">
        <v>434.22899999999998</v>
      </c>
    </row>
    <row r="3522" spans="1:7" x14ac:dyDescent="0.25">
      <c r="A3522" s="18">
        <f>IF(ISNUMBER(SEARCH('1_Aspectos Geográficos'!$D$6,tab_estados[],1)),MAX($A$1:A3521)+1,0)</f>
        <v>3521</v>
      </c>
      <c r="B3522" s="18" t="s">
        <v>795</v>
      </c>
      <c r="C3522" s="18" t="s">
        <v>796</v>
      </c>
      <c r="D3522" s="18" t="s">
        <v>948</v>
      </c>
      <c r="E3522" s="19" t="s">
        <v>9519</v>
      </c>
      <c r="F3522" s="18" t="str">
        <f t="shared" ref="F3522:F3585" si="55">IFERROR(VLOOKUP(ROW(A3521),lista,5,0),"")</f>
        <v>Passagem Franca Do Piauí</v>
      </c>
      <c r="G3522" s="19">
        <v>775.38499999999999</v>
      </c>
    </row>
    <row r="3523" spans="1:7" x14ac:dyDescent="0.25">
      <c r="A3523" s="18">
        <f>IF(ISNUMBER(SEARCH('1_Aspectos Geográficos'!$D$6,tab_estados[],1)),MAX($A$1:A3522)+1,0)</f>
        <v>3522</v>
      </c>
      <c r="B3523" s="18" t="s">
        <v>795</v>
      </c>
      <c r="C3523" s="18" t="s">
        <v>796</v>
      </c>
      <c r="D3523" s="18" t="s">
        <v>949</v>
      </c>
      <c r="E3523" s="19" t="s">
        <v>9520</v>
      </c>
      <c r="F3523" s="18" t="str">
        <f t="shared" si="55"/>
        <v>Patos Do Piauí</v>
      </c>
      <c r="G3523" s="19">
        <v>743.99300000000005</v>
      </c>
    </row>
    <row r="3524" spans="1:7" x14ac:dyDescent="0.25">
      <c r="A3524" s="18">
        <f>IF(ISNUMBER(SEARCH('1_Aspectos Geográficos'!$D$6,tab_estados[],1)),MAX($A$1:A3523)+1,0)</f>
        <v>3523</v>
      </c>
      <c r="B3524" s="18" t="s">
        <v>795</v>
      </c>
      <c r="C3524" s="18" t="s">
        <v>796</v>
      </c>
      <c r="D3524" s="18" t="s">
        <v>950</v>
      </c>
      <c r="E3524" s="19" t="s">
        <v>9521</v>
      </c>
      <c r="F3524" s="18" t="str">
        <f t="shared" si="55"/>
        <v>Pau D'Arco Do Piauí</v>
      </c>
      <c r="G3524" s="19">
        <v>430.81700000000001</v>
      </c>
    </row>
    <row r="3525" spans="1:7" x14ac:dyDescent="0.25">
      <c r="A3525" s="18">
        <f>IF(ISNUMBER(SEARCH('1_Aspectos Geográficos'!$D$6,tab_estados[],1)),MAX($A$1:A3524)+1,0)</f>
        <v>3524</v>
      </c>
      <c r="B3525" s="18" t="s">
        <v>795</v>
      </c>
      <c r="C3525" s="18" t="s">
        <v>796</v>
      </c>
      <c r="D3525" s="18" t="s">
        <v>951</v>
      </c>
      <c r="E3525" s="19" t="s">
        <v>9522</v>
      </c>
      <c r="F3525" s="18" t="str">
        <f t="shared" si="55"/>
        <v>Paulistana</v>
      </c>
      <c r="G3525" s="19">
        <v>1969.9069999999999</v>
      </c>
    </row>
    <row r="3526" spans="1:7" x14ac:dyDescent="0.25">
      <c r="A3526" s="18">
        <f>IF(ISNUMBER(SEARCH('1_Aspectos Geográficos'!$D$6,tab_estados[],1)),MAX($A$1:A3525)+1,0)</f>
        <v>3525</v>
      </c>
      <c r="B3526" s="18" t="s">
        <v>795</v>
      </c>
      <c r="C3526" s="18" t="s">
        <v>796</v>
      </c>
      <c r="D3526" s="18" t="s">
        <v>952</v>
      </c>
      <c r="E3526" s="19" t="s">
        <v>9523</v>
      </c>
      <c r="F3526" s="18" t="str">
        <f t="shared" si="55"/>
        <v>Pavussu</v>
      </c>
      <c r="G3526" s="19">
        <v>1090.6969999999999</v>
      </c>
    </row>
    <row r="3527" spans="1:7" x14ac:dyDescent="0.25">
      <c r="A3527" s="18">
        <f>IF(ISNUMBER(SEARCH('1_Aspectos Geográficos'!$D$6,tab_estados[],1)),MAX($A$1:A3526)+1,0)</f>
        <v>3526</v>
      </c>
      <c r="B3527" s="18" t="s">
        <v>795</v>
      </c>
      <c r="C3527" s="18" t="s">
        <v>796</v>
      </c>
      <c r="D3527" s="18" t="s">
        <v>953</v>
      </c>
      <c r="E3527" s="19" t="s">
        <v>9524</v>
      </c>
      <c r="F3527" s="18" t="str">
        <f t="shared" si="55"/>
        <v>Pedro Ii</v>
      </c>
      <c r="G3527" s="19">
        <v>1518.2329999999999</v>
      </c>
    </row>
    <row r="3528" spans="1:7" x14ac:dyDescent="0.25">
      <c r="A3528" s="18">
        <f>IF(ISNUMBER(SEARCH('1_Aspectos Geográficos'!$D$6,tab_estados[],1)),MAX($A$1:A3527)+1,0)</f>
        <v>3527</v>
      </c>
      <c r="B3528" s="18" t="s">
        <v>795</v>
      </c>
      <c r="C3528" s="18" t="s">
        <v>796</v>
      </c>
      <c r="D3528" s="18" t="s">
        <v>954</v>
      </c>
      <c r="E3528" s="19" t="s">
        <v>9525</v>
      </c>
      <c r="F3528" s="18" t="str">
        <f t="shared" si="55"/>
        <v>Pedro Laurentino</v>
      </c>
      <c r="G3528" s="19">
        <v>870.33799999999997</v>
      </c>
    </row>
    <row r="3529" spans="1:7" x14ac:dyDescent="0.25">
      <c r="A3529" s="18">
        <f>IF(ISNUMBER(SEARCH('1_Aspectos Geográficos'!$D$6,tab_estados[],1)),MAX($A$1:A3528)+1,0)</f>
        <v>3528</v>
      </c>
      <c r="B3529" s="18" t="s">
        <v>795</v>
      </c>
      <c r="C3529" s="18" t="s">
        <v>796</v>
      </c>
      <c r="D3529" s="18" t="s">
        <v>955</v>
      </c>
      <c r="E3529" s="19" t="s">
        <v>9526</v>
      </c>
      <c r="F3529" s="18" t="str">
        <f t="shared" si="55"/>
        <v>Nova Santa Rita</v>
      </c>
      <c r="G3529" s="19">
        <v>909.73400000000004</v>
      </c>
    </row>
    <row r="3530" spans="1:7" x14ac:dyDescent="0.25">
      <c r="A3530" s="18">
        <f>IF(ISNUMBER(SEARCH('1_Aspectos Geográficos'!$D$6,tab_estados[],1)),MAX($A$1:A3529)+1,0)</f>
        <v>3529</v>
      </c>
      <c r="B3530" s="18" t="s">
        <v>795</v>
      </c>
      <c r="C3530" s="18" t="s">
        <v>796</v>
      </c>
      <c r="D3530" s="18" t="s">
        <v>956</v>
      </c>
      <c r="E3530" s="19" t="s">
        <v>9527</v>
      </c>
      <c r="F3530" s="18" t="str">
        <f t="shared" si="55"/>
        <v>Picos</v>
      </c>
      <c r="G3530" s="19">
        <v>577.30399999999997</v>
      </c>
    </row>
    <row r="3531" spans="1:7" x14ac:dyDescent="0.25">
      <c r="A3531" s="18">
        <f>IF(ISNUMBER(SEARCH('1_Aspectos Geográficos'!$D$6,tab_estados[],1)),MAX($A$1:A3530)+1,0)</f>
        <v>3530</v>
      </c>
      <c r="B3531" s="18" t="s">
        <v>795</v>
      </c>
      <c r="C3531" s="18" t="s">
        <v>796</v>
      </c>
      <c r="D3531" s="18" t="s">
        <v>957</v>
      </c>
      <c r="E3531" s="19" t="s">
        <v>9528</v>
      </c>
      <c r="F3531" s="18" t="str">
        <f t="shared" si="55"/>
        <v>Pimenteiras</v>
      </c>
      <c r="G3531" s="19">
        <v>4563.0730000000003</v>
      </c>
    </row>
    <row r="3532" spans="1:7" x14ac:dyDescent="0.25">
      <c r="A3532" s="18">
        <f>IF(ISNUMBER(SEARCH('1_Aspectos Geográficos'!$D$6,tab_estados[],1)),MAX($A$1:A3531)+1,0)</f>
        <v>3531</v>
      </c>
      <c r="B3532" s="18" t="s">
        <v>795</v>
      </c>
      <c r="C3532" s="18" t="s">
        <v>796</v>
      </c>
      <c r="D3532" s="18" t="s">
        <v>958</v>
      </c>
      <c r="E3532" s="19" t="s">
        <v>9529</v>
      </c>
      <c r="F3532" s="18" t="str">
        <f t="shared" si="55"/>
        <v>Pio Ix</v>
      </c>
      <c r="G3532" s="19">
        <v>1947.212</v>
      </c>
    </row>
    <row r="3533" spans="1:7" x14ac:dyDescent="0.25">
      <c r="A3533" s="18">
        <f>IF(ISNUMBER(SEARCH('1_Aspectos Geográficos'!$D$6,tab_estados[],1)),MAX($A$1:A3532)+1,0)</f>
        <v>3532</v>
      </c>
      <c r="B3533" s="18" t="s">
        <v>795</v>
      </c>
      <c r="C3533" s="18" t="s">
        <v>796</v>
      </c>
      <c r="D3533" s="18" t="s">
        <v>959</v>
      </c>
      <c r="E3533" s="19" t="s">
        <v>9530</v>
      </c>
      <c r="F3533" s="18" t="str">
        <f t="shared" si="55"/>
        <v>Piracuruca</v>
      </c>
      <c r="G3533" s="19">
        <v>2369.21</v>
      </c>
    </row>
    <row r="3534" spans="1:7" x14ac:dyDescent="0.25">
      <c r="A3534" s="18">
        <f>IF(ISNUMBER(SEARCH('1_Aspectos Geográficos'!$D$6,tab_estados[],1)),MAX($A$1:A3533)+1,0)</f>
        <v>3533</v>
      </c>
      <c r="B3534" s="18" t="s">
        <v>795</v>
      </c>
      <c r="C3534" s="18" t="s">
        <v>796</v>
      </c>
      <c r="D3534" s="18" t="s">
        <v>960</v>
      </c>
      <c r="E3534" s="19" t="s">
        <v>9531</v>
      </c>
      <c r="F3534" s="18" t="str">
        <f t="shared" si="55"/>
        <v>Piripiri</v>
      </c>
      <c r="G3534" s="19">
        <v>1408.934</v>
      </c>
    </row>
    <row r="3535" spans="1:7" x14ac:dyDescent="0.25">
      <c r="A3535" s="18">
        <f>IF(ISNUMBER(SEARCH('1_Aspectos Geográficos'!$D$6,tab_estados[],1)),MAX($A$1:A3534)+1,0)</f>
        <v>3534</v>
      </c>
      <c r="B3535" s="18" t="s">
        <v>795</v>
      </c>
      <c r="C3535" s="18" t="s">
        <v>796</v>
      </c>
      <c r="D3535" s="18" t="s">
        <v>961</v>
      </c>
      <c r="E3535" s="19" t="s">
        <v>9532</v>
      </c>
      <c r="F3535" s="18" t="str">
        <f t="shared" si="55"/>
        <v>Porto</v>
      </c>
      <c r="G3535" s="19">
        <v>252.715</v>
      </c>
    </row>
    <row r="3536" spans="1:7" x14ac:dyDescent="0.25">
      <c r="A3536" s="18">
        <f>IF(ISNUMBER(SEARCH('1_Aspectos Geográficos'!$D$6,tab_estados[],1)),MAX($A$1:A3535)+1,0)</f>
        <v>3535</v>
      </c>
      <c r="B3536" s="18" t="s">
        <v>795</v>
      </c>
      <c r="C3536" s="18" t="s">
        <v>796</v>
      </c>
      <c r="D3536" s="18" t="s">
        <v>962</v>
      </c>
      <c r="E3536" s="19" t="s">
        <v>9533</v>
      </c>
      <c r="F3536" s="18" t="str">
        <f t="shared" si="55"/>
        <v>Porto Alegre Do Piauí</v>
      </c>
      <c r="G3536" s="19">
        <v>1169.441</v>
      </c>
    </row>
    <row r="3537" spans="1:7" x14ac:dyDescent="0.25">
      <c r="A3537" s="18">
        <f>IF(ISNUMBER(SEARCH('1_Aspectos Geográficos'!$D$6,tab_estados[],1)),MAX($A$1:A3536)+1,0)</f>
        <v>3536</v>
      </c>
      <c r="B3537" s="18" t="s">
        <v>795</v>
      </c>
      <c r="C3537" s="18" t="s">
        <v>796</v>
      </c>
      <c r="D3537" s="18" t="s">
        <v>963</v>
      </c>
      <c r="E3537" s="19" t="s">
        <v>9534</v>
      </c>
      <c r="F3537" s="18" t="str">
        <f t="shared" si="55"/>
        <v>Prata Do Piauí</v>
      </c>
      <c r="G3537" s="19">
        <v>198.566</v>
      </c>
    </row>
    <row r="3538" spans="1:7" x14ac:dyDescent="0.25">
      <c r="A3538" s="18">
        <f>IF(ISNUMBER(SEARCH('1_Aspectos Geográficos'!$D$6,tab_estados[],1)),MAX($A$1:A3537)+1,0)</f>
        <v>3537</v>
      </c>
      <c r="B3538" s="18" t="s">
        <v>795</v>
      </c>
      <c r="C3538" s="18" t="s">
        <v>796</v>
      </c>
      <c r="D3538" s="18" t="s">
        <v>964</v>
      </c>
      <c r="E3538" s="19" t="s">
        <v>9535</v>
      </c>
      <c r="F3538" s="18" t="str">
        <f t="shared" si="55"/>
        <v>Queimada Nova</v>
      </c>
      <c r="G3538" s="19">
        <v>1284.674</v>
      </c>
    </row>
    <row r="3539" spans="1:7" x14ac:dyDescent="0.25">
      <c r="A3539" s="18">
        <f>IF(ISNUMBER(SEARCH('1_Aspectos Geográficos'!$D$6,tab_estados[],1)),MAX($A$1:A3538)+1,0)</f>
        <v>3538</v>
      </c>
      <c r="B3539" s="18" t="s">
        <v>795</v>
      </c>
      <c r="C3539" s="18" t="s">
        <v>796</v>
      </c>
      <c r="D3539" s="18" t="s">
        <v>965</v>
      </c>
      <c r="E3539" s="19" t="s">
        <v>9536</v>
      </c>
      <c r="F3539" s="18" t="str">
        <f t="shared" si="55"/>
        <v>Redenção Do Gurguéia</v>
      </c>
      <c r="G3539" s="19">
        <v>2468.0070000000001</v>
      </c>
    </row>
    <row r="3540" spans="1:7" x14ac:dyDescent="0.25">
      <c r="A3540" s="18">
        <f>IF(ISNUMBER(SEARCH('1_Aspectos Geográficos'!$D$6,tab_estados[],1)),MAX($A$1:A3539)+1,0)</f>
        <v>3539</v>
      </c>
      <c r="B3540" s="18" t="s">
        <v>795</v>
      </c>
      <c r="C3540" s="18" t="s">
        <v>796</v>
      </c>
      <c r="D3540" s="18" t="s">
        <v>966</v>
      </c>
      <c r="E3540" s="19" t="s">
        <v>9537</v>
      </c>
      <c r="F3540" s="18" t="str">
        <f t="shared" si="55"/>
        <v>Regeneração</v>
      </c>
      <c r="G3540" s="19">
        <v>1251.0360000000001</v>
      </c>
    </row>
    <row r="3541" spans="1:7" x14ac:dyDescent="0.25">
      <c r="A3541" s="18">
        <f>IF(ISNUMBER(SEARCH('1_Aspectos Geográficos'!$D$6,tab_estados[],1)),MAX($A$1:A3540)+1,0)</f>
        <v>3540</v>
      </c>
      <c r="B3541" s="18" t="s">
        <v>795</v>
      </c>
      <c r="C3541" s="18" t="s">
        <v>796</v>
      </c>
      <c r="D3541" s="18" t="s">
        <v>967</v>
      </c>
      <c r="E3541" s="19" t="s">
        <v>9538</v>
      </c>
      <c r="F3541" s="18" t="str">
        <f t="shared" si="55"/>
        <v>Riacho Frio</v>
      </c>
      <c r="G3541" s="19">
        <v>2222.096</v>
      </c>
    </row>
    <row r="3542" spans="1:7" x14ac:dyDescent="0.25">
      <c r="A3542" s="18">
        <f>IF(ISNUMBER(SEARCH('1_Aspectos Geográficos'!$D$6,tab_estados[],1)),MAX($A$1:A3541)+1,0)</f>
        <v>3541</v>
      </c>
      <c r="B3542" s="18" t="s">
        <v>795</v>
      </c>
      <c r="C3542" s="18" t="s">
        <v>796</v>
      </c>
      <c r="D3542" s="18" t="s">
        <v>968</v>
      </c>
      <c r="E3542" s="19" t="s">
        <v>9539</v>
      </c>
      <c r="F3542" s="18" t="str">
        <f t="shared" si="55"/>
        <v>Ribeira Do Piauí</v>
      </c>
      <c r="G3542" s="19">
        <v>1012.479</v>
      </c>
    </row>
    <row r="3543" spans="1:7" x14ac:dyDescent="0.25">
      <c r="A3543" s="18">
        <f>IF(ISNUMBER(SEARCH('1_Aspectos Geográficos'!$D$6,tab_estados[],1)),MAX($A$1:A3542)+1,0)</f>
        <v>3542</v>
      </c>
      <c r="B3543" s="18" t="s">
        <v>795</v>
      </c>
      <c r="C3543" s="18" t="s">
        <v>796</v>
      </c>
      <c r="D3543" s="18" t="s">
        <v>969</v>
      </c>
      <c r="E3543" s="19" t="s">
        <v>9540</v>
      </c>
      <c r="F3543" s="18" t="str">
        <f t="shared" si="55"/>
        <v>Ribeiro Gonçalves</v>
      </c>
      <c r="G3543" s="19">
        <v>3978.944</v>
      </c>
    </row>
    <row r="3544" spans="1:7" x14ac:dyDescent="0.25">
      <c r="A3544" s="18">
        <f>IF(ISNUMBER(SEARCH('1_Aspectos Geográficos'!$D$6,tab_estados[],1)),MAX($A$1:A3543)+1,0)</f>
        <v>3543</v>
      </c>
      <c r="B3544" s="18" t="s">
        <v>795</v>
      </c>
      <c r="C3544" s="18" t="s">
        <v>796</v>
      </c>
      <c r="D3544" s="18" t="s">
        <v>970</v>
      </c>
      <c r="E3544" s="19" t="s">
        <v>9541</v>
      </c>
      <c r="F3544" s="18" t="str">
        <f t="shared" si="55"/>
        <v>Rio Grande Do Piauí</v>
      </c>
      <c r="G3544" s="19">
        <v>635.95100000000002</v>
      </c>
    </row>
    <row r="3545" spans="1:7" x14ac:dyDescent="0.25">
      <c r="A3545" s="18">
        <f>IF(ISNUMBER(SEARCH('1_Aspectos Geográficos'!$D$6,tab_estados[],1)),MAX($A$1:A3544)+1,0)</f>
        <v>3544</v>
      </c>
      <c r="B3545" s="18" t="s">
        <v>795</v>
      </c>
      <c r="C3545" s="18" t="s">
        <v>796</v>
      </c>
      <c r="D3545" s="18" t="s">
        <v>971</v>
      </c>
      <c r="E3545" s="19" t="s">
        <v>9542</v>
      </c>
      <c r="F3545" s="18" t="str">
        <f t="shared" si="55"/>
        <v>Santa Cruz Do Piauí</v>
      </c>
      <c r="G3545" s="19">
        <v>611.61699999999996</v>
      </c>
    </row>
    <row r="3546" spans="1:7" x14ac:dyDescent="0.25">
      <c r="A3546" s="18">
        <f>IF(ISNUMBER(SEARCH('1_Aspectos Geográficos'!$D$6,tab_estados[],1)),MAX($A$1:A3545)+1,0)</f>
        <v>3545</v>
      </c>
      <c r="B3546" s="18" t="s">
        <v>795</v>
      </c>
      <c r="C3546" s="18" t="s">
        <v>796</v>
      </c>
      <c r="D3546" s="18" t="s">
        <v>972</v>
      </c>
      <c r="E3546" s="19" t="s">
        <v>9543</v>
      </c>
      <c r="F3546" s="18" t="str">
        <f t="shared" si="55"/>
        <v>Santa Cruz Dos Milagres</v>
      </c>
      <c r="G3546" s="19">
        <v>979.65700000000004</v>
      </c>
    </row>
    <row r="3547" spans="1:7" x14ac:dyDescent="0.25">
      <c r="A3547" s="18">
        <f>IF(ISNUMBER(SEARCH('1_Aspectos Geográficos'!$D$6,tab_estados[],1)),MAX($A$1:A3546)+1,0)</f>
        <v>3546</v>
      </c>
      <c r="B3547" s="18" t="s">
        <v>795</v>
      </c>
      <c r="C3547" s="18" t="s">
        <v>796</v>
      </c>
      <c r="D3547" s="18" t="s">
        <v>973</v>
      </c>
      <c r="E3547" s="19" t="s">
        <v>9338</v>
      </c>
      <c r="F3547" s="18" t="str">
        <f t="shared" si="55"/>
        <v>Santa Filomena</v>
      </c>
      <c r="G3547" s="19">
        <v>5285.4369999999999</v>
      </c>
    </row>
    <row r="3548" spans="1:7" x14ac:dyDescent="0.25">
      <c r="A3548" s="18">
        <f>IF(ISNUMBER(SEARCH('1_Aspectos Geográficos'!$D$6,tab_estados[],1)),MAX($A$1:A3547)+1,0)</f>
        <v>3547</v>
      </c>
      <c r="B3548" s="18" t="s">
        <v>795</v>
      </c>
      <c r="C3548" s="18" t="s">
        <v>796</v>
      </c>
      <c r="D3548" s="18" t="s">
        <v>974</v>
      </c>
      <c r="E3548" s="19" t="s">
        <v>9544</v>
      </c>
      <c r="F3548" s="18" t="str">
        <f t="shared" si="55"/>
        <v>Santa Luz</v>
      </c>
      <c r="G3548" s="19">
        <v>1186.8440000000001</v>
      </c>
    </row>
    <row r="3549" spans="1:7" x14ac:dyDescent="0.25">
      <c r="A3549" s="18">
        <f>IF(ISNUMBER(SEARCH('1_Aspectos Geográficos'!$D$6,tab_estados[],1)),MAX($A$1:A3548)+1,0)</f>
        <v>3548</v>
      </c>
      <c r="B3549" s="18" t="s">
        <v>795</v>
      </c>
      <c r="C3549" s="18" t="s">
        <v>796</v>
      </c>
      <c r="D3549" s="18" t="s">
        <v>975</v>
      </c>
      <c r="E3549" s="19" t="s">
        <v>9545</v>
      </c>
      <c r="F3549" s="18" t="str">
        <f t="shared" si="55"/>
        <v>Santana Do Piauí</v>
      </c>
      <c r="G3549" s="19">
        <v>111.063</v>
      </c>
    </row>
    <row r="3550" spans="1:7" x14ac:dyDescent="0.25">
      <c r="A3550" s="18">
        <f>IF(ISNUMBER(SEARCH('1_Aspectos Geográficos'!$D$6,tab_estados[],1)),MAX($A$1:A3549)+1,0)</f>
        <v>3549</v>
      </c>
      <c r="B3550" s="18" t="s">
        <v>795</v>
      </c>
      <c r="C3550" s="18" t="s">
        <v>796</v>
      </c>
      <c r="D3550" s="18" t="s">
        <v>976</v>
      </c>
      <c r="E3550" s="19" t="s">
        <v>9546</v>
      </c>
      <c r="F3550" s="18" t="str">
        <f t="shared" si="55"/>
        <v>Santa Rosa Do Piauí</v>
      </c>
      <c r="G3550" s="19">
        <v>340.19799999999998</v>
      </c>
    </row>
    <row r="3551" spans="1:7" x14ac:dyDescent="0.25">
      <c r="A3551" s="18">
        <f>IF(ISNUMBER(SEARCH('1_Aspectos Geográficos'!$D$6,tab_estados[],1)),MAX($A$1:A3550)+1,0)</f>
        <v>3550</v>
      </c>
      <c r="B3551" s="18" t="s">
        <v>795</v>
      </c>
      <c r="C3551" s="18" t="s">
        <v>796</v>
      </c>
      <c r="D3551" s="18" t="s">
        <v>977</v>
      </c>
      <c r="E3551" s="19" t="s">
        <v>9547</v>
      </c>
      <c r="F3551" s="18" t="str">
        <f t="shared" si="55"/>
        <v>Santo Antônio De Lisboa</v>
      </c>
      <c r="G3551" s="19">
        <v>387.40199999999999</v>
      </c>
    </row>
    <row r="3552" spans="1:7" x14ac:dyDescent="0.25">
      <c r="A3552" s="18">
        <f>IF(ISNUMBER(SEARCH('1_Aspectos Geográficos'!$D$6,tab_estados[],1)),MAX($A$1:A3551)+1,0)</f>
        <v>3551</v>
      </c>
      <c r="B3552" s="18" t="s">
        <v>795</v>
      </c>
      <c r="C3552" s="18" t="s">
        <v>796</v>
      </c>
      <c r="D3552" s="18" t="s">
        <v>978</v>
      </c>
      <c r="E3552" s="19" t="s">
        <v>9548</v>
      </c>
      <c r="F3552" s="18" t="str">
        <f t="shared" si="55"/>
        <v>Santo Antônio Dos Milagres</v>
      </c>
      <c r="G3552" s="19">
        <v>33.146999999999998</v>
      </c>
    </row>
    <row r="3553" spans="1:7" x14ac:dyDescent="0.25">
      <c r="A3553" s="18">
        <f>IF(ISNUMBER(SEARCH('1_Aspectos Geográficos'!$D$6,tab_estados[],1)),MAX($A$1:A3552)+1,0)</f>
        <v>3552</v>
      </c>
      <c r="B3553" s="18" t="s">
        <v>795</v>
      </c>
      <c r="C3553" s="18" t="s">
        <v>796</v>
      </c>
      <c r="D3553" s="18" t="s">
        <v>979</v>
      </c>
      <c r="E3553" s="19" t="s">
        <v>9549</v>
      </c>
      <c r="F3553" s="18" t="str">
        <f t="shared" si="55"/>
        <v>Santo Inácio Do Piauí</v>
      </c>
      <c r="G3553" s="19">
        <v>852.89200000000005</v>
      </c>
    </row>
    <row r="3554" spans="1:7" x14ac:dyDescent="0.25">
      <c r="A3554" s="18">
        <f>IF(ISNUMBER(SEARCH('1_Aspectos Geográficos'!$D$6,tab_estados[],1)),MAX($A$1:A3553)+1,0)</f>
        <v>3553</v>
      </c>
      <c r="B3554" s="18" t="s">
        <v>795</v>
      </c>
      <c r="C3554" s="18" t="s">
        <v>796</v>
      </c>
      <c r="D3554" s="18" t="s">
        <v>980</v>
      </c>
      <c r="E3554" s="19" t="s">
        <v>9550</v>
      </c>
      <c r="F3554" s="18" t="str">
        <f t="shared" si="55"/>
        <v>São Braz Do Piauí</v>
      </c>
      <c r="G3554" s="19">
        <v>656.36099999999999</v>
      </c>
    </row>
    <row r="3555" spans="1:7" x14ac:dyDescent="0.25">
      <c r="A3555" s="18">
        <f>IF(ISNUMBER(SEARCH('1_Aspectos Geográficos'!$D$6,tab_estados[],1)),MAX($A$1:A3554)+1,0)</f>
        <v>3554</v>
      </c>
      <c r="B3555" s="18" t="s">
        <v>795</v>
      </c>
      <c r="C3555" s="18" t="s">
        <v>796</v>
      </c>
      <c r="D3555" s="18" t="s">
        <v>981</v>
      </c>
      <c r="E3555" s="19" t="s">
        <v>9551</v>
      </c>
      <c r="F3555" s="18" t="str">
        <f t="shared" si="55"/>
        <v>São Félix Do Piauí</v>
      </c>
      <c r="G3555" s="19">
        <v>626.65700000000004</v>
      </c>
    </row>
    <row r="3556" spans="1:7" x14ac:dyDescent="0.25">
      <c r="A3556" s="18">
        <f>IF(ISNUMBER(SEARCH('1_Aspectos Geográficos'!$D$6,tab_estados[],1)),MAX($A$1:A3555)+1,0)</f>
        <v>3555</v>
      </c>
      <c r="B3556" s="18" t="s">
        <v>795</v>
      </c>
      <c r="C3556" s="18" t="s">
        <v>796</v>
      </c>
      <c r="D3556" s="18" t="s">
        <v>982</v>
      </c>
      <c r="E3556" s="19" t="s">
        <v>9552</v>
      </c>
      <c r="F3556" s="18" t="str">
        <f t="shared" si="55"/>
        <v>São Francisco De Assis Do Piauí</v>
      </c>
      <c r="G3556" s="19">
        <v>1100.3979999999999</v>
      </c>
    </row>
    <row r="3557" spans="1:7" x14ac:dyDescent="0.25">
      <c r="A3557" s="18">
        <f>IF(ISNUMBER(SEARCH('1_Aspectos Geográficos'!$D$6,tab_estados[],1)),MAX($A$1:A3556)+1,0)</f>
        <v>3556</v>
      </c>
      <c r="B3557" s="18" t="s">
        <v>795</v>
      </c>
      <c r="C3557" s="18" t="s">
        <v>796</v>
      </c>
      <c r="D3557" s="18" t="s">
        <v>983</v>
      </c>
      <c r="E3557" s="19" t="s">
        <v>9553</v>
      </c>
      <c r="F3557" s="18" t="str">
        <f t="shared" si="55"/>
        <v>São Francisco Do Piauí</v>
      </c>
      <c r="G3557" s="19">
        <v>1340.665</v>
      </c>
    </row>
    <row r="3558" spans="1:7" x14ac:dyDescent="0.25">
      <c r="A3558" s="18">
        <f>IF(ISNUMBER(SEARCH('1_Aspectos Geográficos'!$D$6,tab_estados[],1)),MAX($A$1:A3557)+1,0)</f>
        <v>3557</v>
      </c>
      <c r="B3558" s="18" t="s">
        <v>795</v>
      </c>
      <c r="C3558" s="18" t="s">
        <v>796</v>
      </c>
      <c r="D3558" s="18" t="s">
        <v>984</v>
      </c>
      <c r="E3558" s="19" t="s">
        <v>9554</v>
      </c>
      <c r="F3558" s="18" t="str">
        <f t="shared" si="55"/>
        <v>São Gonçalo Do Gurguéia</v>
      </c>
      <c r="G3558" s="19">
        <v>1385.3</v>
      </c>
    </row>
    <row r="3559" spans="1:7" x14ac:dyDescent="0.25">
      <c r="A3559" s="18">
        <f>IF(ISNUMBER(SEARCH('1_Aspectos Geográficos'!$D$6,tab_estados[],1)),MAX($A$1:A3558)+1,0)</f>
        <v>3558</v>
      </c>
      <c r="B3559" s="18" t="s">
        <v>795</v>
      </c>
      <c r="C3559" s="18" t="s">
        <v>796</v>
      </c>
      <c r="D3559" s="18" t="s">
        <v>985</v>
      </c>
      <c r="E3559" s="19" t="s">
        <v>9555</v>
      </c>
      <c r="F3559" s="18" t="str">
        <f t="shared" si="55"/>
        <v>São Gonçalo Do Piauí</v>
      </c>
      <c r="G3559" s="19">
        <v>150.215</v>
      </c>
    </row>
    <row r="3560" spans="1:7" x14ac:dyDescent="0.25">
      <c r="A3560" s="18">
        <f>IF(ISNUMBER(SEARCH('1_Aspectos Geográficos'!$D$6,tab_estados[],1)),MAX($A$1:A3559)+1,0)</f>
        <v>3559</v>
      </c>
      <c r="B3560" s="18" t="s">
        <v>795</v>
      </c>
      <c r="C3560" s="18" t="s">
        <v>796</v>
      </c>
      <c r="D3560" s="18" t="s">
        <v>986</v>
      </c>
      <c r="E3560" s="19" t="s">
        <v>9556</v>
      </c>
      <c r="F3560" s="18" t="str">
        <f t="shared" si="55"/>
        <v>São João Da Canabrava</v>
      </c>
      <c r="G3560" s="19">
        <v>480.28</v>
      </c>
    </row>
    <row r="3561" spans="1:7" x14ac:dyDescent="0.25">
      <c r="A3561" s="18">
        <f>IF(ISNUMBER(SEARCH('1_Aspectos Geográficos'!$D$6,tab_estados[],1)),MAX($A$1:A3560)+1,0)</f>
        <v>3560</v>
      </c>
      <c r="B3561" s="18" t="s">
        <v>795</v>
      </c>
      <c r="C3561" s="18" t="s">
        <v>796</v>
      </c>
      <c r="D3561" s="18" t="s">
        <v>987</v>
      </c>
      <c r="E3561" s="19" t="s">
        <v>9557</v>
      </c>
      <c r="F3561" s="18" t="str">
        <f t="shared" si="55"/>
        <v>São João Da Fronteira</v>
      </c>
      <c r="G3561" s="19">
        <v>818.149</v>
      </c>
    </row>
    <row r="3562" spans="1:7" x14ac:dyDescent="0.25">
      <c r="A3562" s="18">
        <f>IF(ISNUMBER(SEARCH('1_Aspectos Geográficos'!$D$6,tab_estados[],1)),MAX($A$1:A3561)+1,0)</f>
        <v>3561</v>
      </c>
      <c r="B3562" s="18" t="s">
        <v>795</v>
      </c>
      <c r="C3562" s="18" t="s">
        <v>796</v>
      </c>
      <c r="D3562" s="18" t="s">
        <v>988</v>
      </c>
      <c r="E3562" s="19" t="s">
        <v>9558</v>
      </c>
      <c r="F3562" s="18" t="str">
        <f t="shared" si="55"/>
        <v>São João Da Serra</v>
      </c>
      <c r="G3562" s="19">
        <v>997.03499999999997</v>
      </c>
    </row>
    <row r="3563" spans="1:7" x14ac:dyDescent="0.25">
      <c r="A3563" s="18">
        <f>IF(ISNUMBER(SEARCH('1_Aspectos Geográficos'!$D$6,tab_estados[],1)),MAX($A$1:A3562)+1,0)</f>
        <v>3562</v>
      </c>
      <c r="B3563" s="18" t="s">
        <v>795</v>
      </c>
      <c r="C3563" s="18" t="s">
        <v>796</v>
      </c>
      <c r="D3563" s="18" t="s">
        <v>989</v>
      </c>
      <c r="E3563" s="19" t="s">
        <v>9559</v>
      </c>
      <c r="F3563" s="18" t="str">
        <f t="shared" si="55"/>
        <v>São João Da Varjota</v>
      </c>
      <c r="G3563" s="19">
        <v>395.30599999999998</v>
      </c>
    </row>
    <row r="3564" spans="1:7" x14ac:dyDescent="0.25">
      <c r="A3564" s="18">
        <f>IF(ISNUMBER(SEARCH('1_Aspectos Geográficos'!$D$6,tab_estados[],1)),MAX($A$1:A3563)+1,0)</f>
        <v>3563</v>
      </c>
      <c r="B3564" s="18" t="s">
        <v>795</v>
      </c>
      <c r="C3564" s="18" t="s">
        <v>796</v>
      </c>
      <c r="D3564" s="18" t="s">
        <v>990</v>
      </c>
      <c r="E3564" s="19" t="s">
        <v>9560</v>
      </c>
      <c r="F3564" s="18" t="str">
        <f t="shared" si="55"/>
        <v>São João Do Arraial</v>
      </c>
      <c r="G3564" s="19">
        <v>213.35499999999999</v>
      </c>
    </row>
    <row r="3565" spans="1:7" x14ac:dyDescent="0.25">
      <c r="A3565" s="18">
        <f>IF(ISNUMBER(SEARCH('1_Aspectos Geográficos'!$D$6,tab_estados[],1)),MAX($A$1:A3564)+1,0)</f>
        <v>3564</v>
      </c>
      <c r="B3565" s="18" t="s">
        <v>795</v>
      </c>
      <c r="C3565" s="18" t="s">
        <v>796</v>
      </c>
      <c r="D3565" s="18" t="s">
        <v>991</v>
      </c>
      <c r="E3565" s="19" t="s">
        <v>9561</v>
      </c>
      <c r="F3565" s="18" t="str">
        <f t="shared" si="55"/>
        <v>São João Do Piauí</v>
      </c>
      <c r="G3565" s="19">
        <v>1527.7729999999999</v>
      </c>
    </row>
    <row r="3566" spans="1:7" x14ac:dyDescent="0.25">
      <c r="A3566" s="18">
        <f>IF(ISNUMBER(SEARCH('1_Aspectos Geográficos'!$D$6,tab_estados[],1)),MAX($A$1:A3565)+1,0)</f>
        <v>3565</v>
      </c>
      <c r="B3566" s="18" t="s">
        <v>795</v>
      </c>
      <c r="C3566" s="18" t="s">
        <v>796</v>
      </c>
      <c r="D3566" s="18" t="s">
        <v>992</v>
      </c>
      <c r="E3566" s="19" t="s">
        <v>8414</v>
      </c>
      <c r="F3566" s="18" t="str">
        <f t="shared" si="55"/>
        <v>São José Do Divino</v>
      </c>
      <c r="G3566" s="19">
        <v>319.08199999999999</v>
      </c>
    </row>
    <row r="3567" spans="1:7" x14ac:dyDescent="0.25">
      <c r="A3567" s="18">
        <f>IF(ISNUMBER(SEARCH('1_Aspectos Geográficos'!$D$6,tab_estados[],1)),MAX($A$1:A3566)+1,0)</f>
        <v>3566</v>
      </c>
      <c r="B3567" s="18" t="s">
        <v>795</v>
      </c>
      <c r="C3567" s="18" t="s">
        <v>796</v>
      </c>
      <c r="D3567" s="18" t="s">
        <v>993</v>
      </c>
      <c r="E3567" s="19" t="s">
        <v>9562</v>
      </c>
      <c r="F3567" s="18" t="str">
        <f t="shared" si="55"/>
        <v>São José Do Peixe</v>
      </c>
      <c r="G3567" s="19">
        <v>1287.174</v>
      </c>
    </row>
    <row r="3568" spans="1:7" x14ac:dyDescent="0.25">
      <c r="A3568" s="18">
        <f>IF(ISNUMBER(SEARCH('1_Aspectos Geográficos'!$D$6,tab_estados[],1)),MAX($A$1:A3567)+1,0)</f>
        <v>3567</v>
      </c>
      <c r="B3568" s="18" t="s">
        <v>795</v>
      </c>
      <c r="C3568" s="18" t="s">
        <v>796</v>
      </c>
      <c r="D3568" s="18" t="s">
        <v>994</v>
      </c>
      <c r="E3568" s="19" t="s">
        <v>9563</v>
      </c>
      <c r="F3568" s="18" t="str">
        <f t="shared" si="55"/>
        <v>São José Do Piauí</v>
      </c>
      <c r="G3568" s="19">
        <v>364.94499999999999</v>
      </c>
    </row>
    <row r="3569" spans="1:7" x14ac:dyDescent="0.25">
      <c r="A3569" s="18">
        <f>IF(ISNUMBER(SEARCH('1_Aspectos Geográficos'!$D$6,tab_estados[],1)),MAX($A$1:A3568)+1,0)</f>
        <v>3568</v>
      </c>
      <c r="B3569" s="18" t="s">
        <v>795</v>
      </c>
      <c r="C3569" s="18" t="s">
        <v>796</v>
      </c>
      <c r="D3569" s="18" t="s">
        <v>995</v>
      </c>
      <c r="E3569" s="19" t="s">
        <v>9564</v>
      </c>
      <c r="F3569" s="18" t="str">
        <f t="shared" si="55"/>
        <v>São Julião</v>
      </c>
      <c r="G3569" s="19">
        <v>291.11500000000001</v>
      </c>
    </row>
    <row r="3570" spans="1:7" x14ac:dyDescent="0.25">
      <c r="A3570" s="18">
        <f>IF(ISNUMBER(SEARCH('1_Aspectos Geográficos'!$D$6,tab_estados[],1)),MAX($A$1:A3569)+1,0)</f>
        <v>3569</v>
      </c>
      <c r="B3570" s="18" t="s">
        <v>795</v>
      </c>
      <c r="C3570" s="18" t="s">
        <v>796</v>
      </c>
      <c r="D3570" s="18" t="s">
        <v>996</v>
      </c>
      <c r="E3570" s="19" t="s">
        <v>9565</v>
      </c>
      <c r="F3570" s="18" t="str">
        <f t="shared" si="55"/>
        <v>São Lourenço Do Piauí</v>
      </c>
      <c r="G3570" s="19">
        <v>672.70899999999995</v>
      </c>
    </row>
    <row r="3571" spans="1:7" x14ac:dyDescent="0.25">
      <c r="A3571" s="18">
        <f>IF(ISNUMBER(SEARCH('1_Aspectos Geográficos'!$D$6,tab_estados[],1)),MAX($A$1:A3570)+1,0)</f>
        <v>3570</v>
      </c>
      <c r="B3571" s="18" t="s">
        <v>795</v>
      </c>
      <c r="C3571" s="18" t="s">
        <v>796</v>
      </c>
      <c r="D3571" s="18" t="s">
        <v>997</v>
      </c>
      <c r="E3571" s="19" t="s">
        <v>9566</v>
      </c>
      <c r="F3571" s="18" t="str">
        <f t="shared" si="55"/>
        <v>São Luis Do Piauí</v>
      </c>
      <c r="G3571" s="19">
        <v>220.375</v>
      </c>
    </row>
    <row r="3572" spans="1:7" x14ac:dyDescent="0.25">
      <c r="A3572" s="18">
        <f>IF(ISNUMBER(SEARCH('1_Aspectos Geográficos'!$D$6,tab_estados[],1)),MAX($A$1:A3571)+1,0)</f>
        <v>3571</v>
      </c>
      <c r="B3572" s="18" t="s">
        <v>795</v>
      </c>
      <c r="C3572" s="18" t="s">
        <v>796</v>
      </c>
      <c r="D3572" s="18" t="s">
        <v>998</v>
      </c>
      <c r="E3572" s="19" t="s">
        <v>9567</v>
      </c>
      <c r="F3572" s="18" t="str">
        <f t="shared" si="55"/>
        <v>São Miguel Da Baixa Grande</v>
      </c>
      <c r="G3572" s="19">
        <v>445.59899999999999</v>
      </c>
    </row>
    <row r="3573" spans="1:7" x14ac:dyDescent="0.25">
      <c r="A3573" s="18">
        <f>IF(ISNUMBER(SEARCH('1_Aspectos Geográficos'!$D$6,tab_estados[],1)),MAX($A$1:A3572)+1,0)</f>
        <v>3572</v>
      </c>
      <c r="B3573" s="18" t="s">
        <v>795</v>
      </c>
      <c r="C3573" s="18" t="s">
        <v>796</v>
      </c>
      <c r="D3573" s="18" t="s">
        <v>999</v>
      </c>
      <c r="E3573" s="19" t="s">
        <v>9568</v>
      </c>
      <c r="F3573" s="18" t="str">
        <f t="shared" si="55"/>
        <v>São Miguel Do Fidalgo</v>
      </c>
      <c r="G3573" s="19">
        <v>813.44399999999996</v>
      </c>
    </row>
    <row r="3574" spans="1:7" x14ac:dyDescent="0.25">
      <c r="A3574" s="18">
        <f>IF(ISNUMBER(SEARCH('1_Aspectos Geográficos'!$D$6,tab_estados[],1)),MAX($A$1:A3573)+1,0)</f>
        <v>3573</v>
      </c>
      <c r="B3574" s="18" t="s">
        <v>795</v>
      </c>
      <c r="C3574" s="18" t="s">
        <v>796</v>
      </c>
      <c r="D3574" s="18" t="s">
        <v>1000</v>
      </c>
      <c r="E3574" s="19" t="s">
        <v>9569</v>
      </c>
      <c r="F3574" s="18" t="str">
        <f t="shared" si="55"/>
        <v>São Miguel Do Tapuio</v>
      </c>
      <c r="G3574" s="19">
        <v>5035.18</v>
      </c>
    </row>
    <row r="3575" spans="1:7" x14ac:dyDescent="0.25">
      <c r="A3575" s="18">
        <f>IF(ISNUMBER(SEARCH('1_Aspectos Geográficos'!$D$6,tab_estados[],1)),MAX($A$1:A3574)+1,0)</f>
        <v>3574</v>
      </c>
      <c r="B3575" s="18" t="s">
        <v>795</v>
      </c>
      <c r="C3575" s="18" t="s">
        <v>796</v>
      </c>
      <c r="D3575" s="18" t="s">
        <v>1001</v>
      </c>
      <c r="E3575" s="19" t="s">
        <v>9570</v>
      </c>
      <c r="F3575" s="18" t="str">
        <f t="shared" si="55"/>
        <v>São Pedro Do Piauí</v>
      </c>
      <c r="G3575" s="19">
        <v>518.28800000000001</v>
      </c>
    </row>
    <row r="3576" spans="1:7" x14ac:dyDescent="0.25">
      <c r="A3576" s="18">
        <f>IF(ISNUMBER(SEARCH('1_Aspectos Geográficos'!$D$6,tab_estados[],1)),MAX($A$1:A3575)+1,0)</f>
        <v>3575</v>
      </c>
      <c r="B3576" s="18" t="s">
        <v>795</v>
      </c>
      <c r="C3576" s="18" t="s">
        <v>796</v>
      </c>
      <c r="D3576" s="18" t="s">
        <v>1002</v>
      </c>
      <c r="E3576" s="19" t="s">
        <v>9571</v>
      </c>
      <c r="F3576" s="18" t="str">
        <f t="shared" si="55"/>
        <v>São Raimundo Nonato</v>
      </c>
      <c r="G3576" s="19">
        <v>2415.6019999999999</v>
      </c>
    </row>
    <row r="3577" spans="1:7" x14ac:dyDescent="0.25">
      <c r="A3577" s="18">
        <f>IF(ISNUMBER(SEARCH('1_Aspectos Geográficos'!$D$6,tab_estados[],1)),MAX($A$1:A3576)+1,0)</f>
        <v>3576</v>
      </c>
      <c r="B3577" s="18" t="s">
        <v>795</v>
      </c>
      <c r="C3577" s="18" t="s">
        <v>796</v>
      </c>
      <c r="D3577" s="18" t="s">
        <v>1003</v>
      </c>
      <c r="E3577" s="19" t="s">
        <v>9572</v>
      </c>
      <c r="F3577" s="18" t="str">
        <f t="shared" si="55"/>
        <v>Sebastião Barros</v>
      </c>
      <c r="G3577" s="19">
        <v>893.71500000000003</v>
      </c>
    </row>
    <row r="3578" spans="1:7" x14ac:dyDescent="0.25">
      <c r="A3578" s="18">
        <f>IF(ISNUMBER(SEARCH('1_Aspectos Geográficos'!$D$6,tab_estados[],1)),MAX($A$1:A3577)+1,0)</f>
        <v>3577</v>
      </c>
      <c r="B3578" s="18" t="s">
        <v>795</v>
      </c>
      <c r="C3578" s="18" t="s">
        <v>796</v>
      </c>
      <c r="D3578" s="18" t="s">
        <v>1004</v>
      </c>
      <c r="E3578" s="19" t="s">
        <v>9573</v>
      </c>
      <c r="F3578" s="18" t="str">
        <f t="shared" si="55"/>
        <v>Sebastião Leal</v>
      </c>
      <c r="G3578" s="19">
        <v>3151.5880000000002</v>
      </c>
    </row>
    <row r="3579" spans="1:7" x14ac:dyDescent="0.25">
      <c r="A3579" s="18">
        <f>IF(ISNUMBER(SEARCH('1_Aspectos Geográficos'!$D$6,tab_estados[],1)),MAX($A$1:A3578)+1,0)</f>
        <v>3578</v>
      </c>
      <c r="B3579" s="18" t="s">
        <v>795</v>
      </c>
      <c r="C3579" s="18" t="s">
        <v>796</v>
      </c>
      <c r="D3579" s="18" t="s">
        <v>1005</v>
      </c>
      <c r="E3579" s="19" t="s">
        <v>9574</v>
      </c>
      <c r="F3579" s="18" t="str">
        <f t="shared" si="55"/>
        <v>Sigefredo Pacheco</v>
      </c>
      <c r="G3579" s="19">
        <v>1031.489</v>
      </c>
    </row>
    <row r="3580" spans="1:7" x14ac:dyDescent="0.25">
      <c r="A3580" s="18">
        <f>IF(ISNUMBER(SEARCH('1_Aspectos Geográficos'!$D$6,tab_estados[],1)),MAX($A$1:A3579)+1,0)</f>
        <v>3579</v>
      </c>
      <c r="B3580" s="18" t="s">
        <v>795</v>
      </c>
      <c r="C3580" s="18" t="s">
        <v>796</v>
      </c>
      <c r="D3580" s="18" t="s">
        <v>1006</v>
      </c>
      <c r="E3580" s="19" t="s">
        <v>9575</v>
      </c>
      <c r="F3580" s="18" t="str">
        <f t="shared" si="55"/>
        <v>Simões</v>
      </c>
      <c r="G3580" s="19">
        <v>1075.461</v>
      </c>
    </row>
    <row r="3581" spans="1:7" x14ac:dyDescent="0.25">
      <c r="A3581" s="18">
        <f>IF(ISNUMBER(SEARCH('1_Aspectos Geográficos'!$D$6,tab_estados[],1)),MAX($A$1:A3580)+1,0)</f>
        <v>3580</v>
      </c>
      <c r="B3581" s="18" t="s">
        <v>795</v>
      </c>
      <c r="C3581" s="18" t="s">
        <v>796</v>
      </c>
      <c r="D3581" s="18" t="s">
        <v>1007</v>
      </c>
      <c r="E3581" s="19" t="s">
        <v>9576</v>
      </c>
      <c r="F3581" s="18" t="str">
        <f t="shared" si="55"/>
        <v>Simplício Mendes</v>
      </c>
      <c r="G3581" s="19">
        <v>1345.79</v>
      </c>
    </row>
    <row r="3582" spans="1:7" x14ac:dyDescent="0.25">
      <c r="A3582" s="18">
        <f>IF(ISNUMBER(SEARCH('1_Aspectos Geográficos'!$D$6,tab_estados[],1)),MAX($A$1:A3581)+1,0)</f>
        <v>3581</v>
      </c>
      <c r="B3582" s="18" t="s">
        <v>795</v>
      </c>
      <c r="C3582" s="18" t="s">
        <v>796</v>
      </c>
      <c r="D3582" s="18" t="s">
        <v>1008</v>
      </c>
      <c r="E3582" s="19" t="s">
        <v>9577</v>
      </c>
      <c r="F3582" s="18" t="str">
        <f t="shared" si="55"/>
        <v>Socorro Do Piauí</v>
      </c>
      <c r="G3582" s="19">
        <v>761.85400000000004</v>
      </c>
    </row>
    <row r="3583" spans="1:7" x14ac:dyDescent="0.25">
      <c r="A3583" s="18">
        <f>IF(ISNUMBER(SEARCH('1_Aspectos Geográficos'!$D$6,tab_estados[],1)),MAX($A$1:A3582)+1,0)</f>
        <v>3582</v>
      </c>
      <c r="B3583" s="18" t="s">
        <v>795</v>
      </c>
      <c r="C3583" s="18" t="s">
        <v>796</v>
      </c>
      <c r="D3583" s="18" t="s">
        <v>1009</v>
      </c>
      <c r="E3583" s="19" t="s">
        <v>9578</v>
      </c>
      <c r="F3583" s="18" t="str">
        <f t="shared" si="55"/>
        <v>Sussuapara</v>
      </c>
      <c r="G3583" s="19">
        <v>202.75899999999999</v>
      </c>
    </row>
    <row r="3584" spans="1:7" x14ac:dyDescent="0.25">
      <c r="A3584" s="18">
        <f>IF(ISNUMBER(SEARCH('1_Aspectos Geográficos'!$D$6,tab_estados[],1)),MAX($A$1:A3583)+1,0)</f>
        <v>3583</v>
      </c>
      <c r="B3584" s="18" t="s">
        <v>795</v>
      </c>
      <c r="C3584" s="18" t="s">
        <v>796</v>
      </c>
      <c r="D3584" s="18" t="s">
        <v>1010</v>
      </c>
      <c r="E3584" s="19" t="s">
        <v>9579</v>
      </c>
      <c r="F3584" s="18" t="str">
        <f t="shared" si="55"/>
        <v>Tamboril Do Piauí</v>
      </c>
      <c r="G3584" s="19">
        <v>1587.296</v>
      </c>
    </row>
    <row r="3585" spans="1:7" x14ac:dyDescent="0.25">
      <c r="A3585" s="18">
        <f>IF(ISNUMBER(SEARCH('1_Aspectos Geográficos'!$D$6,tab_estados[],1)),MAX($A$1:A3584)+1,0)</f>
        <v>3584</v>
      </c>
      <c r="B3585" s="18" t="s">
        <v>795</v>
      </c>
      <c r="C3585" s="18" t="s">
        <v>796</v>
      </c>
      <c r="D3585" s="18" t="s">
        <v>1011</v>
      </c>
      <c r="E3585" s="19" t="s">
        <v>9580</v>
      </c>
      <c r="F3585" s="18" t="str">
        <f t="shared" si="55"/>
        <v>Tanque Do Piauí</v>
      </c>
      <c r="G3585" s="19">
        <v>398.72300000000001</v>
      </c>
    </row>
    <row r="3586" spans="1:7" x14ac:dyDescent="0.25">
      <c r="A3586" s="18">
        <f>IF(ISNUMBER(SEARCH('1_Aspectos Geográficos'!$D$6,tab_estados[],1)),MAX($A$1:A3585)+1,0)</f>
        <v>3585</v>
      </c>
      <c r="B3586" s="18" t="s">
        <v>795</v>
      </c>
      <c r="C3586" s="18" t="s">
        <v>796</v>
      </c>
      <c r="D3586" s="18" t="s">
        <v>1012</v>
      </c>
      <c r="E3586" s="19" t="s">
        <v>9581</v>
      </c>
      <c r="F3586" s="18" t="str">
        <f t="shared" ref="F3586:F3649" si="56">IFERROR(VLOOKUP(ROW(A3585),lista,5,0),"")</f>
        <v>Teresina</v>
      </c>
      <c r="G3586" s="19">
        <v>1391.981</v>
      </c>
    </row>
    <row r="3587" spans="1:7" x14ac:dyDescent="0.25">
      <c r="A3587" s="18">
        <f>IF(ISNUMBER(SEARCH('1_Aspectos Geográficos'!$D$6,tab_estados[],1)),MAX($A$1:A3586)+1,0)</f>
        <v>3586</v>
      </c>
      <c r="B3587" s="18" t="s">
        <v>795</v>
      </c>
      <c r="C3587" s="18" t="s">
        <v>796</v>
      </c>
      <c r="D3587" s="18" t="s">
        <v>1013</v>
      </c>
      <c r="E3587" s="19" t="s">
        <v>9582</v>
      </c>
      <c r="F3587" s="18" t="str">
        <f t="shared" si="56"/>
        <v>União</v>
      </c>
      <c r="G3587" s="19">
        <v>1173.4469999999999</v>
      </c>
    </row>
    <row r="3588" spans="1:7" x14ac:dyDescent="0.25">
      <c r="A3588" s="18">
        <f>IF(ISNUMBER(SEARCH('1_Aspectos Geográficos'!$D$6,tab_estados[],1)),MAX($A$1:A3587)+1,0)</f>
        <v>3587</v>
      </c>
      <c r="B3588" s="18" t="s">
        <v>795</v>
      </c>
      <c r="C3588" s="18" t="s">
        <v>796</v>
      </c>
      <c r="D3588" s="18" t="s">
        <v>1014</v>
      </c>
      <c r="E3588" s="19" t="s">
        <v>9583</v>
      </c>
      <c r="F3588" s="18" t="str">
        <f t="shared" si="56"/>
        <v>Uruçuí</v>
      </c>
      <c r="G3588" s="19">
        <v>8411.9040000000005</v>
      </c>
    </row>
    <row r="3589" spans="1:7" x14ac:dyDescent="0.25">
      <c r="A3589" s="18">
        <f>IF(ISNUMBER(SEARCH('1_Aspectos Geográficos'!$D$6,tab_estados[],1)),MAX($A$1:A3588)+1,0)</f>
        <v>3588</v>
      </c>
      <c r="B3589" s="18" t="s">
        <v>795</v>
      </c>
      <c r="C3589" s="18" t="s">
        <v>796</v>
      </c>
      <c r="D3589" s="18" t="s">
        <v>1015</v>
      </c>
      <c r="E3589" s="19" t="s">
        <v>9584</v>
      </c>
      <c r="F3589" s="18" t="str">
        <f t="shared" si="56"/>
        <v>Valença Do Piauí</v>
      </c>
      <c r="G3589" s="19">
        <v>1334.6289999999999</v>
      </c>
    </row>
    <row r="3590" spans="1:7" x14ac:dyDescent="0.25">
      <c r="A3590" s="18">
        <f>IF(ISNUMBER(SEARCH('1_Aspectos Geográficos'!$D$6,tab_estados[],1)),MAX($A$1:A3589)+1,0)</f>
        <v>3589</v>
      </c>
      <c r="B3590" s="18" t="s">
        <v>795</v>
      </c>
      <c r="C3590" s="18" t="s">
        <v>796</v>
      </c>
      <c r="D3590" s="18" t="s">
        <v>1016</v>
      </c>
      <c r="E3590" s="19" t="s">
        <v>9585</v>
      </c>
      <c r="F3590" s="18" t="str">
        <f t="shared" si="56"/>
        <v>Várzea Branca</v>
      </c>
      <c r="G3590" s="19">
        <v>450.755</v>
      </c>
    </row>
    <row r="3591" spans="1:7" x14ac:dyDescent="0.25">
      <c r="A3591" s="18">
        <f>IF(ISNUMBER(SEARCH('1_Aspectos Geográficos'!$D$6,tab_estados[],1)),MAX($A$1:A3590)+1,0)</f>
        <v>3590</v>
      </c>
      <c r="B3591" s="18" t="s">
        <v>795</v>
      </c>
      <c r="C3591" s="18" t="s">
        <v>796</v>
      </c>
      <c r="D3591" s="18" t="s">
        <v>1017</v>
      </c>
      <c r="E3591" s="19" t="s">
        <v>7605</v>
      </c>
      <c r="F3591" s="18" t="str">
        <f t="shared" si="56"/>
        <v>Várzea Grande</v>
      </c>
      <c r="G3591" s="19">
        <v>237.01300000000001</v>
      </c>
    </row>
    <row r="3592" spans="1:7" x14ac:dyDescent="0.25">
      <c r="A3592" s="18">
        <f>IF(ISNUMBER(SEARCH('1_Aspectos Geográficos'!$D$6,tab_estados[],1)),MAX($A$1:A3591)+1,0)</f>
        <v>3591</v>
      </c>
      <c r="B3592" s="18" t="s">
        <v>795</v>
      </c>
      <c r="C3592" s="18" t="s">
        <v>796</v>
      </c>
      <c r="D3592" s="18" t="s">
        <v>1018</v>
      </c>
      <c r="E3592" s="19" t="s">
        <v>9586</v>
      </c>
      <c r="F3592" s="18" t="str">
        <f t="shared" si="56"/>
        <v>Vera Mendes</v>
      </c>
      <c r="G3592" s="19">
        <v>341.97399999999999</v>
      </c>
    </row>
    <row r="3593" spans="1:7" x14ac:dyDescent="0.25">
      <c r="A3593" s="18">
        <f>IF(ISNUMBER(SEARCH('1_Aspectos Geográficos'!$D$6,tab_estados[],1)),MAX($A$1:A3592)+1,0)</f>
        <v>3592</v>
      </c>
      <c r="B3593" s="18" t="s">
        <v>795</v>
      </c>
      <c r="C3593" s="18" t="s">
        <v>796</v>
      </c>
      <c r="D3593" s="18" t="s">
        <v>1019</v>
      </c>
      <c r="E3593" s="19" t="s">
        <v>9587</v>
      </c>
      <c r="F3593" s="18" t="str">
        <f t="shared" si="56"/>
        <v>Vila Nova Do Piauí</v>
      </c>
      <c r="G3593" s="19">
        <v>221.654</v>
      </c>
    </row>
    <row r="3594" spans="1:7" x14ac:dyDescent="0.25">
      <c r="A3594" s="18">
        <f>IF(ISNUMBER(SEARCH('1_Aspectos Geográficos'!$D$6,tab_estados[],1)),MAX($A$1:A3593)+1,0)</f>
        <v>3593</v>
      </c>
      <c r="B3594" s="18" t="s">
        <v>795</v>
      </c>
      <c r="C3594" s="18" t="s">
        <v>796</v>
      </c>
      <c r="D3594" s="18" t="s">
        <v>1020</v>
      </c>
      <c r="E3594" s="19" t="s">
        <v>9588</v>
      </c>
      <c r="F3594" s="18" t="str">
        <f t="shared" si="56"/>
        <v>Wall Ferraz</v>
      </c>
      <c r="G3594" s="19">
        <v>269.98700000000002</v>
      </c>
    </row>
    <row r="3595" spans="1:7" x14ac:dyDescent="0.25">
      <c r="A3595" s="18">
        <f>IF(ISNUMBER(SEARCH('1_Aspectos Geográficos'!$D$6,tab_estados[],1)),MAX($A$1:A3594)+1,0)</f>
        <v>3594</v>
      </c>
      <c r="B3595" s="18" t="s">
        <v>3322</v>
      </c>
      <c r="C3595" s="18" t="s">
        <v>3323</v>
      </c>
      <c r="D3595" s="18" t="s">
        <v>3324</v>
      </c>
      <c r="E3595" s="19" t="s">
        <v>9589</v>
      </c>
      <c r="F3595" s="18" t="str">
        <f t="shared" si="56"/>
        <v>Angra Dos Reis</v>
      </c>
      <c r="G3595" s="19">
        <v>825.08199999999999</v>
      </c>
    </row>
    <row r="3596" spans="1:7" x14ac:dyDescent="0.25">
      <c r="A3596" s="18">
        <f>IF(ISNUMBER(SEARCH('1_Aspectos Geográficos'!$D$6,tab_estados[],1)),MAX($A$1:A3595)+1,0)</f>
        <v>3595</v>
      </c>
      <c r="B3596" s="18" t="s">
        <v>3322</v>
      </c>
      <c r="C3596" s="18" t="s">
        <v>3323</v>
      </c>
      <c r="D3596" s="18" t="s">
        <v>3325</v>
      </c>
      <c r="E3596" s="19" t="s">
        <v>9590</v>
      </c>
      <c r="F3596" s="18" t="str">
        <f t="shared" si="56"/>
        <v>Aperibé</v>
      </c>
      <c r="G3596" s="19">
        <v>94.635999999999996</v>
      </c>
    </row>
    <row r="3597" spans="1:7" x14ac:dyDescent="0.25">
      <c r="A3597" s="18">
        <f>IF(ISNUMBER(SEARCH('1_Aspectos Geográficos'!$D$6,tab_estados[],1)),MAX($A$1:A3596)+1,0)</f>
        <v>3596</v>
      </c>
      <c r="B3597" s="18" t="s">
        <v>3322</v>
      </c>
      <c r="C3597" s="18" t="s">
        <v>3323</v>
      </c>
      <c r="D3597" s="18" t="s">
        <v>3326</v>
      </c>
      <c r="E3597" s="19" t="s">
        <v>9591</v>
      </c>
      <c r="F3597" s="18" t="str">
        <f t="shared" si="56"/>
        <v>Araruama</v>
      </c>
      <c r="G3597" s="19">
        <v>638.08600000000001</v>
      </c>
    </row>
    <row r="3598" spans="1:7" x14ac:dyDescent="0.25">
      <c r="A3598" s="18">
        <f>IF(ISNUMBER(SEARCH('1_Aspectos Geográficos'!$D$6,tab_estados[],1)),MAX($A$1:A3597)+1,0)</f>
        <v>3597</v>
      </c>
      <c r="B3598" s="18" t="s">
        <v>3322</v>
      </c>
      <c r="C3598" s="18" t="s">
        <v>3323</v>
      </c>
      <c r="D3598" s="18" t="s">
        <v>3327</v>
      </c>
      <c r="E3598" s="19" t="s">
        <v>9592</v>
      </c>
      <c r="F3598" s="18" t="str">
        <f t="shared" si="56"/>
        <v>Areal</v>
      </c>
      <c r="G3598" s="19">
        <v>110.919</v>
      </c>
    </row>
    <row r="3599" spans="1:7" x14ac:dyDescent="0.25">
      <c r="A3599" s="18">
        <f>IF(ISNUMBER(SEARCH('1_Aspectos Geográficos'!$D$6,tab_estados[],1)),MAX($A$1:A3598)+1,0)</f>
        <v>3598</v>
      </c>
      <c r="B3599" s="18" t="s">
        <v>3322</v>
      </c>
      <c r="C3599" s="18" t="s">
        <v>3323</v>
      </c>
      <c r="D3599" s="18" t="s">
        <v>3328</v>
      </c>
      <c r="E3599" s="19" t="s">
        <v>9593</v>
      </c>
      <c r="F3599" s="18" t="str">
        <f t="shared" si="56"/>
        <v>Armação Dos Búzios</v>
      </c>
      <c r="G3599" s="19">
        <v>70.278000000000006</v>
      </c>
    </row>
    <row r="3600" spans="1:7" x14ac:dyDescent="0.25">
      <c r="A3600" s="18">
        <f>IF(ISNUMBER(SEARCH('1_Aspectos Geográficos'!$D$6,tab_estados[],1)),MAX($A$1:A3599)+1,0)</f>
        <v>3599</v>
      </c>
      <c r="B3600" s="18" t="s">
        <v>3322</v>
      </c>
      <c r="C3600" s="18" t="s">
        <v>3323</v>
      </c>
      <c r="D3600" s="18" t="s">
        <v>3329</v>
      </c>
      <c r="E3600" s="19" t="s">
        <v>9594</v>
      </c>
      <c r="F3600" s="18" t="str">
        <f t="shared" si="56"/>
        <v>Arraial Do Cabo</v>
      </c>
      <c r="G3600" s="19">
        <v>158.952</v>
      </c>
    </row>
    <row r="3601" spans="1:7" x14ac:dyDescent="0.25">
      <c r="A3601" s="18">
        <f>IF(ISNUMBER(SEARCH('1_Aspectos Geográficos'!$D$6,tab_estados[],1)),MAX($A$1:A3600)+1,0)</f>
        <v>3600</v>
      </c>
      <c r="B3601" s="18" t="s">
        <v>3322</v>
      </c>
      <c r="C3601" s="18" t="s">
        <v>3323</v>
      </c>
      <c r="D3601" s="18" t="s">
        <v>3330</v>
      </c>
      <c r="E3601" s="19" t="s">
        <v>9595</v>
      </c>
      <c r="F3601" s="18" t="str">
        <f t="shared" si="56"/>
        <v>Barra Do Piraí</v>
      </c>
      <c r="G3601" s="19">
        <v>578.96500000000003</v>
      </c>
    </row>
    <row r="3602" spans="1:7" x14ac:dyDescent="0.25">
      <c r="A3602" s="18">
        <f>IF(ISNUMBER(SEARCH('1_Aspectos Geográficos'!$D$6,tab_estados[],1)),MAX($A$1:A3601)+1,0)</f>
        <v>3601</v>
      </c>
      <c r="B3602" s="18" t="s">
        <v>3322</v>
      </c>
      <c r="C3602" s="18" t="s">
        <v>3323</v>
      </c>
      <c r="D3602" s="18" t="s">
        <v>3331</v>
      </c>
      <c r="E3602" s="19" t="s">
        <v>9596</v>
      </c>
      <c r="F3602" s="18" t="str">
        <f t="shared" si="56"/>
        <v>Barra Mansa</v>
      </c>
      <c r="G3602" s="19">
        <v>547.19399999999996</v>
      </c>
    </row>
    <row r="3603" spans="1:7" x14ac:dyDescent="0.25">
      <c r="A3603" s="18">
        <f>IF(ISNUMBER(SEARCH('1_Aspectos Geográficos'!$D$6,tab_estados[],1)),MAX($A$1:A3602)+1,0)</f>
        <v>3602</v>
      </c>
      <c r="B3603" s="18" t="s">
        <v>3322</v>
      </c>
      <c r="C3603" s="18" t="s">
        <v>3323</v>
      </c>
      <c r="D3603" s="18" t="s">
        <v>3332</v>
      </c>
      <c r="E3603" s="19" t="s">
        <v>9597</v>
      </c>
      <c r="F3603" s="18" t="str">
        <f t="shared" si="56"/>
        <v>Belford Roxo</v>
      </c>
      <c r="G3603" s="19">
        <v>78.984999999999999</v>
      </c>
    </row>
    <row r="3604" spans="1:7" x14ac:dyDescent="0.25">
      <c r="A3604" s="18">
        <f>IF(ISNUMBER(SEARCH('1_Aspectos Geográficos'!$D$6,tab_estados[],1)),MAX($A$1:A3603)+1,0)</f>
        <v>3603</v>
      </c>
      <c r="B3604" s="18" t="s">
        <v>3322</v>
      </c>
      <c r="C3604" s="18" t="s">
        <v>3323</v>
      </c>
      <c r="D3604" s="18" t="s">
        <v>3333</v>
      </c>
      <c r="E3604" s="19" t="s">
        <v>7295</v>
      </c>
      <c r="F3604" s="18" t="str">
        <f t="shared" si="56"/>
        <v>Bom Jardim</v>
      </c>
      <c r="G3604" s="19">
        <v>384.63900000000001</v>
      </c>
    </row>
    <row r="3605" spans="1:7" x14ac:dyDescent="0.25">
      <c r="A3605" s="18">
        <f>IF(ISNUMBER(SEARCH('1_Aspectos Geográficos'!$D$6,tab_estados[],1)),MAX($A$1:A3604)+1,0)</f>
        <v>3604</v>
      </c>
      <c r="B3605" s="18" t="s">
        <v>3322</v>
      </c>
      <c r="C3605" s="18" t="s">
        <v>3323</v>
      </c>
      <c r="D3605" s="18" t="s">
        <v>3334</v>
      </c>
      <c r="E3605" s="19" t="s">
        <v>9598</v>
      </c>
      <c r="F3605" s="18" t="str">
        <f t="shared" si="56"/>
        <v>Bom Jesus Do Itabapoana</v>
      </c>
      <c r="G3605" s="19">
        <v>597.33900000000006</v>
      </c>
    </row>
    <row r="3606" spans="1:7" x14ac:dyDescent="0.25">
      <c r="A3606" s="18">
        <f>IF(ISNUMBER(SEARCH('1_Aspectos Geográficos'!$D$6,tab_estados[],1)),MAX($A$1:A3605)+1,0)</f>
        <v>3605</v>
      </c>
      <c r="B3606" s="18" t="s">
        <v>3322</v>
      </c>
      <c r="C3606" s="18" t="s">
        <v>3323</v>
      </c>
      <c r="D3606" s="18" t="s">
        <v>3335</v>
      </c>
      <c r="E3606" s="19" t="s">
        <v>9599</v>
      </c>
      <c r="F3606" s="18" t="str">
        <f t="shared" si="56"/>
        <v>Cabo Frio</v>
      </c>
      <c r="G3606" s="19">
        <v>410.41800000000001</v>
      </c>
    </row>
    <row r="3607" spans="1:7" x14ac:dyDescent="0.25">
      <c r="A3607" s="18">
        <f>IF(ISNUMBER(SEARCH('1_Aspectos Geográficos'!$D$6,tab_estados[],1)),MAX($A$1:A3606)+1,0)</f>
        <v>3606</v>
      </c>
      <c r="B3607" s="18" t="s">
        <v>3322</v>
      </c>
      <c r="C3607" s="18" t="s">
        <v>3323</v>
      </c>
      <c r="D3607" s="18" t="s">
        <v>3336</v>
      </c>
      <c r="E3607" s="19" t="s">
        <v>9600</v>
      </c>
      <c r="F3607" s="18" t="str">
        <f t="shared" si="56"/>
        <v>Cachoeiras De Macacu</v>
      </c>
      <c r="G3607" s="19">
        <v>953.80100000000004</v>
      </c>
    </row>
    <row r="3608" spans="1:7" x14ac:dyDescent="0.25">
      <c r="A3608" s="18">
        <f>IF(ISNUMBER(SEARCH('1_Aspectos Geográficos'!$D$6,tab_estados[],1)),MAX($A$1:A3607)+1,0)</f>
        <v>3607</v>
      </c>
      <c r="B3608" s="18" t="s">
        <v>3322</v>
      </c>
      <c r="C3608" s="18" t="s">
        <v>3323</v>
      </c>
      <c r="D3608" s="18" t="s">
        <v>3337</v>
      </c>
      <c r="E3608" s="19" t="s">
        <v>9601</v>
      </c>
      <c r="F3608" s="18" t="str">
        <f t="shared" si="56"/>
        <v>Cambuci</v>
      </c>
      <c r="G3608" s="19">
        <v>561.70000000000005</v>
      </c>
    </row>
    <row r="3609" spans="1:7" x14ac:dyDescent="0.25">
      <c r="A3609" s="18">
        <f>IF(ISNUMBER(SEARCH('1_Aspectos Geográficos'!$D$6,tab_estados[],1)),MAX($A$1:A3608)+1,0)</f>
        <v>3608</v>
      </c>
      <c r="B3609" s="18" t="s">
        <v>3322</v>
      </c>
      <c r="C3609" s="18" t="s">
        <v>3323</v>
      </c>
      <c r="D3609" s="18" t="s">
        <v>3338</v>
      </c>
      <c r="E3609" s="19" t="s">
        <v>9602</v>
      </c>
      <c r="F3609" s="18" t="str">
        <f t="shared" si="56"/>
        <v>Carapebus</v>
      </c>
      <c r="G3609" s="19">
        <v>308.13</v>
      </c>
    </row>
    <row r="3610" spans="1:7" x14ac:dyDescent="0.25">
      <c r="A3610" s="18">
        <f>IF(ISNUMBER(SEARCH('1_Aspectos Geográficos'!$D$6,tab_estados[],1)),MAX($A$1:A3609)+1,0)</f>
        <v>3609</v>
      </c>
      <c r="B3610" s="18" t="s">
        <v>3322</v>
      </c>
      <c r="C3610" s="18" t="s">
        <v>3323</v>
      </c>
      <c r="D3610" s="18" t="s">
        <v>3339</v>
      </c>
      <c r="E3610" s="19" t="s">
        <v>9603</v>
      </c>
      <c r="F3610" s="18" t="str">
        <f t="shared" si="56"/>
        <v>Comendador Levy Gasparian</v>
      </c>
      <c r="G3610" s="19">
        <v>106.89100000000001</v>
      </c>
    </row>
    <row r="3611" spans="1:7" x14ac:dyDescent="0.25">
      <c r="A3611" s="18">
        <f>IF(ISNUMBER(SEARCH('1_Aspectos Geográficos'!$D$6,tab_estados[],1)),MAX($A$1:A3610)+1,0)</f>
        <v>3610</v>
      </c>
      <c r="B3611" s="18" t="s">
        <v>3322</v>
      </c>
      <c r="C3611" s="18" t="s">
        <v>3323</v>
      </c>
      <c r="D3611" s="18" t="s">
        <v>3340</v>
      </c>
      <c r="E3611" s="19" t="s">
        <v>9604</v>
      </c>
      <c r="F3611" s="18" t="str">
        <f t="shared" si="56"/>
        <v>Campos Dos Goytacazes</v>
      </c>
      <c r="G3611" s="19">
        <v>4026.6959999999999</v>
      </c>
    </row>
    <row r="3612" spans="1:7" x14ac:dyDescent="0.25">
      <c r="A3612" s="18">
        <f>IF(ISNUMBER(SEARCH('1_Aspectos Geográficos'!$D$6,tab_estados[],1)),MAX($A$1:A3611)+1,0)</f>
        <v>3611</v>
      </c>
      <c r="B3612" s="18" t="s">
        <v>3322</v>
      </c>
      <c r="C3612" s="18" t="s">
        <v>3323</v>
      </c>
      <c r="D3612" s="18" t="s">
        <v>3341</v>
      </c>
      <c r="E3612" s="19" t="s">
        <v>7809</v>
      </c>
      <c r="F3612" s="18" t="str">
        <f t="shared" si="56"/>
        <v>Cantagalo</v>
      </c>
      <c r="G3612" s="19">
        <v>749.279</v>
      </c>
    </row>
    <row r="3613" spans="1:7" x14ac:dyDescent="0.25">
      <c r="A3613" s="18">
        <f>IF(ISNUMBER(SEARCH('1_Aspectos Geográficos'!$D$6,tab_estados[],1)),MAX($A$1:A3612)+1,0)</f>
        <v>3612</v>
      </c>
      <c r="B3613" s="18" t="s">
        <v>3322</v>
      </c>
      <c r="C3613" s="18" t="s">
        <v>3323</v>
      </c>
      <c r="D3613" s="18" t="s">
        <v>3342</v>
      </c>
      <c r="E3613" s="19" t="s">
        <v>9605</v>
      </c>
      <c r="F3613" s="18" t="str">
        <f t="shared" si="56"/>
        <v>Cardoso Moreira</v>
      </c>
      <c r="G3613" s="19">
        <v>524.63099999999997</v>
      </c>
    </row>
    <row r="3614" spans="1:7" x14ac:dyDescent="0.25">
      <c r="A3614" s="18">
        <f>IF(ISNUMBER(SEARCH('1_Aspectos Geográficos'!$D$6,tab_estados[],1)),MAX($A$1:A3613)+1,0)</f>
        <v>3613</v>
      </c>
      <c r="B3614" s="18" t="s">
        <v>3322</v>
      </c>
      <c r="C3614" s="18" t="s">
        <v>3323</v>
      </c>
      <c r="D3614" s="18" t="s">
        <v>3343</v>
      </c>
      <c r="E3614" s="19" t="s">
        <v>9606</v>
      </c>
      <c r="F3614" s="18" t="str">
        <f t="shared" si="56"/>
        <v>Carmo</v>
      </c>
      <c r="G3614" s="19">
        <v>324.74200000000002</v>
      </c>
    </row>
    <row r="3615" spans="1:7" x14ac:dyDescent="0.25">
      <c r="A3615" s="18">
        <f>IF(ISNUMBER(SEARCH('1_Aspectos Geográficos'!$D$6,tab_estados[],1)),MAX($A$1:A3614)+1,0)</f>
        <v>3614</v>
      </c>
      <c r="B3615" s="18" t="s">
        <v>3322</v>
      </c>
      <c r="C3615" s="18" t="s">
        <v>3323</v>
      </c>
      <c r="D3615" s="18" t="s">
        <v>3344</v>
      </c>
      <c r="E3615" s="19" t="s">
        <v>9607</v>
      </c>
      <c r="F3615" s="18" t="str">
        <f t="shared" si="56"/>
        <v>Casimiro De Abreu</v>
      </c>
      <c r="G3615" s="19">
        <v>460.77100000000002</v>
      </c>
    </row>
    <row r="3616" spans="1:7" x14ac:dyDescent="0.25">
      <c r="A3616" s="18">
        <f>IF(ISNUMBER(SEARCH('1_Aspectos Geográficos'!$D$6,tab_estados[],1)),MAX($A$1:A3615)+1,0)</f>
        <v>3615</v>
      </c>
      <c r="B3616" s="18" t="s">
        <v>3322</v>
      </c>
      <c r="C3616" s="18" t="s">
        <v>3323</v>
      </c>
      <c r="D3616" s="18" t="s">
        <v>3345</v>
      </c>
      <c r="E3616" s="19" t="s">
        <v>9608</v>
      </c>
      <c r="F3616" s="18" t="str">
        <f t="shared" si="56"/>
        <v>Conceição De Macabu</v>
      </c>
      <c r="G3616" s="19">
        <v>347.27199999999999</v>
      </c>
    </row>
    <row r="3617" spans="1:7" x14ac:dyDescent="0.25">
      <c r="A3617" s="18">
        <f>IF(ISNUMBER(SEARCH('1_Aspectos Geográficos'!$D$6,tab_estados[],1)),MAX($A$1:A3616)+1,0)</f>
        <v>3616</v>
      </c>
      <c r="B3617" s="18" t="s">
        <v>3322</v>
      </c>
      <c r="C3617" s="18" t="s">
        <v>3323</v>
      </c>
      <c r="D3617" s="18" t="s">
        <v>3346</v>
      </c>
      <c r="E3617" s="19" t="s">
        <v>9609</v>
      </c>
      <c r="F3617" s="18" t="str">
        <f t="shared" si="56"/>
        <v>Cordeiro</v>
      </c>
      <c r="G3617" s="19">
        <v>116.349</v>
      </c>
    </row>
    <row r="3618" spans="1:7" x14ac:dyDescent="0.25">
      <c r="A3618" s="18">
        <f>IF(ISNUMBER(SEARCH('1_Aspectos Geográficos'!$D$6,tab_estados[],1)),MAX($A$1:A3617)+1,0)</f>
        <v>3617</v>
      </c>
      <c r="B3618" s="18" t="s">
        <v>3322</v>
      </c>
      <c r="C3618" s="18" t="s">
        <v>3323</v>
      </c>
      <c r="D3618" s="18" t="s">
        <v>3347</v>
      </c>
      <c r="E3618" s="19" t="s">
        <v>9610</v>
      </c>
      <c r="F3618" s="18" t="str">
        <f t="shared" si="56"/>
        <v>Duas Barras</v>
      </c>
      <c r="G3618" s="19">
        <v>375.12700000000001</v>
      </c>
    </row>
    <row r="3619" spans="1:7" x14ac:dyDescent="0.25">
      <c r="A3619" s="18">
        <f>IF(ISNUMBER(SEARCH('1_Aspectos Geográficos'!$D$6,tab_estados[],1)),MAX($A$1:A3618)+1,0)</f>
        <v>3618</v>
      </c>
      <c r="B3619" s="18" t="s">
        <v>3322</v>
      </c>
      <c r="C3619" s="18" t="s">
        <v>3323</v>
      </c>
      <c r="D3619" s="18" t="s">
        <v>3348</v>
      </c>
      <c r="E3619" s="19" t="s">
        <v>9611</v>
      </c>
      <c r="F3619" s="18" t="str">
        <f t="shared" si="56"/>
        <v>Duque De Caxias</v>
      </c>
      <c r="G3619" s="19">
        <v>467.62</v>
      </c>
    </row>
    <row r="3620" spans="1:7" x14ac:dyDescent="0.25">
      <c r="A3620" s="18">
        <f>IF(ISNUMBER(SEARCH('1_Aspectos Geográficos'!$D$6,tab_estados[],1)),MAX($A$1:A3619)+1,0)</f>
        <v>3619</v>
      </c>
      <c r="B3620" s="18" t="s">
        <v>3322</v>
      </c>
      <c r="C3620" s="18" t="s">
        <v>3323</v>
      </c>
      <c r="D3620" s="18" t="s">
        <v>3349</v>
      </c>
      <c r="E3620" s="19" t="s">
        <v>9612</v>
      </c>
      <c r="F3620" s="18" t="str">
        <f t="shared" si="56"/>
        <v>Engenheiro Paulo De Frontin</v>
      </c>
      <c r="G3620" s="19">
        <v>138.898</v>
      </c>
    </row>
    <row r="3621" spans="1:7" x14ac:dyDescent="0.25">
      <c r="A3621" s="18">
        <f>IF(ISNUMBER(SEARCH('1_Aspectos Geográficos'!$D$6,tab_estados[],1)),MAX($A$1:A3620)+1,0)</f>
        <v>3620</v>
      </c>
      <c r="B3621" s="18" t="s">
        <v>3322</v>
      </c>
      <c r="C3621" s="18" t="s">
        <v>3323</v>
      </c>
      <c r="D3621" s="18" t="s">
        <v>3350</v>
      </c>
      <c r="E3621" s="19" t="s">
        <v>9613</v>
      </c>
      <c r="F3621" s="18" t="str">
        <f t="shared" si="56"/>
        <v>Guapimirim</v>
      </c>
      <c r="G3621" s="19">
        <v>358.00200000000001</v>
      </c>
    </row>
    <row r="3622" spans="1:7" x14ac:dyDescent="0.25">
      <c r="A3622" s="18">
        <f>IF(ISNUMBER(SEARCH('1_Aspectos Geográficos'!$D$6,tab_estados[],1)),MAX($A$1:A3621)+1,0)</f>
        <v>3621</v>
      </c>
      <c r="B3622" s="18" t="s">
        <v>3322</v>
      </c>
      <c r="C3622" s="18" t="s">
        <v>3323</v>
      </c>
      <c r="D3622" s="18" t="s">
        <v>3351</v>
      </c>
      <c r="E3622" s="19" t="s">
        <v>9614</v>
      </c>
      <c r="F3622" s="18" t="str">
        <f t="shared" si="56"/>
        <v>Iguaba Grande</v>
      </c>
      <c r="G3622" s="19">
        <v>51.945</v>
      </c>
    </row>
    <row r="3623" spans="1:7" x14ac:dyDescent="0.25">
      <c r="A3623" s="18">
        <f>IF(ISNUMBER(SEARCH('1_Aspectos Geográficos'!$D$6,tab_estados[],1)),MAX($A$1:A3622)+1,0)</f>
        <v>3622</v>
      </c>
      <c r="B3623" s="18" t="s">
        <v>3322</v>
      </c>
      <c r="C3623" s="18" t="s">
        <v>3323</v>
      </c>
      <c r="D3623" s="18" t="s">
        <v>3352</v>
      </c>
      <c r="E3623" s="19" t="s">
        <v>9615</v>
      </c>
      <c r="F3623" s="18" t="str">
        <f t="shared" si="56"/>
        <v>Itaboraí</v>
      </c>
      <c r="G3623" s="19">
        <v>430.37400000000002</v>
      </c>
    </row>
    <row r="3624" spans="1:7" x14ac:dyDescent="0.25">
      <c r="A3624" s="18">
        <f>IF(ISNUMBER(SEARCH('1_Aspectos Geográficos'!$D$6,tab_estados[],1)),MAX($A$1:A3623)+1,0)</f>
        <v>3623</v>
      </c>
      <c r="B3624" s="18" t="s">
        <v>3322</v>
      </c>
      <c r="C3624" s="18" t="s">
        <v>3323</v>
      </c>
      <c r="D3624" s="18" t="s">
        <v>3353</v>
      </c>
      <c r="E3624" s="19" t="s">
        <v>9616</v>
      </c>
      <c r="F3624" s="18" t="str">
        <f t="shared" si="56"/>
        <v>Itaguaí</v>
      </c>
      <c r="G3624" s="19">
        <v>274.40100000000001</v>
      </c>
    </row>
    <row r="3625" spans="1:7" x14ac:dyDescent="0.25">
      <c r="A3625" s="18">
        <f>IF(ISNUMBER(SEARCH('1_Aspectos Geográficos'!$D$6,tab_estados[],1)),MAX($A$1:A3624)+1,0)</f>
        <v>3624</v>
      </c>
      <c r="B3625" s="18" t="s">
        <v>3322</v>
      </c>
      <c r="C3625" s="18" t="s">
        <v>3323</v>
      </c>
      <c r="D3625" s="18" t="s">
        <v>3354</v>
      </c>
      <c r="E3625" s="19" t="s">
        <v>9617</v>
      </c>
      <c r="F3625" s="18" t="str">
        <f t="shared" si="56"/>
        <v>Italva</v>
      </c>
      <c r="G3625" s="19">
        <v>293.81799999999998</v>
      </c>
    </row>
    <row r="3626" spans="1:7" x14ac:dyDescent="0.25">
      <c r="A3626" s="18">
        <f>IF(ISNUMBER(SEARCH('1_Aspectos Geográficos'!$D$6,tab_estados[],1)),MAX($A$1:A3625)+1,0)</f>
        <v>3625</v>
      </c>
      <c r="B3626" s="18" t="s">
        <v>3322</v>
      </c>
      <c r="C3626" s="18" t="s">
        <v>3323</v>
      </c>
      <c r="D3626" s="18" t="s">
        <v>3355</v>
      </c>
      <c r="E3626" s="19" t="s">
        <v>9618</v>
      </c>
      <c r="F3626" s="18" t="str">
        <f t="shared" si="56"/>
        <v>Itaocara</v>
      </c>
      <c r="G3626" s="19">
        <v>431.33499999999998</v>
      </c>
    </row>
    <row r="3627" spans="1:7" x14ac:dyDescent="0.25">
      <c r="A3627" s="18">
        <f>IF(ISNUMBER(SEARCH('1_Aspectos Geográficos'!$D$6,tab_estados[],1)),MAX($A$1:A3626)+1,0)</f>
        <v>3626</v>
      </c>
      <c r="B3627" s="18" t="s">
        <v>3322</v>
      </c>
      <c r="C3627" s="18" t="s">
        <v>3323</v>
      </c>
      <c r="D3627" s="18" t="s">
        <v>3356</v>
      </c>
      <c r="E3627" s="19" t="s">
        <v>9619</v>
      </c>
      <c r="F3627" s="18" t="str">
        <f t="shared" si="56"/>
        <v>Itaperuna</v>
      </c>
      <c r="G3627" s="19">
        <v>1105.3409999999999</v>
      </c>
    </row>
    <row r="3628" spans="1:7" x14ac:dyDescent="0.25">
      <c r="A3628" s="18">
        <f>IF(ISNUMBER(SEARCH('1_Aspectos Geográficos'!$D$6,tab_estados[],1)),MAX($A$1:A3627)+1,0)</f>
        <v>3627</v>
      </c>
      <c r="B3628" s="18" t="s">
        <v>3322</v>
      </c>
      <c r="C3628" s="18" t="s">
        <v>3323</v>
      </c>
      <c r="D3628" s="18" t="s">
        <v>3357</v>
      </c>
      <c r="E3628" s="19" t="s">
        <v>9620</v>
      </c>
      <c r="F3628" s="18" t="str">
        <f t="shared" si="56"/>
        <v>Itatiaia</v>
      </c>
      <c r="G3628" s="19">
        <v>245.143</v>
      </c>
    </row>
    <row r="3629" spans="1:7" x14ac:dyDescent="0.25">
      <c r="A3629" s="18">
        <f>IF(ISNUMBER(SEARCH('1_Aspectos Geográficos'!$D$6,tab_estados[],1)),MAX($A$1:A3628)+1,0)</f>
        <v>3628</v>
      </c>
      <c r="B3629" s="18" t="s">
        <v>3322</v>
      </c>
      <c r="C3629" s="18" t="s">
        <v>3323</v>
      </c>
      <c r="D3629" s="18" t="s">
        <v>3358</v>
      </c>
      <c r="E3629" s="19" t="s">
        <v>9621</v>
      </c>
      <c r="F3629" s="18" t="str">
        <f t="shared" si="56"/>
        <v>Japeri</v>
      </c>
      <c r="G3629" s="19">
        <v>81.87</v>
      </c>
    </row>
    <row r="3630" spans="1:7" x14ac:dyDescent="0.25">
      <c r="A3630" s="18">
        <f>IF(ISNUMBER(SEARCH('1_Aspectos Geográficos'!$D$6,tab_estados[],1)),MAX($A$1:A3629)+1,0)</f>
        <v>3629</v>
      </c>
      <c r="B3630" s="18" t="s">
        <v>3322</v>
      </c>
      <c r="C3630" s="18" t="s">
        <v>3323</v>
      </c>
      <c r="D3630" s="18" t="s">
        <v>3359</v>
      </c>
      <c r="E3630" s="19" t="s">
        <v>9622</v>
      </c>
      <c r="F3630" s="18" t="str">
        <f t="shared" si="56"/>
        <v>Laje Do Muriaé</v>
      </c>
      <c r="G3630" s="19">
        <v>249.97399999999999</v>
      </c>
    </row>
    <row r="3631" spans="1:7" x14ac:dyDescent="0.25">
      <c r="A3631" s="18">
        <f>IF(ISNUMBER(SEARCH('1_Aspectos Geográficos'!$D$6,tab_estados[],1)),MAX($A$1:A3630)+1,0)</f>
        <v>3630</v>
      </c>
      <c r="B3631" s="18" t="s">
        <v>3322</v>
      </c>
      <c r="C3631" s="18" t="s">
        <v>3323</v>
      </c>
      <c r="D3631" s="18" t="s">
        <v>3360</v>
      </c>
      <c r="E3631" s="19" t="s">
        <v>9623</v>
      </c>
      <c r="F3631" s="18" t="str">
        <f t="shared" si="56"/>
        <v>Macaé</v>
      </c>
      <c r="G3631" s="19">
        <v>1216.846</v>
      </c>
    </row>
    <row r="3632" spans="1:7" x14ac:dyDescent="0.25">
      <c r="A3632" s="18">
        <f>IF(ISNUMBER(SEARCH('1_Aspectos Geográficos'!$D$6,tab_estados[],1)),MAX($A$1:A3631)+1,0)</f>
        <v>3631</v>
      </c>
      <c r="B3632" s="18" t="s">
        <v>3322</v>
      </c>
      <c r="C3632" s="18" t="s">
        <v>3323</v>
      </c>
      <c r="D3632" s="18" t="s">
        <v>3361</v>
      </c>
      <c r="E3632" s="19" t="s">
        <v>9624</v>
      </c>
      <c r="F3632" s="18" t="str">
        <f t="shared" si="56"/>
        <v>Macuco</v>
      </c>
      <c r="G3632" s="19">
        <v>77.718999999999994</v>
      </c>
    </row>
    <row r="3633" spans="1:7" x14ac:dyDescent="0.25">
      <c r="A3633" s="18">
        <f>IF(ISNUMBER(SEARCH('1_Aspectos Geográficos'!$D$6,tab_estados[],1)),MAX($A$1:A3632)+1,0)</f>
        <v>3632</v>
      </c>
      <c r="B3633" s="18" t="s">
        <v>3322</v>
      </c>
      <c r="C3633" s="18" t="s">
        <v>3323</v>
      </c>
      <c r="D3633" s="18" t="s">
        <v>3362</v>
      </c>
      <c r="E3633" s="19" t="s">
        <v>9625</v>
      </c>
      <c r="F3633" s="18" t="str">
        <f t="shared" si="56"/>
        <v>Magé</v>
      </c>
      <c r="G3633" s="19">
        <v>393.97399999999999</v>
      </c>
    </row>
    <row r="3634" spans="1:7" x14ac:dyDescent="0.25">
      <c r="A3634" s="18">
        <f>IF(ISNUMBER(SEARCH('1_Aspectos Geográficos'!$D$6,tab_estados[],1)),MAX($A$1:A3633)+1,0)</f>
        <v>3633</v>
      </c>
      <c r="B3634" s="18" t="s">
        <v>3322</v>
      </c>
      <c r="C3634" s="18" t="s">
        <v>3323</v>
      </c>
      <c r="D3634" s="18" t="s">
        <v>3363</v>
      </c>
      <c r="E3634" s="19" t="s">
        <v>9626</v>
      </c>
      <c r="F3634" s="18" t="str">
        <f t="shared" si="56"/>
        <v>Mangaratiba</v>
      </c>
      <c r="G3634" s="19">
        <v>358.98200000000003</v>
      </c>
    </row>
    <row r="3635" spans="1:7" x14ac:dyDescent="0.25">
      <c r="A3635" s="18">
        <f>IF(ISNUMBER(SEARCH('1_Aspectos Geográficos'!$D$6,tab_estados[],1)),MAX($A$1:A3634)+1,0)</f>
        <v>3634</v>
      </c>
      <c r="B3635" s="18" t="s">
        <v>3322</v>
      </c>
      <c r="C3635" s="18" t="s">
        <v>3323</v>
      </c>
      <c r="D3635" s="18" t="s">
        <v>3364</v>
      </c>
      <c r="E3635" s="19" t="s">
        <v>9627</v>
      </c>
      <c r="F3635" s="18" t="str">
        <f t="shared" si="56"/>
        <v>Maricá</v>
      </c>
      <c r="G3635" s="19">
        <v>362.56900000000002</v>
      </c>
    </row>
    <row r="3636" spans="1:7" x14ac:dyDescent="0.25">
      <c r="A3636" s="18">
        <f>IF(ISNUMBER(SEARCH('1_Aspectos Geográficos'!$D$6,tab_estados[],1)),MAX($A$1:A3635)+1,0)</f>
        <v>3635</v>
      </c>
      <c r="B3636" s="18" t="s">
        <v>3322</v>
      </c>
      <c r="C3636" s="18" t="s">
        <v>3323</v>
      </c>
      <c r="D3636" s="18" t="s">
        <v>3365</v>
      </c>
      <c r="E3636" s="19" t="s">
        <v>9628</v>
      </c>
      <c r="F3636" s="18" t="str">
        <f t="shared" si="56"/>
        <v>Mendes</v>
      </c>
      <c r="G3636" s="19">
        <v>97.292000000000002</v>
      </c>
    </row>
    <row r="3637" spans="1:7" x14ac:dyDescent="0.25">
      <c r="A3637" s="18">
        <f>IF(ISNUMBER(SEARCH('1_Aspectos Geográficos'!$D$6,tab_estados[],1)),MAX($A$1:A3636)+1,0)</f>
        <v>3636</v>
      </c>
      <c r="B3637" s="18" t="s">
        <v>3322</v>
      </c>
      <c r="C3637" s="18" t="s">
        <v>3323</v>
      </c>
      <c r="D3637" s="18" t="s">
        <v>3366</v>
      </c>
      <c r="E3637" s="19" t="s">
        <v>8158</v>
      </c>
      <c r="F3637" s="18" t="str">
        <f t="shared" si="56"/>
        <v>Mesquita</v>
      </c>
      <c r="G3637" s="19">
        <v>41.470999999999997</v>
      </c>
    </row>
    <row r="3638" spans="1:7" x14ac:dyDescent="0.25">
      <c r="A3638" s="18">
        <f>IF(ISNUMBER(SEARCH('1_Aspectos Geográficos'!$D$6,tab_estados[],1)),MAX($A$1:A3637)+1,0)</f>
        <v>3637</v>
      </c>
      <c r="B3638" s="18" t="s">
        <v>3322</v>
      </c>
      <c r="C3638" s="18" t="s">
        <v>3323</v>
      </c>
      <c r="D3638" s="18" t="s">
        <v>3367</v>
      </c>
      <c r="E3638" s="19" t="s">
        <v>9629</v>
      </c>
      <c r="F3638" s="18" t="str">
        <f t="shared" si="56"/>
        <v>Miguel Pereira</v>
      </c>
      <c r="G3638" s="19">
        <v>289.18299999999999</v>
      </c>
    </row>
    <row r="3639" spans="1:7" x14ac:dyDescent="0.25">
      <c r="A3639" s="18">
        <f>IF(ISNUMBER(SEARCH('1_Aspectos Geográficos'!$D$6,tab_estados[],1)),MAX($A$1:A3638)+1,0)</f>
        <v>3638</v>
      </c>
      <c r="B3639" s="18" t="s">
        <v>3322</v>
      </c>
      <c r="C3639" s="18" t="s">
        <v>3323</v>
      </c>
      <c r="D3639" s="18" t="s">
        <v>3368</v>
      </c>
      <c r="E3639" s="19" t="s">
        <v>9630</v>
      </c>
      <c r="F3639" s="18" t="str">
        <f t="shared" si="56"/>
        <v>Miracema</v>
      </c>
      <c r="G3639" s="19">
        <v>304.51799999999997</v>
      </c>
    </row>
    <row r="3640" spans="1:7" x14ac:dyDescent="0.25">
      <c r="A3640" s="18">
        <f>IF(ISNUMBER(SEARCH('1_Aspectos Geográficos'!$D$6,tab_estados[],1)),MAX($A$1:A3639)+1,0)</f>
        <v>3639</v>
      </c>
      <c r="B3640" s="18" t="s">
        <v>3322</v>
      </c>
      <c r="C3640" s="18" t="s">
        <v>3323</v>
      </c>
      <c r="D3640" s="18" t="s">
        <v>3369</v>
      </c>
      <c r="E3640" s="19" t="s">
        <v>9631</v>
      </c>
      <c r="F3640" s="18" t="str">
        <f t="shared" si="56"/>
        <v>Natividade</v>
      </c>
      <c r="G3640" s="19">
        <v>386.52800000000002</v>
      </c>
    </row>
    <row r="3641" spans="1:7" x14ac:dyDescent="0.25">
      <c r="A3641" s="18">
        <f>IF(ISNUMBER(SEARCH('1_Aspectos Geográficos'!$D$6,tab_estados[],1)),MAX($A$1:A3640)+1,0)</f>
        <v>3640</v>
      </c>
      <c r="B3641" s="18" t="s">
        <v>3322</v>
      </c>
      <c r="C3641" s="18" t="s">
        <v>3323</v>
      </c>
      <c r="D3641" s="18" t="s">
        <v>3370</v>
      </c>
      <c r="E3641" s="19" t="s">
        <v>9632</v>
      </c>
      <c r="F3641" s="18" t="str">
        <f t="shared" si="56"/>
        <v>Nilópolis</v>
      </c>
      <c r="G3641" s="19">
        <v>19.393000000000001</v>
      </c>
    </row>
    <row r="3642" spans="1:7" x14ac:dyDescent="0.25">
      <c r="A3642" s="18">
        <f>IF(ISNUMBER(SEARCH('1_Aspectos Geográficos'!$D$6,tab_estados[],1)),MAX($A$1:A3641)+1,0)</f>
        <v>3641</v>
      </c>
      <c r="B3642" s="18" t="s">
        <v>3322</v>
      </c>
      <c r="C3642" s="18" t="s">
        <v>3323</v>
      </c>
      <c r="D3642" s="18" t="s">
        <v>3371</v>
      </c>
      <c r="E3642" s="19" t="s">
        <v>9633</v>
      </c>
      <c r="F3642" s="18" t="str">
        <f t="shared" si="56"/>
        <v>Niterói</v>
      </c>
      <c r="G3642" s="19">
        <v>133.91900000000001</v>
      </c>
    </row>
    <row r="3643" spans="1:7" x14ac:dyDescent="0.25">
      <c r="A3643" s="18">
        <f>IF(ISNUMBER(SEARCH('1_Aspectos Geográficos'!$D$6,tab_estados[],1)),MAX($A$1:A3642)+1,0)</f>
        <v>3642</v>
      </c>
      <c r="B3643" s="18" t="s">
        <v>3322</v>
      </c>
      <c r="C3643" s="18" t="s">
        <v>3323</v>
      </c>
      <c r="D3643" s="18" t="s">
        <v>3372</v>
      </c>
      <c r="E3643" s="19" t="s">
        <v>9634</v>
      </c>
      <c r="F3643" s="18" t="str">
        <f t="shared" si="56"/>
        <v>Nova Friburgo</v>
      </c>
      <c r="G3643" s="19">
        <v>933.41399999999999</v>
      </c>
    </row>
    <row r="3644" spans="1:7" x14ac:dyDescent="0.25">
      <c r="A3644" s="18">
        <f>IF(ISNUMBER(SEARCH('1_Aspectos Geográficos'!$D$6,tab_estados[],1)),MAX($A$1:A3643)+1,0)</f>
        <v>3643</v>
      </c>
      <c r="B3644" s="18" t="s">
        <v>3322</v>
      </c>
      <c r="C3644" s="18" t="s">
        <v>3323</v>
      </c>
      <c r="D3644" s="18" t="s">
        <v>3373</v>
      </c>
      <c r="E3644" s="19" t="s">
        <v>9635</v>
      </c>
      <c r="F3644" s="18" t="str">
        <f t="shared" si="56"/>
        <v>Nova Iguaçu</v>
      </c>
      <c r="G3644" s="19">
        <v>517.995</v>
      </c>
    </row>
    <row r="3645" spans="1:7" x14ac:dyDescent="0.25">
      <c r="A3645" s="18">
        <f>IF(ISNUMBER(SEARCH('1_Aspectos Geográficos'!$D$6,tab_estados[],1)),MAX($A$1:A3644)+1,0)</f>
        <v>3644</v>
      </c>
      <c r="B3645" s="18" t="s">
        <v>3322</v>
      </c>
      <c r="C3645" s="18" t="s">
        <v>3323</v>
      </c>
      <c r="D3645" s="18" t="s">
        <v>3374</v>
      </c>
      <c r="E3645" s="19" t="s">
        <v>9636</v>
      </c>
      <c r="F3645" s="18" t="str">
        <f t="shared" si="56"/>
        <v>Paracambi</v>
      </c>
      <c r="G3645" s="19">
        <v>191.059</v>
      </c>
    </row>
    <row r="3646" spans="1:7" x14ac:dyDescent="0.25">
      <c r="A3646" s="18">
        <f>IF(ISNUMBER(SEARCH('1_Aspectos Geográficos'!$D$6,tab_estados[],1)),MAX($A$1:A3645)+1,0)</f>
        <v>3645</v>
      </c>
      <c r="B3646" s="18" t="s">
        <v>3322</v>
      </c>
      <c r="C3646" s="18" t="s">
        <v>3323</v>
      </c>
      <c r="D3646" s="18" t="s">
        <v>3375</v>
      </c>
      <c r="E3646" s="19" t="s">
        <v>9637</v>
      </c>
      <c r="F3646" s="18" t="str">
        <f t="shared" si="56"/>
        <v>Paraíba Do Sul</v>
      </c>
      <c r="G3646" s="19">
        <v>571.87800000000004</v>
      </c>
    </row>
    <row r="3647" spans="1:7" x14ac:dyDescent="0.25">
      <c r="A3647" s="18">
        <f>IF(ISNUMBER(SEARCH('1_Aspectos Geográficos'!$D$6,tab_estados[],1)),MAX($A$1:A3646)+1,0)</f>
        <v>3646</v>
      </c>
      <c r="B3647" s="18" t="s">
        <v>3322</v>
      </c>
      <c r="C3647" s="18" t="s">
        <v>3323</v>
      </c>
      <c r="D3647" s="18" t="s">
        <v>3376</v>
      </c>
      <c r="E3647" s="19" t="s">
        <v>9638</v>
      </c>
      <c r="F3647" s="18" t="str">
        <f t="shared" si="56"/>
        <v>Paraty</v>
      </c>
      <c r="G3647" s="19">
        <v>925.39200000000005</v>
      </c>
    </row>
    <row r="3648" spans="1:7" x14ac:dyDescent="0.25">
      <c r="A3648" s="18">
        <f>IF(ISNUMBER(SEARCH('1_Aspectos Geográficos'!$D$6,tab_estados[],1)),MAX($A$1:A3647)+1,0)</f>
        <v>3647</v>
      </c>
      <c r="B3648" s="18" t="s">
        <v>3322</v>
      </c>
      <c r="C3648" s="18" t="s">
        <v>3323</v>
      </c>
      <c r="D3648" s="18" t="s">
        <v>3377</v>
      </c>
      <c r="E3648" s="19" t="s">
        <v>9639</v>
      </c>
      <c r="F3648" s="18" t="str">
        <f t="shared" si="56"/>
        <v>Paty Do Alferes</v>
      </c>
      <c r="G3648" s="19">
        <v>313.76499999999999</v>
      </c>
    </row>
    <row r="3649" spans="1:7" x14ac:dyDescent="0.25">
      <c r="A3649" s="18">
        <f>IF(ISNUMBER(SEARCH('1_Aspectos Geográficos'!$D$6,tab_estados[],1)),MAX($A$1:A3648)+1,0)</f>
        <v>3648</v>
      </c>
      <c r="B3649" s="18" t="s">
        <v>3322</v>
      </c>
      <c r="C3649" s="18" t="s">
        <v>3323</v>
      </c>
      <c r="D3649" s="18" t="s">
        <v>3378</v>
      </c>
      <c r="E3649" s="19" t="s">
        <v>9640</v>
      </c>
      <c r="F3649" s="18" t="str">
        <f t="shared" si="56"/>
        <v>Petrópolis</v>
      </c>
      <c r="G3649" s="19">
        <v>793.08500000000004</v>
      </c>
    </row>
    <row r="3650" spans="1:7" x14ac:dyDescent="0.25">
      <c r="A3650" s="18">
        <f>IF(ISNUMBER(SEARCH('1_Aspectos Geográficos'!$D$6,tab_estados[],1)),MAX($A$1:A3649)+1,0)</f>
        <v>3649</v>
      </c>
      <c r="B3650" s="18" t="s">
        <v>3322</v>
      </c>
      <c r="C3650" s="18" t="s">
        <v>3323</v>
      </c>
      <c r="D3650" s="18" t="s">
        <v>3379</v>
      </c>
      <c r="E3650" s="19" t="s">
        <v>9641</v>
      </c>
      <c r="F3650" s="18" t="str">
        <f t="shared" ref="F3650:F3713" si="57">IFERROR(VLOOKUP(ROW(A3649),lista,5,0),"")</f>
        <v>Pinheiral</v>
      </c>
      <c r="G3650" s="19">
        <v>76.53</v>
      </c>
    </row>
    <row r="3651" spans="1:7" x14ac:dyDescent="0.25">
      <c r="A3651" s="18">
        <f>IF(ISNUMBER(SEARCH('1_Aspectos Geográficos'!$D$6,tab_estados[],1)),MAX($A$1:A3650)+1,0)</f>
        <v>3650</v>
      </c>
      <c r="B3651" s="18" t="s">
        <v>3322</v>
      </c>
      <c r="C3651" s="18" t="s">
        <v>3323</v>
      </c>
      <c r="D3651" s="18" t="s">
        <v>3380</v>
      </c>
      <c r="E3651" s="19" t="s">
        <v>9642</v>
      </c>
      <c r="F3651" s="18" t="str">
        <f t="shared" si="57"/>
        <v>Piraí</v>
      </c>
      <c r="G3651" s="19">
        <v>505.375</v>
      </c>
    </row>
    <row r="3652" spans="1:7" x14ac:dyDescent="0.25">
      <c r="A3652" s="18">
        <f>IF(ISNUMBER(SEARCH('1_Aspectos Geográficos'!$D$6,tab_estados[],1)),MAX($A$1:A3651)+1,0)</f>
        <v>3651</v>
      </c>
      <c r="B3652" s="18" t="s">
        <v>3322</v>
      </c>
      <c r="C3652" s="18" t="s">
        <v>3323</v>
      </c>
      <c r="D3652" s="18" t="s">
        <v>3381</v>
      </c>
      <c r="E3652" s="19" t="s">
        <v>9643</v>
      </c>
      <c r="F3652" s="18" t="str">
        <f t="shared" si="57"/>
        <v>Porciúncula</v>
      </c>
      <c r="G3652" s="19">
        <v>291.846</v>
      </c>
    </row>
    <row r="3653" spans="1:7" x14ac:dyDescent="0.25">
      <c r="A3653" s="18">
        <f>IF(ISNUMBER(SEARCH('1_Aspectos Geográficos'!$D$6,tab_estados[],1)),MAX($A$1:A3652)+1,0)</f>
        <v>3652</v>
      </c>
      <c r="B3653" s="18" t="s">
        <v>3322</v>
      </c>
      <c r="C3653" s="18" t="s">
        <v>3323</v>
      </c>
      <c r="D3653" s="18" t="s">
        <v>3382</v>
      </c>
      <c r="E3653" s="19" t="s">
        <v>9644</v>
      </c>
      <c r="F3653" s="18" t="str">
        <f t="shared" si="57"/>
        <v>Porto Real</v>
      </c>
      <c r="G3653" s="19">
        <v>50.779000000000003</v>
      </c>
    </row>
    <row r="3654" spans="1:7" x14ac:dyDescent="0.25">
      <c r="A3654" s="18">
        <f>IF(ISNUMBER(SEARCH('1_Aspectos Geográficos'!$D$6,tab_estados[],1)),MAX($A$1:A3653)+1,0)</f>
        <v>3653</v>
      </c>
      <c r="B3654" s="18" t="s">
        <v>3322</v>
      </c>
      <c r="C3654" s="18" t="s">
        <v>3323</v>
      </c>
      <c r="D3654" s="18" t="s">
        <v>3383</v>
      </c>
      <c r="E3654" s="19" t="s">
        <v>9645</v>
      </c>
      <c r="F3654" s="18" t="str">
        <f t="shared" si="57"/>
        <v>Quatis</v>
      </c>
      <c r="G3654" s="19">
        <v>286.09399999999999</v>
      </c>
    </row>
    <row r="3655" spans="1:7" x14ac:dyDescent="0.25">
      <c r="A3655" s="18">
        <f>IF(ISNUMBER(SEARCH('1_Aspectos Geográficos'!$D$6,tab_estados[],1)),MAX($A$1:A3654)+1,0)</f>
        <v>3654</v>
      </c>
      <c r="B3655" s="18" t="s">
        <v>3322</v>
      </c>
      <c r="C3655" s="18" t="s">
        <v>3323</v>
      </c>
      <c r="D3655" s="18" t="s">
        <v>3384</v>
      </c>
      <c r="E3655" s="19" t="s">
        <v>9646</v>
      </c>
      <c r="F3655" s="18" t="str">
        <f t="shared" si="57"/>
        <v>Queimados</v>
      </c>
      <c r="G3655" s="19">
        <v>75.694999999999993</v>
      </c>
    </row>
    <row r="3656" spans="1:7" x14ac:dyDescent="0.25">
      <c r="A3656" s="18">
        <f>IF(ISNUMBER(SEARCH('1_Aspectos Geográficos'!$D$6,tab_estados[],1)),MAX($A$1:A3655)+1,0)</f>
        <v>3655</v>
      </c>
      <c r="B3656" s="18" t="s">
        <v>3322</v>
      </c>
      <c r="C3656" s="18" t="s">
        <v>3323</v>
      </c>
      <c r="D3656" s="18" t="s">
        <v>3385</v>
      </c>
      <c r="E3656" s="19" t="s">
        <v>9647</v>
      </c>
      <c r="F3656" s="18" t="str">
        <f t="shared" si="57"/>
        <v>Quissamã</v>
      </c>
      <c r="G3656" s="19">
        <v>712.86699999999996</v>
      </c>
    </row>
    <row r="3657" spans="1:7" x14ac:dyDescent="0.25">
      <c r="A3657" s="18">
        <f>IF(ISNUMBER(SEARCH('1_Aspectos Geográficos'!$D$6,tab_estados[],1)),MAX($A$1:A3656)+1,0)</f>
        <v>3656</v>
      </c>
      <c r="B3657" s="18" t="s">
        <v>3322</v>
      </c>
      <c r="C3657" s="18" t="s">
        <v>3323</v>
      </c>
      <c r="D3657" s="18" t="s">
        <v>3386</v>
      </c>
      <c r="E3657" s="19" t="s">
        <v>9648</v>
      </c>
      <c r="F3657" s="18" t="str">
        <f t="shared" si="57"/>
        <v>Resende</v>
      </c>
      <c r="G3657" s="19">
        <v>1094.809</v>
      </c>
    </row>
    <row r="3658" spans="1:7" x14ac:dyDescent="0.25">
      <c r="A3658" s="18">
        <f>IF(ISNUMBER(SEARCH('1_Aspectos Geográficos'!$D$6,tab_estados[],1)),MAX($A$1:A3657)+1,0)</f>
        <v>3657</v>
      </c>
      <c r="B3658" s="18" t="s">
        <v>3322</v>
      </c>
      <c r="C3658" s="18" t="s">
        <v>3323</v>
      </c>
      <c r="D3658" s="18" t="s">
        <v>3387</v>
      </c>
      <c r="E3658" s="19" t="s">
        <v>9649</v>
      </c>
      <c r="F3658" s="18" t="str">
        <f t="shared" si="57"/>
        <v>Rio Bonito</v>
      </c>
      <c r="G3658" s="19">
        <v>458.56299999999999</v>
      </c>
    </row>
    <row r="3659" spans="1:7" x14ac:dyDescent="0.25">
      <c r="A3659" s="18">
        <f>IF(ISNUMBER(SEARCH('1_Aspectos Geográficos'!$D$6,tab_estados[],1)),MAX($A$1:A3658)+1,0)</f>
        <v>3658</v>
      </c>
      <c r="B3659" s="18" t="s">
        <v>3322</v>
      </c>
      <c r="C3659" s="18" t="s">
        <v>3323</v>
      </c>
      <c r="D3659" s="18" t="s">
        <v>3388</v>
      </c>
      <c r="E3659" s="19" t="s">
        <v>9650</v>
      </c>
      <c r="F3659" s="18" t="str">
        <f t="shared" si="57"/>
        <v>Rio Claro</v>
      </c>
      <c r="G3659" s="19">
        <v>834.69100000000003</v>
      </c>
    </row>
    <row r="3660" spans="1:7" x14ac:dyDescent="0.25">
      <c r="A3660" s="18">
        <f>IF(ISNUMBER(SEARCH('1_Aspectos Geográficos'!$D$6,tab_estados[],1)),MAX($A$1:A3659)+1,0)</f>
        <v>3659</v>
      </c>
      <c r="B3660" s="18" t="s">
        <v>3322</v>
      </c>
      <c r="C3660" s="18" t="s">
        <v>3323</v>
      </c>
      <c r="D3660" s="18" t="s">
        <v>3389</v>
      </c>
      <c r="E3660" s="19" t="s">
        <v>9651</v>
      </c>
      <c r="F3660" s="18" t="str">
        <f t="shared" si="57"/>
        <v>Rio Das Flores</v>
      </c>
      <c r="G3660" s="19">
        <v>478.31299999999999</v>
      </c>
    </row>
    <row r="3661" spans="1:7" x14ac:dyDescent="0.25">
      <c r="A3661" s="18">
        <f>IF(ISNUMBER(SEARCH('1_Aspectos Geográficos'!$D$6,tab_estados[],1)),MAX($A$1:A3660)+1,0)</f>
        <v>3660</v>
      </c>
      <c r="B3661" s="18" t="s">
        <v>3322</v>
      </c>
      <c r="C3661" s="18" t="s">
        <v>3323</v>
      </c>
      <c r="D3661" s="18" t="s">
        <v>3390</v>
      </c>
      <c r="E3661" s="19" t="s">
        <v>9652</v>
      </c>
      <c r="F3661" s="18" t="str">
        <f t="shared" si="57"/>
        <v>Rio Das Ostras</v>
      </c>
      <c r="G3661" s="19">
        <v>229.04400000000001</v>
      </c>
    </row>
    <row r="3662" spans="1:7" x14ac:dyDescent="0.25">
      <c r="A3662" s="18">
        <f>IF(ISNUMBER(SEARCH('1_Aspectos Geográficos'!$D$6,tab_estados[],1)),MAX($A$1:A3661)+1,0)</f>
        <v>3661</v>
      </c>
      <c r="B3662" s="18" t="s">
        <v>3322</v>
      </c>
      <c r="C3662" s="18" t="s">
        <v>3323</v>
      </c>
      <c r="D3662" s="18" t="s">
        <v>3391</v>
      </c>
      <c r="E3662" s="19" t="s">
        <v>9653</v>
      </c>
      <c r="F3662" s="18" t="str">
        <f t="shared" si="57"/>
        <v>Rio De Janeiro</v>
      </c>
      <c r="G3662" s="19">
        <v>1200.1769999999999</v>
      </c>
    </row>
    <row r="3663" spans="1:7" x14ac:dyDescent="0.25">
      <c r="A3663" s="18">
        <f>IF(ISNUMBER(SEARCH('1_Aspectos Geográficos'!$D$6,tab_estados[],1)),MAX($A$1:A3662)+1,0)</f>
        <v>3662</v>
      </c>
      <c r="B3663" s="18" t="s">
        <v>3322</v>
      </c>
      <c r="C3663" s="18" t="s">
        <v>3323</v>
      </c>
      <c r="D3663" s="18" t="s">
        <v>3392</v>
      </c>
      <c r="E3663" s="19" t="s">
        <v>9654</v>
      </c>
      <c r="F3663" s="18" t="str">
        <f t="shared" si="57"/>
        <v>Santa Maria Madalena</v>
      </c>
      <c r="G3663" s="19">
        <v>814.76300000000003</v>
      </c>
    </row>
    <row r="3664" spans="1:7" x14ac:dyDescent="0.25">
      <c r="A3664" s="18">
        <f>IF(ISNUMBER(SEARCH('1_Aspectos Geográficos'!$D$6,tab_estados[],1)),MAX($A$1:A3663)+1,0)</f>
        <v>3663</v>
      </c>
      <c r="B3664" s="18" t="s">
        <v>3322</v>
      </c>
      <c r="C3664" s="18" t="s">
        <v>3323</v>
      </c>
      <c r="D3664" s="18" t="s">
        <v>3393</v>
      </c>
      <c r="E3664" s="19" t="s">
        <v>9655</v>
      </c>
      <c r="F3664" s="18" t="str">
        <f t="shared" si="57"/>
        <v>Santo Antônio De Pádua</v>
      </c>
      <c r="G3664" s="19">
        <v>603.35699999999997</v>
      </c>
    </row>
    <row r="3665" spans="1:7" x14ac:dyDescent="0.25">
      <c r="A3665" s="18">
        <f>IF(ISNUMBER(SEARCH('1_Aspectos Geográficos'!$D$6,tab_estados[],1)),MAX($A$1:A3664)+1,0)</f>
        <v>3664</v>
      </c>
      <c r="B3665" s="18" t="s">
        <v>3322</v>
      </c>
      <c r="C3665" s="18" t="s">
        <v>3323</v>
      </c>
      <c r="D3665" s="18" t="s">
        <v>3394</v>
      </c>
      <c r="E3665" s="19" t="s">
        <v>9656</v>
      </c>
      <c r="F3665" s="18" t="str">
        <f t="shared" si="57"/>
        <v>São Francisco De Itabapoana</v>
      </c>
      <c r="G3665" s="19">
        <v>1122.4380000000001</v>
      </c>
    </row>
    <row r="3666" spans="1:7" x14ac:dyDescent="0.25">
      <c r="A3666" s="18">
        <f>IF(ISNUMBER(SEARCH('1_Aspectos Geográficos'!$D$6,tab_estados[],1)),MAX($A$1:A3665)+1,0)</f>
        <v>3665</v>
      </c>
      <c r="B3666" s="18" t="s">
        <v>3322</v>
      </c>
      <c r="C3666" s="18" t="s">
        <v>3323</v>
      </c>
      <c r="D3666" s="18" t="s">
        <v>3395</v>
      </c>
      <c r="E3666" s="19" t="s">
        <v>9657</v>
      </c>
      <c r="F3666" s="18" t="str">
        <f t="shared" si="57"/>
        <v>São Fidélis</v>
      </c>
      <c r="G3666" s="19">
        <v>1031.5619999999999</v>
      </c>
    </row>
    <row r="3667" spans="1:7" x14ac:dyDescent="0.25">
      <c r="A3667" s="18">
        <f>IF(ISNUMBER(SEARCH('1_Aspectos Geográficos'!$D$6,tab_estados[],1)),MAX($A$1:A3666)+1,0)</f>
        <v>3666</v>
      </c>
      <c r="B3667" s="18" t="s">
        <v>3322</v>
      </c>
      <c r="C3667" s="18" t="s">
        <v>3323</v>
      </c>
      <c r="D3667" s="18" t="s">
        <v>3396</v>
      </c>
      <c r="E3667" s="19" t="s">
        <v>9658</v>
      </c>
      <c r="F3667" s="18" t="str">
        <f t="shared" si="57"/>
        <v>São Gonçalo</v>
      </c>
      <c r="G3667" s="19">
        <v>247.709</v>
      </c>
    </row>
    <row r="3668" spans="1:7" x14ac:dyDescent="0.25">
      <c r="A3668" s="18">
        <f>IF(ISNUMBER(SEARCH('1_Aspectos Geográficos'!$D$6,tab_estados[],1)),MAX($A$1:A3667)+1,0)</f>
        <v>3667</v>
      </c>
      <c r="B3668" s="18" t="s">
        <v>3322</v>
      </c>
      <c r="C3668" s="18" t="s">
        <v>3323</v>
      </c>
      <c r="D3668" s="18" t="s">
        <v>3397</v>
      </c>
      <c r="E3668" s="19" t="s">
        <v>9659</v>
      </c>
      <c r="F3668" s="18" t="str">
        <f t="shared" si="57"/>
        <v>São João Da Barra</v>
      </c>
      <c r="G3668" s="19">
        <v>455.04399999999998</v>
      </c>
    </row>
    <row r="3669" spans="1:7" x14ac:dyDescent="0.25">
      <c r="A3669" s="18">
        <f>IF(ISNUMBER(SEARCH('1_Aspectos Geográficos'!$D$6,tab_estados[],1)),MAX($A$1:A3668)+1,0)</f>
        <v>3668</v>
      </c>
      <c r="B3669" s="18" t="s">
        <v>3322</v>
      </c>
      <c r="C3669" s="18" t="s">
        <v>3323</v>
      </c>
      <c r="D3669" s="18" t="s">
        <v>3398</v>
      </c>
      <c r="E3669" s="19" t="s">
        <v>9660</v>
      </c>
      <c r="F3669" s="18" t="str">
        <f t="shared" si="57"/>
        <v>São João De Meriti</v>
      </c>
      <c r="G3669" s="19">
        <v>35.216000000000001</v>
      </c>
    </row>
    <row r="3670" spans="1:7" x14ac:dyDescent="0.25">
      <c r="A3670" s="18">
        <f>IF(ISNUMBER(SEARCH('1_Aspectos Geográficos'!$D$6,tab_estados[],1)),MAX($A$1:A3669)+1,0)</f>
        <v>3669</v>
      </c>
      <c r="B3670" s="18" t="s">
        <v>3322</v>
      </c>
      <c r="C3670" s="18" t="s">
        <v>3323</v>
      </c>
      <c r="D3670" s="18" t="s">
        <v>3399</v>
      </c>
      <c r="E3670" s="19" t="s">
        <v>9661</v>
      </c>
      <c r="F3670" s="18" t="str">
        <f t="shared" si="57"/>
        <v>São José De Ubá</v>
      </c>
      <c r="G3670" s="19">
        <v>250.28</v>
      </c>
    </row>
    <row r="3671" spans="1:7" x14ac:dyDescent="0.25">
      <c r="A3671" s="18">
        <f>IF(ISNUMBER(SEARCH('1_Aspectos Geográficos'!$D$6,tab_estados[],1)),MAX($A$1:A3670)+1,0)</f>
        <v>3670</v>
      </c>
      <c r="B3671" s="18" t="s">
        <v>3322</v>
      </c>
      <c r="C3671" s="18" t="s">
        <v>3323</v>
      </c>
      <c r="D3671" s="18" t="s">
        <v>3400</v>
      </c>
      <c r="E3671" s="19" t="s">
        <v>9662</v>
      </c>
      <c r="F3671" s="18" t="str">
        <f t="shared" si="57"/>
        <v>São José Do Vale Do Rio Preto</v>
      </c>
      <c r="G3671" s="19">
        <v>220.18600000000001</v>
      </c>
    </row>
    <row r="3672" spans="1:7" x14ac:dyDescent="0.25">
      <c r="A3672" s="18">
        <f>IF(ISNUMBER(SEARCH('1_Aspectos Geográficos'!$D$6,tab_estados[],1)),MAX($A$1:A3671)+1,0)</f>
        <v>3671</v>
      </c>
      <c r="B3672" s="18" t="s">
        <v>3322</v>
      </c>
      <c r="C3672" s="18" t="s">
        <v>3323</v>
      </c>
      <c r="D3672" s="18" t="s">
        <v>3401</v>
      </c>
      <c r="E3672" s="19" t="s">
        <v>9663</v>
      </c>
      <c r="F3672" s="18" t="str">
        <f t="shared" si="57"/>
        <v>São Pedro Da Aldeia</v>
      </c>
      <c r="G3672" s="19">
        <v>332.79199999999997</v>
      </c>
    </row>
    <row r="3673" spans="1:7" x14ac:dyDescent="0.25">
      <c r="A3673" s="18">
        <f>IF(ISNUMBER(SEARCH('1_Aspectos Geográficos'!$D$6,tab_estados[],1)),MAX($A$1:A3672)+1,0)</f>
        <v>3672</v>
      </c>
      <c r="B3673" s="18" t="s">
        <v>3322</v>
      </c>
      <c r="C3673" s="18" t="s">
        <v>3323</v>
      </c>
      <c r="D3673" s="18" t="s">
        <v>3402</v>
      </c>
      <c r="E3673" s="19" t="s">
        <v>9664</v>
      </c>
      <c r="F3673" s="18" t="str">
        <f t="shared" si="57"/>
        <v>São Sebastião Do Alto</v>
      </c>
      <c r="G3673" s="19">
        <v>397.89800000000002</v>
      </c>
    </row>
    <row r="3674" spans="1:7" x14ac:dyDescent="0.25">
      <c r="A3674" s="18">
        <f>IF(ISNUMBER(SEARCH('1_Aspectos Geográficos'!$D$6,tab_estados[],1)),MAX($A$1:A3673)+1,0)</f>
        <v>3673</v>
      </c>
      <c r="B3674" s="18" t="s">
        <v>3322</v>
      </c>
      <c r="C3674" s="18" t="s">
        <v>3323</v>
      </c>
      <c r="D3674" s="18" t="s">
        <v>3403</v>
      </c>
      <c r="E3674" s="19" t="s">
        <v>8630</v>
      </c>
      <c r="F3674" s="18" t="str">
        <f t="shared" si="57"/>
        <v>Sapucaia</v>
      </c>
      <c r="G3674" s="19">
        <v>540.82899999999995</v>
      </c>
    </row>
    <row r="3675" spans="1:7" x14ac:dyDescent="0.25">
      <c r="A3675" s="18">
        <f>IF(ISNUMBER(SEARCH('1_Aspectos Geográficos'!$D$6,tab_estados[],1)),MAX($A$1:A3674)+1,0)</f>
        <v>3674</v>
      </c>
      <c r="B3675" s="18" t="s">
        <v>3322</v>
      </c>
      <c r="C3675" s="18" t="s">
        <v>3323</v>
      </c>
      <c r="D3675" s="18" t="s">
        <v>3404</v>
      </c>
      <c r="E3675" s="19" t="s">
        <v>9665</v>
      </c>
      <c r="F3675" s="18" t="str">
        <f t="shared" si="57"/>
        <v>Saquarema</v>
      </c>
      <c r="G3675" s="19">
        <v>352.72</v>
      </c>
    </row>
    <row r="3676" spans="1:7" x14ac:dyDescent="0.25">
      <c r="A3676" s="18">
        <f>IF(ISNUMBER(SEARCH('1_Aspectos Geográficos'!$D$6,tab_estados[],1)),MAX($A$1:A3675)+1,0)</f>
        <v>3675</v>
      </c>
      <c r="B3676" s="18" t="s">
        <v>3322</v>
      </c>
      <c r="C3676" s="18" t="s">
        <v>3323</v>
      </c>
      <c r="D3676" s="18" t="s">
        <v>3405</v>
      </c>
      <c r="E3676" s="19" t="s">
        <v>9666</v>
      </c>
      <c r="F3676" s="18" t="str">
        <f t="shared" si="57"/>
        <v>Seropédica</v>
      </c>
      <c r="G3676" s="19">
        <v>283.76600000000002</v>
      </c>
    </row>
    <row r="3677" spans="1:7" x14ac:dyDescent="0.25">
      <c r="A3677" s="18">
        <f>IF(ISNUMBER(SEARCH('1_Aspectos Geográficos'!$D$6,tab_estados[],1)),MAX($A$1:A3676)+1,0)</f>
        <v>3676</v>
      </c>
      <c r="B3677" s="18" t="s">
        <v>3322</v>
      </c>
      <c r="C3677" s="18" t="s">
        <v>3323</v>
      </c>
      <c r="D3677" s="18" t="s">
        <v>3406</v>
      </c>
      <c r="E3677" s="19" t="s">
        <v>9667</v>
      </c>
      <c r="F3677" s="18" t="str">
        <f t="shared" si="57"/>
        <v>Silva Jardim</v>
      </c>
      <c r="G3677" s="19">
        <v>937.54700000000003</v>
      </c>
    </row>
    <row r="3678" spans="1:7" x14ac:dyDescent="0.25">
      <c r="A3678" s="18">
        <f>IF(ISNUMBER(SEARCH('1_Aspectos Geográficos'!$D$6,tab_estados[],1)),MAX($A$1:A3677)+1,0)</f>
        <v>3677</v>
      </c>
      <c r="B3678" s="18" t="s">
        <v>3322</v>
      </c>
      <c r="C3678" s="18" t="s">
        <v>3323</v>
      </c>
      <c r="D3678" s="18" t="s">
        <v>3407</v>
      </c>
      <c r="E3678" s="19" t="s">
        <v>9668</v>
      </c>
      <c r="F3678" s="18" t="str">
        <f t="shared" si="57"/>
        <v>Sumidouro</v>
      </c>
      <c r="G3678" s="19">
        <v>395.51600000000002</v>
      </c>
    </row>
    <row r="3679" spans="1:7" x14ac:dyDescent="0.25">
      <c r="A3679" s="18">
        <f>IF(ISNUMBER(SEARCH('1_Aspectos Geográficos'!$D$6,tab_estados[],1)),MAX($A$1:A3678)+1,0)</f>
        <v>3678</v>
      </c>
      <c r="B3679" s="18" t="s">
        <v>3322</v>
      </c>
      <c r="C3679" s="18" t="s">
        <v>3323</v>
      </c>
      <c r="D3679" s="18" t="s">
        <v>3408</v>
      </c>
      <c r="E3679" s="19" t="s">
        <v>9669</v>
      </c>
      <c r="F3679" s="18" t="str">
        <f t="shared" si="57"/>
        <v>Tanguá</v>
      </c>
      <c r="G3679" s="19">
        <v>145.50299999999999</v>
      </c>
    </row>
    <row r="3680" spans="1:7" x14ac:dyDescent="0.25">
      <c r="A3680" s="18">
        <f>IF(ISNUMBER(SEARCH('1_Aspectos Geográficos'!$D$6,tab_estados[],1)),MAX($A$1:A3679)+1,0)</f>
        <v>3679</v>
      </c>
      <c r="B3680" s="18" t="s">
        <v>3322</v>
      </c>
      <c r="C3680" s="18" t="s">
        <v>3323</v>
      </c>
      <c r="D3680" s="18" t="s">
        <v>3409</v>
      </c>
      <c r="E3680" s="19" t="s">
        <v>9670</v>
      </c>
      <c r="F3680" s="18" t="str">
        <f t="shared" si="57"/>
        <v>Teresópolis</v>
      </c>
      <c r="G3680" s="19">
        <v>770.601</v>
      </c>
    </row>
    <row r="3681" spans="1:7" x14ac:dyDescent="0.25">
      <c r="A3681" s="18">
        <f>IF(ISNUMBER(SEARCH('1_Aspectos Geográficos'!$D$6,tab_estados[],1)),MAX($A$1:A3680)+1,0)</f>
        <v>3680</v>
      </c>
      <c r="B3681" s="18" t="s">
        <v>3322</v>
      </c>
      <c r="C3681" s="18" t="s">
        <v>3323</v>
      </c>
      <c r="D3681" s="18" t="s">
        <v>3410</v>
      </c>
      <c r="E3681" s="19" t="s">
        <v>9671</v>
      </c>
      <c r="F3681" s="18" t="str">
        <f t="shared" si="57"/>
        <v>Trajano De Moraes</v>
      </c>
      <c r="G3681" s="19">
        <v>589.81200000000001</v>
      </c>
    </row>
    <row r="3682" spans="1:7" x14ac:dyDescent="0.25">
      <c r="A3682" s="18">
        <f>IF(ISNUMBER(SEARCH('1_Aspectos Geográficos'!$D$6,tab_estados[],1)),MAX($A$1:A3681)+1,0)</f>
        <v>3681</v>
      </c>
      <c r="B3682" s="18" t="s">
        <v>3322</v>
      </c>
      <c r="C3682" s="18" t="s">
        <v>3323</v>
      </c>
      <c r="D3682" s="18" t="s">
        <v>3411</v>
      </c>
      <c r="E3682" s="19" t="s">
        <v>9672</v>
      </c>
      <c r="F3682" s="18" t="str">
        <f t="shared" si="57"/>
        <v>Três Rios</v>
      </c>
      <c r="G3682" s="19">
        <v>324.68599999999998</v>
      </c>
    </row>
    <row r="3683" spans="1:7" x14ac:dyDescent="0.25">
      <c r="A3683" s="18">
        <f>IF(ISNUMBER(SEARCH('1_Aspectos Geográficos'!$D$6,tab_estados[],1)),MAX($A$1:A3682)+1,0)</f>
        <v>3682</v>
      </c>
      <c r="B3683" s="18" t="s">
        <v>3322</v>
      </c>
      <c r="C3683" s="18" t="s">
        <v>3323</v>
      </c>
      <c r="D3683" s="18" t="s">
        <v>3412</v>
      </c>
      <c r="E3683" s="19" t="s">
        <v>6751</v>
      </c>
      <c r="F3683" s="18" t="str">
        <f t="shared" si="57"/>
        <v>Valença</v>
      </c>
      <c r="G3683" s="19">
        <v>1304.8119999999999</v>
      </c>
    </row>
    <row r="3684" spans="1:7" x14ac:dyDescent="0.25">
      <c r="A3684" s="18">
        <f>IF(ISNUMBER(SEARCH('1_Aspectos Geográficos'!$D$6,tab_estados[],1)),MAX($A$1:A3683)+1,0)</f>
        <v>3683</v>
      </c>
      <c r="B3684" s="18" t="s">
        <v>3322</v>
      </c>
      <c r="C3684" s="18" t="s">
        <v>3323</v>
      </c>
      <c r="D3684" s="18" t="s">
        <v>3413</v>
      </c>
      <c r="E3684" s="19" t="s">
        <v>9673</v>
      </c>
      <c r="F3684" s="18" t="str">
        <f t="shared" si="57"/>
        <v>Varre-Sai</v>
      </c>
      <c r="G3684" s="19">
        <v>201.93799999999999</v>
      </c>
    </row>
    <row r="3685" spans="1:7" x14ac:dyDescent="0.25">
      <c r="A3685" s="18">
        <f>IF(ISNUMBER(SEARCH('1_Aspectos Geográficos'!$D$6,tab_estados[],1)),MAX($A$1:A3684)+1,0)</f>
        <v>3684</v>
      </c>
      <c r="B3685" s="18" t="s">
        <v>3322</v>
      </c>
      <c r="C3685" s="18" t="s">
        <v>3323</v>
      </c>
      <c r="D3685" s="18" t="s">
        <v>3414</v>
      </c>
      <c r="E3685" s="19" t="s">
        <v>9674</v>
      </c>
      <c r="F3685" s="18" t="str">
        <f t="shared" si="57"/>
        <v>Vassouras</v>
      </c>
      <c r="G3685" s="19">
        <v>536.76199999999994</v>
      </c>
    </row>
    <row r="3686" spans="1:7" x14ac:dyDescent="0.25">
      <c r="A3686" s="18">
        <f>IF(ISNUMBER(SEARCH('1_Aspectos Geográficos'!$D$6,tab_estados[],1)),MAX($A$1:A3685)+1,0)</f>
        <v>3685</v>
      </c>
      <c r="B3686" s="18" t="s">
        <v>3322</v>
      </c>
      <c r="C3686" s="18" t="s">
        <v>3323</v>
      </c>
      <c r="D3686" s="18" t="s">
        <v>3415</v>
      </c>
      <c r="E3686" s="19" t="s">
        <v>9675</v>
      </c>
      <c r="F3686" s="18" t="str">
        <f t="shared" si="57"/>
        <v>Volta Redonda</v>
      </c>
      <c r="G3686" s="19">
        <v>182.483</v>
      </c>
    </row>
    <row r="3687" spans="1:7" x14ac:dyDescent="0.25">
      <c r="A3687" s="18">
        <f>IF(ISNUMBER(SEARCH('1_Aspectos Geográficos'!$D$6,tab_estados[],1)),MAX($A$1:A3686)+1,0)</f>
        <v>3686</v>
      </c>
      <c r="B3687" s="18" t="s">
        <v>1207</v>
      </c>
      <c r="C3687" s="18" t="s">
        <v>1208</v>
      </c>
      <c r="D3687" s="18" t="s">
        <v>1209</v>
      </c>
      <c r="E3687" s="19" t="s">
        <v>9676</v>
      </c>
      <c r="F3687" s="18" t="str">
        <f t="shared" si="57"/>
        <v>Acari</v>
      </c>
      <c r="G3687" s="19">
        <v>608.46600000000001</v>
      </c>
    </row>
    <row r="3688" spans="1:7" x14ac:dyDescent="0.25">
      <c r="A3688" s="18">
        <f>IF(ISNUMBER(SEARCH('1_Aspectos Geográficos'!$D$6,tab_estados[],1)),MAX($A$1:A3687)+1,0)</f>
        <v>3687</v>
      </c>
      <c r="B3688" s="18" t="s">
        <v>1207</v>
      </c>
      <c r="C3688" s="18" t="s">
        <v>1208</v>
      </c>
      <c r="D3688" s="18" t="s">
        <v>1210</v>
      </c>
      <c r="E3688" s="19" t="s">
        <v>9677</v>
      </c>
      <c r="F3688" s="18" t="str">
        <f t="shared" si="57"/>
        <v>Açu</v>
      </c>
      <c r="G3688" s="19">
        <v>1303.442</v>
      </c>
    </row>
    <row r="3689" spans="1:7" x14ac:dyDescent="0.25">
      <c r="A3689" s="18">
        <f>IF(ISNUMBER(SEARCH('1_Aspectos Geográficos'!$D$6,tab_estados[],1)),MAX($A$1:A3688)+1,0)</f>
        <v>3688</v>
      </c>
      <c r="B3689" s="18" t="s">
        <v>1207</v>
      </c>
      <c r="C3689" s="18" t="s">
        <v>1208</v>
      </c>
      <c r="D3689" s="18" t="s">
        <v>1211</v>
      </c>
      <c r="E3689" s="19" t="s">
        <v>9678</v>
      </c>
      <c r="F3689" s="18" t="str">
        <f t="shared" si="57"/>
        <v>Afonso Bezerra</v>
      </c>
      <c r="G3689" s="19">
        <v>576.17999999999995</v>
      </c>
    </row>
    <row r="3690" spans="1:7" x14ac:dyDescent="0.25">
      <c r="A3690" s="18">
        <f>IF(ISNUMBER(SEARCH('1_Aspectos Geográficos'!$D$6,tab_estados[],1)),MAX($A$1:A3689)+1,0)</f>
        <v>3689</v>
      </c>
      <c r="B3690" s="18" t="s">
        <v>1207</v>
      </c>
      <c r="C3690" s="18" t="s">
        <v>1208</v>
      </c>
      <c r="D3690" s="18" t="s">
        <v>1212</v>
      </c>
      <c r="E3690" s="19" t="s">
        <v>9679</v>
      </c>
      <c r="F3690" s="18" t="str">
        <f t="shared" si="57"/>
        <v>Água Nova</v>
      </c>
      <c r="G3690" s="19">
        <v>50.683999999999997</v>
      </c>
    </row>
    <row r="3691" spans="1:7" x14ac:dyDescent="0.25">
      <c r="A3691" s="18">
        <f>IF(ISNUMBER(SEARCH('1_Aspectos Geográficos'!$D$6,tab_estados[],1)),MAX($A$1:A3690)+1,0)</f>
        <v>3690</v>
      </c>
      <c r="B3691" s="18" t="s">
        <v>1207</v>
      </c>
      <c r="C3691" s="18" t="s">
        <v>1208</v>
      </c>
      <c r="D3691" s="18" t="s">
        <v>1213</v>
      </c>
      <c r="E3691" s="19" t="s">
        <v>9680</v>
      </c>
      <c r="F3691" s="18" t="str">
        <f t="shared" si="57"/>
        <v>Alexandria</v>
      </c>
      <c r="G3691" s="19">
        <v>381.20499999999998</v>
      </c>
    </row>
    <row r="3692" spans="1:7" x14ac:dyDescent="0.25">
      <c r="A3692" s="18">
        <f>IF(ISNUMBER(SEARCH('1_Aspectos Geográficos'!$D$6,tab_estados[],1)),MAX($A$1:A3691)+1,0)</f>
        <v>3691</v>
      </c>
      <c r="B3692" s="18" t="s">
        <v>1207</v>
      </c>
      <c r="C3692" s="18" t="s">
        <v>1208</v>
      </c>
      <c r="D3692" s="18" t="s">
        <v>1214</v>
      </c>
      <c r="E3692" s="19" t="s">
        <v>9681</v>
      </c>
      <c r="F3692" s="18" t="str">
        <f t="shared" si="57"/>
        <v>Almino Afonso</v>
      </c>
      <c r="G3692" s="19">
        <v>128.03800000000001</v>
      </c>
    </row>
    <row r="3693" spans="1:7" x14ac:dyDescent="0.25">
      <c r="A3693" s="18">
        <f>IF(ISNUMBER(SEARCH('1_Aspectos Geográficos'!$D$6,tab_estados[],1)),MAX($A$1:A3692)+1,0)</f>
        <v>3692</v>
      </c>
      <c r="B3693" s="18" t="s">
        <v>1207</v>
      </c>
      <c r="C3693" s="18" t="s">
        <v>1208</v>
      </c>
      <c r="D3693" s="18" t="s">
        <v>1215</v>
      </c>
      <c r="E3693" s="19" t="s">
        <v>9682</v>
      </c>
      <c r="F3693" s="18" t="str">
        <f t="shared" si="57"/>
        <v>Alto Do Rodrigues</v>
      </c>
      <c r="G3693" s="19">
        <v>191.334</v>
      </c>
    </row>
    <row r="3694" spans="1:7" x14ac:dyDescent="0.25">
      <c r="A3694" s="18">
        <f>IF(ISNUMBER(SEARCH('1_Aspectos Geográficos'!$D$6,tab_estados[],1)),MAX($A$1:A3693)+1,0)</f>
        <v>3693</v>
      </c>
      <c r="B3694" s="18" t="s">
        <v>1207</v>
      </c>
      <c r="C3694" s="18" t="s">
        <v>1208</v>
      </c>
      <c r="D3694" s="18" t="s">
        <v>1216</v>
      </c>
      <c r="E3694" s="19" t="s">
        <v>9683</v>
      </c>
      <c r="F3694" s="18" t="str">
        <f t="shared" si="57"/>
        <v>Angicos</v>
      </c>
      <c r="G3694" s="19">
        <v>741.58199999999999</v>
      </c>
    </row>
    <row r="3695" spans="1:7" x14ac:dyDescent="0.25">
      <c r="A3695" s="18">
        <f>IF(ISNUMBER(SEARCH('1_Aspectos Geográficos'!$D$6,tab_estados[],1)),MAX($A$1:A3694)+1,0)</f>
        <v>3694</v>
      </c>
      <c r="B3695" s="18" t="s">
        <v>1207</v>
      </c>
      <c r="C3695" s="18" t="s">
        <v>1208</v>
      </c>
      <c r="D3695" s="18" t="s">
        <v>1217</v>
      </c>
      <c r="E3695" s="19" t="s">
        <v>9684</v>
      </c>
      <c r="F3695" s="18" t="str">
        <f t="shared" si="57"/>
        <v>Antônio Martins</v>
      </c>
      <c r="G3695" s="19">
        <v>244.89699999999999</v>
      </c>
    </row>
    <row r="3696" spans="1:7" x14ac:dyDescent="0.25">
      <c r="A3696" s="18">
        <f>IF(ISNUMBER(SEARCH('1_Aspectos Geográficos'!$D$6,tab_estados[],1)),MAX($A$1:A3695)+1,0)</f>
        <v>3695</v>
      </c>
      <c r="B3696" s="18" t="s">
        <v>1207</v>
      </c>
      <c r="C3696" s="18" t="s">
        <v>1208</v>
      </c>
      <c r="D3696" s="18" t="s">
        <v>1218</v>
      </c>
      <c r="E3696" s="19" t="s">
        <v>9685</v>
      </c>
      <c r="F3696" s="18" t="str">
        <f t="shared" si="57"/>
        <v>Apodi</v>
      </c>
      <c r="G3696" s="19">
        <v>1602.4770000000001</v>
      </c>
    </row>
    <row r="3697" spans="1:7" x14ac:dyDescent="0.25">
      <c r="A3697" s="18">
        <f>IF(ISNUMBER(SEARCH('1_Aspectos Geográficos'!$D$6,tab_estados[],1)),MAX($A$1:A3696)+1,0)</f>
        <v>3696</v>
      </c>
      <c r="B3697" s="18" t="s">
        <v>1207</v>
      </c>
      <c r="C3697" s="18" t="s">
        <v>1208</v>
      </c>
      <c r="D3697" s="18" t="s">
        <v>1219</v>
      </c>
      <c r="E3697" s="19" t="s">
        <v>9686</v>
      </c>
      <c r="F3697" s="18" t="str">
        <f t="shared" si="57"/>
        <v>Areia Branca</v>
      </c>
      <c r="G3697" s="19">
        <v>331.15600000000001</v>
      </c>
    </row>
    <row r="3698" spans="1:7" x14ac:dyDescent="0.25">
      <c r="A3698" s="18">
        <f>IF(ISNUMBER(SEARCH('1_Aspectos Geográficos'!$D$6,tab_estados[],1)),MAX($A$1:A3697)+1,0)</f>
        <v>3697</v>
      </c>
      <c r="B3698" s="18" t="s">
        <v>1207</v>
      </c>
      <c r="C3698" s="18" t="s">
        <v>1208</v>
      </c>
      <c r="D3698" s="18" t="s">
        <v>1220</v>
      </c>
      <c r="E3698" s="19" t="s">
        <v>9687</v>
      </c>
      <c r="F3698" s="18" t="str">
        <f t="shared" si="57"/>
        <v>Arês</v>
      </c>
      <c r="G3698" s="19">
        <v>115.505</v>
      </c>
    </row>
    <row r="3699" spans="1:7" x14ac:dyDescent="0.25">
      <c r="A3699" s="18">
        <f>IF(ISNUMBER(SEARCH('1_Aspectos Geográficos'!$D$6,tab_estados[],1)),MAX($A$1:A3698)+1,0)</f>
        <v>3698</v>
      </c>
      <c r="B3699" s="18" t="s">
        <v>1207</v>
      </c>
      <c r="C3699" s="18" t="s">
        <v>1208</v>
      </c>
      <c r="D3699" s="18" t="s">
        <v>1221</v>
      </c>
      <c r="E3699" s="19" t="s">
        <v>9688</v>
      </c>
      <c r="F3699" s="18" t="str">
        <f t="shared" si="57"/>
        <v>Augusto Severo</v>
      </c>
      <c r="G3699" s="19">
        <v>896.95399999999995</v>
      </c>
    </row>
    <row r="3700" spans="1:7" x14ac:dyDescent="0.25">
      <c r="A3700" s="18">
        <f>IF(ISNUMBER(SEARCH('1_Aspectos Geográficos'!$D$6,tab_estados[],1)),MAX($A$1:A3699)+1,0)</f>
        <v>3699</v>
      </c>
      <c r="B3700" s="18" t="s">
        <v>1207</v>
      </c>
      <c r="C3700" s="18" t="s">
        <v>1208</v>
      </c>
      <c r="D3700" s="18" t="s">
        <v>1222</v>
      </c>
      <c r="E3700" s="19" t="s">
        <v>9689</v>
      </c>
      <c r="F3700" s="18" t="str">
        <f t="shared" si="57"/>
        <v>Baía Formosa</v>
      </c>
      <c r="G3700" s="19">
        <v>245.661</v>
      </c>
    </row>
    <row r="3701" spans="1:7" x14ac:dyDescent="0.25">
      <c r="A3701" s="18">
        <f>IF(ISNUMBER(SEARCH('1_Aspectos Geográficos'!$D$6,tab_estados[],1)),MAX($A$1:A3700)+1,0)</f>
        <v>3700</v>
      </c>
      <c r="B3701" s="18" t="s">
        <v>1207</v>
      </c>
      <c r="C3701" s="18" t="s">
        <v>1208</v>
      </c>
      <c r="D3701" s="18" t="s">
        <v>1223</v>
      </c>
      <c r="E3701" s="19" t="s">
        <v>8665</v>
      </c>
      <c r="F3701" s="18" t="str">
        <f t="shared" si="57"/>
        <v>Baraúna</v>
      </c>
      <c r="G3701" s="19">
        <v>825.68200000000002</v>
      </c>
    </row>
    <row r="3702" spans="1:7" x14ac:dyDescent="0.25">
      <c r="A3702" s="18">
        <f>IF(ISNUMBER(SEARCH('1_Aspectos Geográficos'!$D$6,tab_estados[],1)),MAX($A$1:A3701)+1,0)</f>
        <v>3701</v>
      </c>
      <c r="B3702" s="18" t="s">
        <v>1207</v>
      </c>
      <c r="C3702" s="18" t="s">
        <v>1208</v>
      </c>
      <c r="D3702" s="18" t="s">
        <v>1224</v>
      </c>
      <c r="E3702" s="19" t="s">
        <v>9690</v>
      </c>
      <c r="F3702" s="18" t="str">
        <f t="shared" si="57"/>
        <v>Barcelona</v>
      </c>
      <c r="G3702" s="19">
        <v>152.626</v>
      </c>
    </row>
    <row r="3703" spans="1:7" x14ac:dyDescent="0.25">
      <c r="A3703" s="18">
        <f>IF(ISNUMBER(SEARCH('1_Aspectos Geográficos'!$D$6,tab_estados[],1)),MAX($A$1:A3702)+1,0)</f>
        <v>3702</v>
      </c>
      <c r="B3703" s="18" t="s">
        <v>1207</v>
      </c>
      <c r="C3703" s="18" t="s">
        <v>1208</v>
      </c>
      <c r="D3703" s="18" t="s">
        <v>1225</v>
      </c>
      <c r="E3703" s="19" t="s">
        <v>9691</v>
      </c>
      <c r="F3703" s="18" t="str">
        <f t="shared" si="57"/>
        <v>Bento Fernandes</v>
      </c>
      <c r="G3703" s="19">
        <v>301.06900000000002</v>
      </c>
    </row>
    <row r="3704" spans="1:7" x14ac:dyDescent="0.25">
      <c r="A3704" s="18">
        <f>IF(ISNUMBER(SEARCH('1_Aspectos Geográficos'!$D$6,tab_estados[],1)),MAX($A$1:A3703)+1,0)</f>
        <v>3703</v>
      </c>
      <c r="B3704" s="18" t="s">
        <v>1207</v>
      </c>
      <c r="C3704" s="18" t="s">
        <v>1208</v>
      </c>
      <c r="D3704" s="18" t="s">
        <v>1226</v>
      </c>
      <c r="E3704" s="19" t="s">
        <v>9692</v>
      </c>
      <c r="F3704" s="18" t="str">
        <f t="shared" si="57"/>
        <v>Bodó</v>
      </c>
      <c r="G3704" s="19">
        <v>253.51900000000001</v>
      </c>
    </row>
    <row r="3705" spans="1:7" x14ac:dyDescent="0.25">
      <c r="A3705" s="18">
        <f>IF(ISNUMBER(SEARCH('1_Aspectos Geográficos'!$D$6,tab_estados[],1)),MAX($A$1:A3704)+1,0)</f>
        <v>3704</v>
      </c>
      <c r="B3705" s="18" t="s">
        <v>1207</v>
      </c>
      <c r="C3705" s="18" t="s">
        <v>1208</v>
      </c>
      <c r="D3705" s="18" t="s">
        <v>1227</v>
      </c>
      <c r="E3705" s="19" t="s">
        <v>8672</v>
      </c>
      <c r="F3705" s="18" t="str">
        <f t="shared" si="57"/>
        <v>Bom Jesus</v>
      </c>
      <c r="G3705" s="19">
        <v>122.035</v>
      </c>
    </row>
    <row r="3706" spans="1:7" x14ac:dyDescent="0.25">
      <c r="A3706" s="18">
        <f>IF(ISNUMBER(SEARCH('1_Aspectos Geográficos'!$D$6,tab_estados[],1)),MAX($A$1:A3705)+1,0)</f>
        <v>3705</v>
      </c>
      <c r="B3706" s="18" t="s">
        <v>1207</v>
      </c>
      <c r="C3706" s="18" t="s">
        <v>1208</v>
      </c>
      <c r="D3706" s="18" t="s">
        <v>1228</v>
      </c>
      <c r="E3706" s="19" t="s">
        <v>9235</v>
      </c>
      <c r="F3706" s="18" t="str">
        <f t="shared" si="57"/>
        <v>Brejinho</v>
      </c>
      <c r="G3706" s="19">
        <v>61.558999999999997</v>
      </c>
    </row>
    <row r="3707" spans="1:7" x14ac:dyDescent="0.25">
      <c r="A3707" s="18">
        <f>IF(ISNUMBER(SEARCH('1_Aspectos Geográficos'!$D$6,tab_estados[],1)),MAX($A$1:A3706)+1,0)</f>
        <v>3706</v>
      </c>
      <c r="B3707" s="18" t="s">
        <v>1207</v>
      </c>
      <c r="C3707" s="18" t="s">
        <v>1208</v>
      </c>
      <c r="D3707" s="18" t="s">
        <v>1229</v>
      </c>
      <c r="E3707" s="19" t="s">
        <v>9693</v>
      </c>
      <c r="F3707" s="18" t="str">
        <f t="shared" si="57"/>
        <v>Caiçara Do Norte</v>
      </c>
      <c r="G3707" s="19">
        <v>226.41399999999999</v>
      </c>
    </row>
    <row r="3708" spans="1:7" x14ac:dyDescent="0.25">
      <c r="A3708" s="18">
        <f>IF(ISNUMBER(SEARCH('1_Aspectos Geográficos'!$D$6,tab_estados[],1)),MAX($A$1:A3707)+1,0)</f>
        <v>3707</v>
      </c>
      <c r="B3708" s="18" t="s">
        <v>1207</v>
      </c>
      <c r="C3708" s="18" t="s">
        <v>1208</v>
      </c>
      <c r="D3708" s="18" t="s">
        <v>1230</v>
      </c>
      <c r="E3708" s="19" t="s">
        <v>9694</v>
      </c>
      <c r="F3708" s="18" t="str">
        <f t="shared" si="57"/>
        <v>Caiçara Do Rio Do Vento</v>
      </c>
      <c r="G3708" s="19">
        <v>261.19400000000002</v>
      </c>
    </row>
    <row r="3709" spans="1:7" x14ac:dyDescent="0.25">
      <c r="A3709" s="18">
        <f>IF(ISNUMBER(SEARCH('1_Aspectos Geográficos'!$D$6,tab_estados[],1)),MAX($A$1:A3708)+1,0)</f>
        <v>3708</v>
      </c>
      <c r="B3709" s="18" t="s">
        <v>1207</v>
      </c>
      <c r="C3709" s="18" t="s">
        <v>1208</v>
      </c>
      <c r="D3709" s="18" t="s">
        <v>1231</v>
      </c>
      <c r="E3709" s="19" t="s">
        <v>9695</v>
      </c>
      <c r="F3709" s="18" t="str">
        <f t="shared" si="57"/>
        <v>Caicó</v>
      </c>
      <c r="G3709" s="19">
        <v>1228.5830000000001</v>
      </c>
    </row>
    <row r="3710" spans="1:7" x14ac:dyDescent="0.25">
      <c r="A3710" s="18">
        <f>IF(ISNUMBER(SEARCH('1_Aspectos Geográficos'!$D$6,tab_estados[],1)),MAX($A$1:A3709)+1,0)</f>
        <v>3709</v>
      </c>
      <c r="B3710" s="18" t="s">
        <v>1207</v>
      </c>
      <c r="C3710" s="18" t="s">
        <v>1208</v>
      </c>
      <c r="D3710" s="18" t="s">
        <v>1232</v>
      </c>
      <c r="E3710" s="19" t="s">
        <v>9696</v>
      </c>
      <c r="F3710" s="18" t="str">
        <f t="shared" si="57"/>
        <v>Campo Redondo</v>
      </c>
      <c r="G3710" s="19">
        <v>213.727</v>
      </c>
    </row>
    <row r="3711" spans="1:7" x14ac:dyDescent="0.25">
      <c r="A3711" s="18">
        <f>IF(ISNUMBER(SEARCH('1_Aspectos Geográficos'!$D$6,tab_estados[],1)),MAX($A$1:A3710)+1,0)</f>
        <v>3710</v>
      </c>
      <c r="B3711" s="18" t="s">
        <v>1207</v>
      </c>
      <c r="C3711" s="18" t="s">
        <v>1208</v>
      </c>
      <c r="D3711" s="18" t="s">
        <v>1233</v>
      </c>
      <c r="E3711" s="19" t="s">
        <v>9697</v>
      </c>
      <c r="F3711" s="18" t="str">
        <f t="shared" si="57"/>
        <v>Canguaretama</v>
      </c>
      <c r="G3711" s="19">
        <v>245.40799999999999</v>
      </c>
    </row>
    <row r="3712" spans="1:7" x14ac:dyDescent="0.25">
      <c r="A3712" s="18">
        <f>IF(ISNUMBER(SEARCH('1_Aspectos Geográficos'!$D$6,tab_estados[],1)),MAX($A$1:A3711)+1,0)</f>
        <v>3711</v>
      </c>
      <c r="B3712" s="18" t="s">
        <v>1207</v>
      </c>
      <c r="C3712" s="18" t="s">
        <v>1208</v>
      </c>
      <c r="D3712" s="18" t="s">
        <v>1234</v>
      </c>
      <c r="E3712" s="19" t="s">
        <v>8693</v>
      </c>
      <c r="F3712" s="18" t="str">
        <f t="shared" si="57"/>
        <v>Caraúbas</v>
      </c>
      <c r="G3712" s="19">
        <v>1095.8030000000001</v>
      </c>
    </row>
    <row r="3713" spans="1:7" x14ac:dyDescent="0.25">
      <c r="A3713" s="18">
        <f>IF(ISNUMBER(SEARCH('1_Aspectos Geográficos'!$D$6,tab_estados[],1)),MAX($A$1:A3712)+1,0)</f>
        <v>3712</v>
      </c>
      <c r="B3713" s="18" t="s">
        <v>1207</v>
      </c>
      <c r="C3713" s="18" t="s">
        <v>1208</v>
      </c>
      <c r="D3713" s="18" t="s">
        <v>1235</v>
      </c>
      <c r="E3713" s="19" t="s">
        <v>9698</v>
      </c>
      <c r="F3713" s="18" t="str">
        <f t="shared" si="57"/>
        <v>Carnaúba Dos Dantas</v>
      </c>
      <c r="G3713" s="19">
        <v>246.30799999999999</v>
      </c>
    </row>
    <row r="3714" spans="1:7" x14ac:dyDescent="0.25">
      <c r="A3714" s="18">
        <f>IF(ISNUMBER(SEARCH('1_Aspectos Geográficos'!$D$6,tab_estados[],1)),MAX($A$1:A3713)+1,0)</f>
        <v>3713</v>
      </c>
      <c r="B3714" s="18" t="s">
        <v>1207</v>
      </c>
      <c r="C3714" s="18" t="s">
        <v>1208</v>
      </c>
      <c r="D3714" s="18" t="s">
        <v>1236</v>
      </c>
      <c r="E3714" s="19" t="s">
        <v>9699</v>
      </c>
      <c r="F3714" s="18" t="str">
        <f t="shared" ref="F3714:F3777" si="58">IFERROR(VLOOKUP(ROW(A3713),lista,5,0),"")</f>
        <v>Carnaubais</v>
      </c>
      <c r="G3714" s="19">
        <v>517.73699999999997</v>
      </c>
    </row>
    <row r="3715" spans="1:7" x14ac:dyDescent="0.25">
      <c r="A3715" s="18">
        <f>IF(ISNUMBER(SEARCH('1_Aspectos Geográficos'!$D$6,tab_estados[],1)),MAX($A$1:A3714)+1,0)</f>
        <v>3714</v>
      </c>
      <c r="B3715" s="18" t="s">
        <v>1207</v>
      </c>
      <c r="C3715" s="18" t="s">
        <v>1208</v>
      </c>
      <c r="D3715" s="18" t="s">
        <v>1237</v>
      </c>
      <c r="E3715" s="19" t="s">
        <v>9700</v>
      </c>
      <c r="F3715" s="18" t="str">
        <f t="shared" si="58"/>
        <v>Ceará-Mirim</v>
      </c>
      <c r="G3715" s="19">
        <v>724.38099999999997</v>
      </c>
    </row>
    <row r="3716" spans="1:7" x14ac:dyDescent="0.25">
      <c r="A3716" s="18">
        <f>IF(ISNUMBER(SEARCH('1_Aspectos Geográficos'!$D$6,tab_estados[],1)),MAX($A$1:A3715)+1,0)</f>
        <v>3715</v>
      </c>
      <c r="B3716" s="18" t="s">
        <v>1207</v>
      </c>
      <c r="C3716" s="18" t="s">
        <v>1208</v>
      </c>
      <c r="D3716" s="18" t="s">
        <v>1238</v>
      </c>
      <c r="E3716" s="19" t="s">
        <v>9701</v>
      </c>
      <c r="F3716" s="18" t="str">
        <f t="shared" si="58"/>
        <v>Cerro Corá</v>
      </c>
      <c r="G3716" s="19">
        <v>393.57299999999998</v>
      </c>
    </row>
    <row r="3717" spans="1:7" x14ac:dyDescent="0.25">
      <c r="A3717" s="18">
        <f>IF(ISNUMBER(SEARCH('1_Aspectos Geográficos'!$D$6,tab_estados[],1)),MAX($A$1:A3716)+1,0)</f>
        <v>3716</v>
      </c>
      <c r="B3717" s="18" t="s">
        <v>1207</v>
      </c>
      <c r="C3717" s="18" t="s">
        <v>1208</v>
      </c>
      <c r="D3717" s="18" t="s">
        <v>1239</v>
      </c>
      <c r="E3717" s="19" t="s">
        <v>9702</v>
      </c>
      <c r="F3717" s="18" t="str">
        <f t="shared" si="58"/>
        <v>Coronel Ezequiel</v>
      </c>
      <c r="G3717" s="19">
        <v>185.74799999999999</v>
      </c>
    </row>
    <row r="3718" spans="1:7" x14ac:dyDescent="0.25">
      <c r="A3718" s="18">
        <f>IF(ISNUMBER(SEARCH('1_Aspectos Geográficos'!$D$6,tab_estados[],1)),MAX($A$1:A3717)+1,0)</f>
        <v>3717</v>
      </c>
      <c r="B3718" s="18" t="s">
        <v>1207</v>
      </c>
      <c r="C3718" s="18" t="s">
        <v>1208</v>
      </c>
      <c r="D3718" s="18" t="s">
        <v>1240</v>
      </c>
      <c r="E3718" s="19" t="s">
        <v>9703</v>
      </c>
      <c r="F3718" s="18" t="str">
        <f t="shared" si="58"/>
        <v>Coronel João Pessoa</v>
      </c>
      <c r="G3718" s="19">
        <v>117.139</v>
      </c>
    </row>
    <row r="3719" spans="1:7" x14ac:dyDescent="0.25">
      <c r="A3719" s="18">
        <f>IF(ISNUMBER(SEARCH('1_Aspectos Geográficos'!$D$6,tab_estados[],1)),MAX($A$1:A3718)+1,0)</f>
        <v>3718</v>
      </c>
      <c r="B3719" s="18" t="s">
        <v>1207</v>
      </c>
      <c r="C3719" s="18" t="s">
        <v>1208</v>
      </c>
      <c r="D3719" s="18" t="s">
        <v>1241</v>
      </c>
      <c r="E3719" s="19" t="s">
        <v>9704</v>
      </c>
      <c r="F3719" s="18" t="str">
        <f t="shared" si="58"/>
        <v>Cruzeta</v>
      </c>
      <c r="G3719" s="19">
        <v>295.83</v>
      </c>
    </row>
    <row r="3720" spans="1:7" x14ac:dyDescent="0.25">
      <c r="A3720" s="18">
        <f>IF(ISNUMBER(SEARCH('1_Aspectos Geográficos'!$D$6,tab_estados[],1)),MAX($A$1:A3719)+1,0)</f>
        <v>3719</v>
      </c>
      <c r="B3720" s="18" t="s">
        <v>1207</v>
      </c>
      <c r="C3720" s="18" t="s">
        <v>1208</v>
      </c>
      <c r="D3720" s="18" t="s">
        <v>1242</v>
      </c>
      <c r="E3720" s="19" t="s">
        <v>9705</v>
      </c>
      <c r="F3720" s="18" t="str">
        <f t="shared" si="58"/>
        <v>Currais Novos</v>
      </c>
      <c r="G3720" s="19">
        <v>864.34900000000005</v>
      </c>
    </row>
    <row r="3721" spans="1:7" x14ac:dyDescent="0.25">
      <c r="A3721" s="18">
        <f>IF(ISNUMBER(SEARCH('1_Aspectos Geográficos'!$D$6,tab_estados[],1)),MAX($A$1:A3720)+1,0)</f>
        <v>3720</v>
      </c>
      <c r="B3721" s="18" t="s">
        <v>1207</v>
      </c>
      <c r="C3721" s="18" t="s">
        <v>1208</v>
      </c>
      <c r="D3721" s="18" t="s">
        <v>1243</v>
      </c>
      <c r="E3721" s="19" t="s">
        <v>9706</v>
      </c>
      <c r="F3721" s="18" t="str">
        <f t="shared" si="58"/>
        <v>Doutor Severiano</v>
      </c>
      <c r="G3721" s="19">
        <v>113.73699999999999</v>
      </c>
    </row>
    <row r="3722" spans="1:7" x14ac:dyDescent="0.25">
      <c r="A3722" s="18">
        <f>IF(ISNUMBER(SEARCH('1_Aspectos Geográficos'!$D$6,tab_estados[],1)),MAX($A$1:A3721)+1,0)</f>
        <v>3721</v>
      </c>
      <c r="B3722" s="18" t="s">
        <v>1207</v>
      </c>
      <c r="C3722" s="18" t="s">
        <v>1208</v>
      </c>
      <c r="D3722" s="18" t="s">
        <v>1244</v>
      </c>
      <c r="E3722" s="19" t="s">
        <v>9318</v>
      </c>
      <c r="F3722" s="18" t="str">
        <f t="shared" si="58"/>
        <v>Parnamirim</v>
      </c>
      <c r="G3722" s="19">
        <v>123.471</v>
      </c>
    </row>
    <row r="3723" spans="1:7" x14ac:dyDescent="0.25">
      <c r="A3723" s="18">
        <f>IF(ISNUMBER(SEARCH('1_Aspectos Geográficos'!$D$6,tab_estados[],1)),MAX($A$1:A3722)+1,0)</f>
        <v>3722</v>
      </c>
      <c r="B3723" s="18" t="s">
        <v>1207</v>
      </c>
      <c r="C3723" s="18" t="s">
        <v>1208</v>
      </c>
      <c r="D3723" s="18" t="s">
        <v>1245</v>
      </c>
      <c r="E3723" s="19" t="s">
        <v>9707</v>
      </c>
      <c r="F3723" s="18" t="str">
        <f t="shared" si="58"/>
        <v>Encanto</v>
      </c>
      <c r="G3723" s="19">
        <v>125.749</v>
      </c>
    </row>
    <row r="3724" spans="1:7" x14ac:dyDescent="0.25">
      <c r="A3724" s="18">
        <f>IF(ISNUMBER(SEARCH('1_Aspectos Geográficos'!$D$6,tab_estados[],1)),MAX($A$1:A3723)+1,0)</f>
        <v>3723</v>
      </c>
      <c r="B3724" s="18" t="s">
        <v>1207</v>
      </c>
      <c r="C3724" s="18" t="s">
        <v>1208</v>
      </c>
      <c r="D3724" s="18" t="s">
        <v>1246</v>
      </c>
      <c r="E3724" s="19" t="s">
        <v>9708</v>
      </c>
      <c r="F3724" s="18" t="str">
        <f t="shared" si="58"/>
        <v>Equador</v>
      </c>
      <c r="G3724" s="19">
        <v>264.98500000000001</v>
      </c>
    </row>
    <row r="3725" spans="1:7" x14ac:dyDescent="0.25">
      <c r="A3725" s="18">
        <f>IF(ISNUMBER(SEARCH('1_Aspectos Geográficos'!$D$6,tab_estados[],1)),MAX($A$1:A3724)+1,0)</f>
        <v>3724</v>
      </c>
      <c r="B3725" s="18" t="s">
        <v>1207</v>
      </c>
      <c r="C3725" s="18" t="s">
        <v>1208</v>
      </c>
      <c r="D3725" s="18" t="s">
        <v>1247</v>
      </c>
      <c r="E3725" s="19" t="s">
        <v>9709</v>
      </c>
      <c r="F3725" s="18" t="str">
        <f t="shared" si="58"/>
        <v>Espírito Santo</v>
      </c>
      <c r="G3725" s="19">
        <v>135.83799999999999</v>
      </c>
    </row>
    <row r="3726" spans="1:7" x14ac:dyDescent="0.25">
      <c r="A3726" s="18">
        <f>IF(ISNUMBER(SEARCH('1_Aspectos Geográficos'!$D$6,tab_estados[],1)),MAX($A$1:A3725)+1,0)</f>
        <v>3725</v>
      </c>
      <c r="B3726" s="18" t="s">
        <v>1207</v>
      </c>
      <c r="C3726" s="18" t="s">
        <v>1208</v>
      </c>
      <c r="D3726" s="18" t="s">
        <v>1248</v>
      </c>
      <c r="E3726" s="19" t="s">
        <v>9710</v>
      </c>
      <c r="F3726" s="18" t="str">
        <f t="shared" si="58"/>
        <v>Extremoz</v>
      </c>
      <c r="G3726" s="19">
        <v>139.57499999999999</v>
      </c>
    </row>
    <row r="3727" spans="1:7" x14ac:dyDescent="0.25">
      <c r="A3727" s="18">
        <f>IF(ISNUMBER(SEARCH('1_Aspectos Geográficos'!$D$6,tab_estados[],1)),MAX($A$1:A3726)+1,0)</f>
        <v>3726</v>
      </c>
      <c r="B3727" s="18" t="s">
        <v>1207</v>
      </c>
      <c r="C3727" s="18" t="s">
        <v>1208</v>
      </c>
      <c r="D3727" s="18" t="s">
        <v>1249</v>
      </c>
      <c r="E3727" s="19" t="s">
        <v>9711</v>
      </c>
      <c r="F3727" s="18" t="str">
        <f t="shared" si="58"/>
        <v>Felipe Guerra</v>
      </c>
      <c r="G3727" s="19">
        <v>268.59100000000001</v>
      </c>
    </row>
    <row r="3728" spans="1:7" x14ac:dyDescent="0.25">
      <c r="A3728" s="18">
        <f>IF(ISNUMBER(SEARCH('1_Aspectos Geográficos'!$D$6,tab_estados[],1)),MAX($A$1:A3727)+1,0)</f>
        <v>3727</v>
      </c>
      <c r="B3728" s="18" t="s">
        <v>1207</v>
      </c>
      <c r="C3728" s="18" t="s">
        <v>1208</v>
      </c>
      <c r="D3728" s="18" t="s">
        <v>1250</v>
      </c>
      <c r="E3728" s="19" t="s">
        <v>9712</v>
      </c>
      <c r="F3728" s="18" t="str">
        <f t="shared" si="58"/>
        <v>Fernando Pedroza</v>
      </c>
      <c r="G3728" s="19">
        <v>322.62799999999999</v>
      </c>
    </row>
    <row r="3729" spans="1:7" x14ac:dyDescent="0.25">
      <c r="A3729" s="18">
        <f>IF(ISNUMBER(SEARCH('1_Aspectos Geográficos'!$D$6,tab_estados[],1)),MAX($A$1:A3728)+1,0)</f>
        <v>3728</v>
      </c>
      <c r="B3729" s="18" t="s">
        <v>1207</v>
      </c>
      <c r="C3729" s="18" t="s">
        <v>1208</v>
      </c>
      <c r="D3729" s="18" t="s">
        <v>1251</v>
      </c>
      <c r="E3729" s="19" t="s">
        <v>9713</v>
      </c>
      <c r="F3729" s="18" t="str">
        <f t="shared" si="58"/>
        <v>Florânia</v>
      </c>
      <c r="G3729" s="19">
        <v>504.79700000000003</v>
      </c>
    </row>
    <row r="3730" spans="1:7" x14ac:dyDescent="0.25">
      <c r="A3730" s="18">
        <f>IF(ISNUMBER(SEARCH('1_Aspectos Geográficos'!$D$6,tab_estados[],1)),MAX($A$1:A3729)+1,0)</f>
        <v>3729</v>
      </c>
      <c r="B3730" s="18" t="s">
        <v>1207</v>
      </c>
      <c r="C3730" s="18" t="s">
        <v>1208</v>
      </c>
      <c r="D3730" s="18" t="s">
        <v>1252</v>
      </c>
      <c r="E3730" s="19" t="s">
        <v>9714</v>
      </c>
      <c r="F3730" s="18" t="str">
        <f t="shared" si="58"/>
        <v>Francisco Dantas</v>
      </c>
      <c r="G3730" s="19">
        <v>181.55799999999999</v>
      </c>
    </row>
    <row r="3731" spans="1:7" x14ac:dyDescent="0.25">
      <c r="A3731" s="18">
        <f>IF(ISNUMBER(SEARCH('1_Aspectos Geográficos'!$D$6,tab_estados[],1)),MAX($A$1:A3730)+1,0)</f>
        <v>3730</v>
      </c>
      <c r="B3731" s="18" t="s">
        <v>1207</v>
      </c>
      <c r="C3731" s="18" t="s">
        <v>1208</v>
      </c>
      <c r="D3731" s="18" t="s">
        <v>1253</v>
      </c>
      <c r="E3731" s="19" t="s">
        <v>9715</v>
      </c>
      <c r="F3731" s="18" t="str">
        <f t="shared" si="58"/>
        <v>Frutuoso Gomes</v>
      </c>
      <c r="G3731" s="19">
        <v>63.279000000000003</v>
      </c>
    </row>
    <row r="3732" spans="1:7" x14ac:dyDescent="0.25">
      <c r="A3732" s="18">
        <f>IF(ISNUMBER(SEARCH('1_Aspectos Geográficos'!$D$6,tab_estados[],1)),MAX($A$1:A3731)+1,0)</f>
        <v>3731</v>
      </c>
      <c r="B3732" s="18" t="s">
        <v>1207</v>
      </c>
      <c r="C3732" s="18" t="s">
        <v>1208</v>
      </c>
      <c r="D3732" s="18" t="s">
        <v>1254</v>
      </c>
      <c r="E3732" s="19" t="s">
        <v>9716</v>
      </c>
      <c r="F3732" s="18" t="str">
        <f t="shared" si="58"/>
        <v>Galinhos</v>
      </c>
      <c r="G3732" s="19">
        <v>342.21499999999997</v>
      </c>
    </row>
    <row r="3733" spans="1:7" x14ac:dyDescent="0.25">
      <c r="A3733" s="18">
        <f>IF(ISNUMBER(SEARCH('1_Aspectos Geográficos'!$D$6,tab_estados[],1)),MAX($A$1:A3732)+1,0)</f>
        <v>3732</v>
      </c>
      <c r="B3733" s="18" t="s">
        <v>1207</v>
      </c>
      <c r="C3733" s="18" t="s">
        <v>1208</v>
      </c>
      <c r="D3733" s="18" t="s">
        <v>1255</v>
      </c>
      <c r="E3733" s="19" t="s">
        <v>9717</v>
      </c>
      <c r="F3733" s="18" t="str">
        <f t="shared" si="58"/>
        <v>Goianinha</v>
      </c>
      <c r="G3733" s="19">
        <v>192.279</v>
      </c>
    </row>
    <row r="3734" spans="1:7" x14ac:dyDescent="0.25">
      <c r="A3734" s="18">
        <f>IF(ISNUMBER(SEARCH('1_Aspectos Geográficos'!$D$6,tab_estados[],1)),MAX($A$1:A3733)+1,0)</f>
        <v>3733</v>
      </c>
      <c r="B3734" s="18" t="s">
        <v>1207</v>
      </c>
      <c r="C3734" s="18" t="s">
        <v>1208</v>
      </c>
      <c r="D3734" s="18" t="s">
        <v>1256</v>
      </c>
      <c r="E3734" s="19" t="s">
        <v>9718</v>
      </c>
      <c r="F3734" s="18" t="str">
        <f t="shared" si="58"/>
        <v>Governador Dix-Sept Rosado</v>
      </c>
      <c r="G3734" s="19">
        <v>1129.548</v>
      </c>
    </row>
    <row r="3735" spans="1:7" x14ac:dyDescent="0.25">
      <c r="A3735" s="18">
        <f>IF(ISNUMBER(SEARCH('1_Aspectos Geográficos'!$D$6,tab_estados[],1)),MAX($A$1:A3734)+1,0)</f>
        <v>3734</v>
      </c>
      <c r="B3735" s="18" t="s">
        <v>1207</v>
      </c>
      <c r="C3735" s="18" t="s">
        <v>1208</v>
      </c>
      <c r="D3735" s="18" t="s">
        <v>1257</v>
      </c>
      <c r="E3735" s="19" t="s">
        <v>9719</v>
      </c>
      <c r="F3735" s="18" t="str">
        <f t="shared" si="58"/>
        <v>Grossos</v>
      </c>
      <c r="G3735" s="19">
        <v>126.458</v>
      </c>
    </row>
    <row r="3736" spans="1:7" x14ac:dyDescent="0.25">
      <c r="A3736" s="18">
        <f>IF(ISNUMBER(SEARCH('1_Aspectos Geográficos'!$D$6,tab_estados[],1)),MAX($A$1:A3735)+1,0)</f>
        <v>3735</v>
      </c>
      <c r="B3736" s="18" t="s">
        <v>1207</v>
      </c>
      <c r="C3736" s="18" t="s">
        <v>1208</v>
      </c>
      <c r="D3736" s="18" t="s">
        <v>1258</v>
      </c>
      <c r="E3736" s="19" t="s">
        <v>9720</v>
      </c>
      <c r="F3736" s="18" t="str">
        <f t="shared" si="58"/>
        <v>Guamaré</v>
      </c>
      <c r="G3736" s="19">
        <v>258.95800000000003</v>
      </c>
    </row>
    <row r="3737" spans="1:7" x14ac:dyDescent="0.25">
      <c r="A3737" s="18">
        <f>IF(ISNUMBER(SEARCH('1_Aspectos Geográficos'!$D$6,tab_estados[],1)),MAX($A$1:A3736)+1,0)</f>
        <v>3736</v>
      </c>
      <c r="B3737" s="18" t="s">
        <v>1207</v>
      </c>
      <c r="C3737" s="18" t="s">
        <v>1208</v>
      </c>
      <c r="D3737" s="18" t="s">
        <v>1259</v>
      </c>
      <c r="E3737" s="19" t="s">
        <v>9721</v>
      </c>
      <c r="F3737" s="18" t="str">
        <f t="shared" si="58"/>
        <v>Ielmo Marinho</v>
      </c>
      <c r="G3737" s="19">
        <v>312.02800000000002</v>
      </c>
    </row>
    <row r="3738" spans="1:7" x14ac:dyDescent="0.25">
      <c r="A3738" s="18">
        <f>IF(ISNUMBER(SEARCH('1_Aspectos Geográficos'!$D$6,tab_estados[],1)),MAX($A$1:A3737)+1,0)</f>
        <v>3737</v>
      </c>
      <c r="B3738" s="18" t="s">
        <v>1207</v>
      </c>
      <c r="C3738" s="18" t="s">
        <v>1208</v>
      </c>
      <c r="D3738" s="18" t="s">
        <v>1260</v>
      </c>
      <c r="E3738" s="19" t="s">
        <v>9722</v>
      </c>
      <c r="F3738" s="18" t="str">
        <f t="shared" si="58"/>
        <v>Ipanguaçu</v>
      </c>
      <c r="G3738" s="19">
        <v>374.24799999999999</v>
      </c>
    </row>
    <row r="3739" spans="1:7" x14ac:dyDescent="0.25">
      <c r="A3739" s="18">
        <f>IF(ISNUMBER(SEARCH('1_Aspectos Geográficos'!$D$6,tab_estados[],1)),MAX($A$1:A3738)+1,0)</f>
        <v>3738</v>
      </c>
      <c r="B3739" s="18" t="s">
        <v>1207</v>
      </c>
      <c r="C3739" s="18" t="s">
        <v>1208</v>
      </c>
      <c r="D3739" s="18" t="s">
        <v>1261</v>
      </c>
      <c r="E3739" s="19" t="s">
        <v>9723</v>
      </c>
      <c r="F3739" s="18" t="str">
        <f t="shared" si="58"/>
        <v>Ipueira</v>
      </c>
      <c r="G3739" s="19">
        <v>127.348</v>
      </c>
    </row>
    <row r="3740" spans="1:7" x14ac:dyDescent="0.25">
      <c r="A3740" s="18">
        <f>IF(ISNUMBER(SEARCH('1_Aspectos Geográficos'!$D$6,tab_estados[],1)),MAX($A$1:A3739)+1,0)</f>
        <v>3739</v>
      </c>
      <c r="B3740" s="18" t="s">
        <v>1207</v>
      </c>
      <c r="C3740" s="18" t="s">
        <v>1208</v>
      </c>
      <c r="D3740" s="18" t="s">
        <v>1262</v>
      </c>
      <c r="E3740" s="19" t="s">
        <v>7138</v>
      </c>
      <c r="F3740" s="18" t="str">
        <f t="shared" si="58"/>
        <v>Itajá</v>
      </c>
      <c r="G3740" s="19">
        <v>203.62200000000001</v>
      </c>
    </row>
    <row r="3741" spans="1:7" x14ac:dyDescent="0.25">
      <c r="A3741" s="18">
        <f>IF(ISNUMBER(SEARCH('1_Aspectos Geográficos'!$D$6,tab_estados[],1)),MAX($A$1:A3740)+1,0)</f>
        <v>3740</v>
      </c>
      <c r="B3741" s="18" t="s">
        <v>1207</v>
      </c>
      <c r="C3741" s="18" t="s">
        <v>1208</v>
      </c>
      <c r="D3741" s="18" t="s">
        <v>1263</v>
      </c>
      <c r="E3741" s="19" t="s">
        <v>9724</v>
      </c>
      <c r="F3741" s="18" t="str">
        <f t="shared" si="58"/>
        <v>Itaú</v>
      </c>
      <c r="G3741" s="19">
        <v>133.03100000000001</v>
      </c>
    </row>
    <row r="3742" spans="1:7" x14ac:dyDescent="0.25">
      <c r="A3742" s="18">
        <f>IF(ISNUMBER(SEARCH('1_Aspectos Geográficos'!$D$6,tab_estados[],1)),MAX($A$1:A3741)+1,0)</f>
        <v>3741</v>
      </c>
      <c r="B3742" s="18" t="s">
        <v>1207</v>
      </c>
      <c r="C3742" s="18" t="s">
        <v>1208</v>
      </c>
      <c r="D3742" s="18" t="s">
        <v>1264</v>
      </c>
      <c r="E3742" s="19" t="s">
        <v>9725</v>
      </c>
      <c r="F3742" s="18" t="str">
        <f t="shared" si="58"/>
        <v>Jaçanã</v>
      </c>
      <c r="G3742" s="19">
        <v>54.561</v>
      </c>
    </row>
    <row r="3743" spans="1:7" x14ac:dyDescent="0.25">
      <c r="A3743" s="18">
        <f>IF(ISNUMBER(SEARCH('1_Aspectos Geográficos'!$D$6,tab_estados[],1)),MAX($A$1:A3742)+1,0)</f>
        <v>3742</v>
      </c>
      <c r="B3743" s="18" t="s">
        <v>1207</v>
      </c>
      <c r="C3743" s="18" t="s">
        <v>1208</v>
      </c>
      <c r="D3743" s="18" t="s">
        <v>1265</v>
      </c>
      <c r="E3743" s="19" t="s">
        <v>6561</v>
      </c>
      <c r="F3743" s="18" t="str">
        <f t="shared" si="58"/>
        <v>Jandaíra</v>
      </c>
      <c r="G3743" s="19">
        <v>415.73599999999999</v>
      </c>
    </row>
    <row r="3744" spans="1:7" x14ac:dyDescent="0.25">
      <c r="A3744" s="18">
        <f>IF(ISNUMBER(SEARCH('1_Aspectos Geográficos'!$D$6,tab_estados[],1)),MAX($A$1:A3743)+1,0)</f>
        <v>3743</v>
      </c>
      <c r="B3744" s="18" t="s">
        <v>1207</v>
      </c>
      <c r="C3744" s="18" t="s">
        <v>1208</v>
      </c>
      <c r="D3744" s="18" t="s">
        <v>1266</v>
      </c>
      <c r="E3744" s="19" t="s">
        <v>9726</v>
      </c>
      <c r="F3744" s="18" t="str">
        <f t="shared" si="58"/>
        <v>Janduís</v>
      </c>
      <c r="G3744" s="19">
        <v>304.90100000000001</v>
      </c>
    </row>
    <row r="3745" spans="1:7" x14ac:dyDescent="0.25">
      <c r="A3745" s="18">
        <f>IF(ISNUMBER(SEARCH('1_Aspectos Geográficos'!$D$6,tab_estados[],1)),MAX($A$1:A3744)+1,0)</f>
        <v>3744</v>
      </c>
      <c r="B3745" s="18" t="s">
        <v>1207</v>
      </c>
      <c r="C3745" s="18" t="s">
        <v>1208</v>
      </c>
      <c r="D3745" s="18" t="s">
        <v>1267</v>
      </c>
      <c r="E3745" s="19" t="s">
        <v>9727</v>
      </c>
      <c r="F3745" s="18" t="str">
        <f t="shared" si="58"/>
        <v>Januário Cicco</v>
      </c>
      <c r="G3745" s="19">
        <v>187.107</v>
      </c>
    </row>
    <row r="3746" spans="1:7" x14ac:dyDescent="0.25">
      <c r="A3746" s="18">
        <f>IF(ISNUMBER(SEARCH('1_Aspectos Geográficos'!$D$6,tab_estados[],1)),MAX($A$1:A3745)+1,0)</f>
        <v>3745</v>
      </c>
      <c r="B3746" s="18" t="s">
        <v>1207</v>
      </c>
      <c r="C3746" s="18" t="s">
        <v>1208</v>
      </c>
      <c r="D3746" s="18" t="s">
        <v>1268</v>
      </c>
      <c r="E3746" s="19" t="s">
        <v>9728</v>
      </c>
      <c r="F3746" s="18" t="str">
        <f t="shared" si="58"/>
        <v>Japi</v>
      </c>
      <c r="G3746" s="19">
        <v>188.99</v>
      </c>
    </row>
    <row r="3747" spans="1:7" x14ac:dyDescent="0.25">
      <c r="A3747" s="18">
        <f>IF(ISNUMBER(SEARCH('1_Aspectos Geográficos'!$D$6,tab_estados[],1)),MAX($A$1:A3746)+1,0)</f>
        <v>3746</v>
      </c>
      <c r="B3747" s="18" t="s">
        <v>1207</v>
      </c>
      <c r="C3747" s="18" t="s">
        <v>1208</v>
      </c>
      <c r="D3747" s="18" t="s">
        <v>1269</v>
      </c>
      <c r="E3747" s="19" t="s">
        <v>9729</v>
      </c>
      <c r="F3747" s="18" t="str">
        <f t="shared" si="58"/>
        <v>Jardim De Angicos</v>
      </c>
      <c r="G3747" s="19">
        <v>254.02199999999999</v>
      </c>
    </row>
    <row r="3748" spans="1:7" x14ac:dyDescent="0.25">
      <c r="A3748" s="18">
        <f>IF(ISNUMBER(SEARCH('1_Aspectos Geográficos'!$D$6,tab_estados[],1)),MAX($A$1:A3747)+1,0)</f>
        <v>3747</v>
      </c>
      <c r="B3748" s="18" t="s">
        <v>1207</v>
      </c>
      <c r="C3748" s="18" t="s">
        <v>1208</v>
      </c>
      <c r="D3748" s="18" t="s">
        <v>1270</v>
      </c>
      <c r="E3748" s="19" t="s">
        <v>9730</v>
      </c>
      <c r="F3748" s="18" t="str">
        <f t="shared" si="58"/>
        <v>Jardim De Piranhas</v>
      </c>
      <c r="G3748" s="19">
        <v>330.53199999999998</v>
      </c>
    </row>
    <row r="3749" spans="1:7" x14ac:dyDescent="0.25">
      <c r="A3749" s="18">
        <f>IF(ISNUMBER(SEARCH('1_Aspectos Geográficos'!$D$6,tab_estados[],1)),MAX($A$1:A3748)+1,0)</f>
        <v>3748</v>
      </c>
      <c r="B3749" s="18" t="s">
        <v>1207</v>
      </c>
      <c r="C3749" s="18" t="s">
        <v>1208</v>
      </c>
      <c r="D3749" s="18" t="s">
        <v>1271</v>
      </c>
      <c r="E3749" s="19" t="s">
        <v>9731</v>
      </c>
      <c r="F3749" s="18" t="str">
        <f t="shared" si="58"/>
        <v>Jardim Do Seridó</v>
      </c>
      <c r="G3749" s="19">
        <v>367.64499999999998</v>
      </c>
    </row>
    <row r="3750" spans="1:7" x14ac:dyDescent="0.25">
      <c r="A3750" s="18">
        <f>IF(ISNUMBER(SEARCH('1_Aspectos Geográficos'!$D$6,tab_estados[],1)),MAX($A$1:A3749)+1,0)</f>
        <v>3749</v>
      </c>
      <c r="B3750" s="18" t="s">
        <v>1207</v>
      </c>
      <c r="C3750" s="18" t="s">
        <v>1208</v>
      </c>
      <c r="D3750" s="18" t="s">
        <v>1272</v>
      </c>
      <c r="E3750" s="19" t="s">
        <v>9732</v>
      </c>
      <c r="F3750" s="18" t="str">
        <f t="shared" si="58"/>
        <v>João Câmara</v>
      </c>
      <c r="G3750" s="19">
        <v>714.96100000000001</v>
      </c>
    </row>
    <row r="3751" spans="1:7" x14ac:dyDescent="0.25">
      <c r="A3751" s="18">
        <f>IF(ISNUMBER(SEARCH('1_Aspectos Geográficos'!$D$6,tab_estados[],1)),MAX($A$1:A3750)+1,0)</f>
        <v>3750</v>
      </c>
      <c r="B3751" s="18" t="s">
        <v>1207</v>
      </c>
      <c r="C3751" s="18" t="s">
        <v>1208</v>
      </c>
      <c r="D3751" s="18" t="s">
        <v>1273</v>
      </c>
      <c r="E3751" s="19" t="s">
        <v>9733</v>
      </c>
      <c r="F3751" s="18" t="str">
        <f t="shared" si="58"/>
        <v>João Dias</v>
      </c>
      <c r="G3751" s="19">
        <v>88.173000000000002</v>
      </c>
    </row>
    <row r="3752" spans="1:7" x14ac:dyDescent="0.25">
      <c r="A3752" s="18">
        <f>IF(ISNUMBER(SEARCH('1_Aspectos Geográficos'!$D$6,tab_estados[],1)),MAX($A$1:A3751)+1,0)</f>
        <v>3751</v>
      </c>
      <c r="B3752" s="18" t="s">
        <v>1207</v>
      </c>
      <c r="C3752" s="18" t="s">
        <v>1208</v>
      </c>
      <c r="D3752" s="18" t="s">
        <v>1274</v>
      </c>
      <c r="E3752" s="19" t="s">
        <v>9734</v>
      </c>
      <c r="F3752" s="18" t="str">
        <f t="shared" si="58"/>
        <v>José Da Penha</v>
      </c>
      <c r="G3752" s="19">
        <v>117.63500000000001</v>
      </c>
    </row>
    <row r="3753" spans="1:7" x14ac:dyDescent="0.25">
      <c r="A3753" s="18">
        <f>IF(ISNUMBER(SEARCH('1_Aspectos Geográficos'!$D$6,tab_estados[],1)),MAX($A$1:A3752)+1,0)</f>
        <v>3752</v>
      </c>
      <c r="B3753" s="18" t="s">
        <v>1207</v>
      </c>
      <c r="C3753" s="18" t="s">
        <v>1208</v>
      </c>
      <c r="D3753" s="18" t="s">
        <v>1275</v>
      </c>
      <c r="E3753" s="19" t="s">
        <v>9735</v>
      </c>
      <c r="F3753" s="18" t="str">
        <f t="shared" si="58"/>
        <v>Jucurutu</v>
      </c>
      <c r="G3753" s="19">
        <v>933.72900000000004</v>
      </c>
    </row>
    <row r="3754" spans="1:7" x14ac:dyDescent="0.25">
      <c r="A3754" s="18">
        <f>IF(ISNUMBER(SEARCH('1_Aspectos Geográficos'!$D$6,tab_estados[],1)),MAX($A$1:A3753)+1,0)</f>
        <v>3753</v>
      </c>
      <c r="B3754" s="18" t="s">
        <v>1207</v>
      </c>
      <c r="C3754" s="18" t="s">
        <v>1208</v>
      </c>
      <c r="D3754" s="18" t="s">
        <v>1276</v>
      </c>
      <c r="E3754" s="19" t="s">
        <v>6256</v>
      </c>
      <c r="F3754" s="18" t="str">
        <f t="shared" si="58"/>
        <v>Jundiá</v>
      </c>
      <c r="G3754" s="19">
        <v>44.640999999999998</v>
      </c>
    </row>
    <row r="3755" spans="1:7" x14ac:dyDescent="0.25">
      <c r="A3755" s="18">
        <f>IF(ISNUMBER(SEARCH('1_Aspectos Geográficos'!$D$6,tab_estados[],1)),MAX($A$1:A3754)+1,0)</f>
        <v>3754</v>
      </c>
      <c r="B3755" s="18" t="s">
        <v>1207</v>
      </c>
      <c r="C3755" s="18" t="s">
        <v>1208</v>
      </c>
      <c r="D3755" s="18" t="s">
        <v>1277</v>
      </c>
      <c r="E3755" s="19" t="s">
        <v>9736</v>
      </c>
      <c r="F3755" s="18" t="str">
        <f t="shared" si="58"/>
        <v>Lagoa D'Anta</v>
      </c>
      <c r="G3755" s="19">
        <v>105.652</v>
      </c>
    </row>
    <row r="3756" spans="1:7" x14ac:dyDescent="0.25">
      <c r="A3756" s="18">
        <f>IF(ISNUMBER(SEARCH('1_Aspectos Geográficos'!$D$6,tab_estados[],1)),MAX($A$1:A3755)+1,0)</f>
        <v>3755</v>
      </c>
      <c r="B3756" s="18" t="s">
        <v>1207</v>
      </c>
      <c r="C3756" s="18" t="s">
        <v>1208</v>
      </c>
      <c r="D3756" s="18" t="s">
        <v>1278</v>
      </c>
      <c r="E3756" s="19" t="s">
        <v>9737</v>
      </c>
      <c r="F3756" s="18" t="str">
        <f t="shared" si="58"/>
        <v>Lagoa De Pedras</v>
      </c>
      <c r="G3756" s="19">
        <v>117.971</v>
      </c>
    </row>
    <row r="3757" spans="1:7" x14ac:dyDescent="0.25">
      <c r="A3757" s="18">
        <f>IF(ISNUMBER(SEARCH('1_Aspectos Geográficos'!$D$6,tab_estados[],1)),MAX($A$1:A3756)+1,0)</f>
        <v>3756</v>
      </c>
      <c r="B3757" s="18" t="s">
        <v>1207</v>
      </c>
      <c r="C3757" s="18" t="s">
        <v>1208</v>
      </c>
      <c r="D3757" s="18" t="s">
        <v>1279</v>
      </c>
      <c r="E3757" s="19" t="s">
        <v>9738</v>
      </c>
      <c r="F3757" s="18" t="str">
        <f t="shared" si="58"/>
        <v>Lagoa De Velhos</v>
      </c>
      <c r="G3757" s="19">
        <v>112.845</v>
      </c>
    </row>
    <row r="3758" spans="1:7" x14ac:dyDescent="0.25">
      <c r="A3758" s="18">
        <f>IF(ISNUMBER(SEARCH('1_Aspectos Geográficos'!$D$6,tab_estados[],1)),MAX($A$1:A3757)+1,0)</f>
        <v>3757</v>
      </c>
      <c r="B3758" s="18" t="s">
        <v>1207</v>
      </c>
      <c r="C3758" s="18" t="s">
        <v>1208</v>
      </c>
      <c r="D3758" s="18" t="s">
        <v>1280</v>
      </c>
      <c r="E3758" s="19" t="s">
        <v>9739</v>
      </c>
      <c r="F3758" s="18" t="str">
        <f t="shared" si="58"/>
        <v>Lagoa Nova</v>
      </c>
      <c r="G3758" s="19">
        <v>176.30099999999999</v>
      </c>
    </row>
    <row r="3759" spans="1:7" x14ac:dyDescent="0.25">
      <c r="A3759" s="18">
        <f>IF(ISNUMBER(SEARCH('1_Aspectos Geográficos'!$D$6,tab_estados[],1)),MAX($A$1:A3758)+1,0)</f>
        <v>3758</v>
      </c>
      <c r="B3759" s="18" t="s">
        <v>1207</v>
      </c>
      <c r="C3759" s="18" t="s">
        <v>1208</v>
      </c>
      <c r="D3759" s="18" t="s">
        <v>1281</v>
      </c>
      <c r="E3759" s="19" t="s">
        <v>9740</v>
      </c>
      <c r="F3759" s="18" t="str">
        <f t="shared" si="58"/>
        <v>Lagoa Salgada</v>
      </c>
      <c r="G3759" s="19">
        <v>79.128</v>
      </c>
    </row>
    <row r="3760" spans="1:7" x14ac:dyDescent="0.25">
      <c r="A3760" s="18">
        <f>IF(ISNUMBER(SEARCH('1_Aspectos Geográficos'!$D$6,tab_estados[],1)),MAX($A$1:A3759)+1,0)</f>
        <v>3759</v>
      </c>
      <c r="B3760" s="18" t="s">
        <v>1207</v>
      </c>
      <c r="C3760" s="18" t="s">
        <v>1208</v>
      </c>
      <c r="D3760" s="18" t="s">
        <v>1282</v>
      </c>
      <c r="E3760" s="19" t="s">
        <v>9741</v>
      </c>
      <c r="F3760" s="18" t="str">
        <f t="shared" si="58"/>
        <v>Lajes</v>
      </c>
      <c r="G3760" s="19">
        <v>676.625</v>
      </c>
    </row>
    <row r="3761" spans="1:7" x14ac:dyDescent="0.25">
      <c r="A3761" s="18">
        <f>IF(ISNUMBER(SEARCH('1_Aspectos Geográficos'!$D$6,tab_estados[],1)),MAX($A$1:A3760)+1,0)</f>
        <v>3760</v>
      </c>
      <c r="B3761" s="18" t="s">
        <v>1207</v>
      </c>
      <c r="C3761" s="18" t="s">
        <v>1208</v>
      </c>
      <c r="D3761" s="18" t="s">
        <v>1283</v>
      </c>
      <c r="E3761" s="19" t="s">
        <v>9742</v>
      </c>
      <c r="F3761" s="18" t="str">
        <f t="shared" si="58"/>
        <v>Lajes Pintadas</v>
      </c>
      <c r="G3761" s="19">
        <v>130.21100000000001</v>
      </c>
    </row>
    <row r="3762" spans="1:7" x14ac:dyDescent="0.25">
      <c r="A3762" s="18">
        <f>IF(ISNUMBER(SEARCH('1_Aspectos Geográficos'!$D$6,tab_estados[],1)),MAX($A$1:A3761)+1,0)</f>
        <v>3761</v>
      </c>
      <c r="B3762" s="18" t="s">
        <v>1207</v>
      </c>
      <c r="C3762" s="18" t="s">
        <v>1208</v>
      </c>
      <c r="D3762" s="18" t="s">
        <v>1284</v>
      </c>
      <c r="E3762" s="19" t="s">
        <v>9743</v>
      </c>
      <c r="F3762" s="18" t="str">
        <f t="shared" si="58"/>
        <v>Lucrécia</v>
      </c>
      <c r="G3762" s="19">
        <v>30.931000000000001</v>
      </c>
    </row>
    <row r="3763" spans="1:7" x14ac:dyDescent="0.25">
      <c r="A3763" s="18">
        <f>IF(ISNUMBER(SEARCH('1_Aspectos Geográficos'!$D$6,tab_estados[],1)),MAX($A$1:A3762)+1,0)</f>
        <v>3762</v>
      </c>
      <c r="B3763" s="18" t="s">
        <v>1207</v>
      </c>
      <c r="C3763" s="18" t="s">
        <v>1208</v>
      </c>
      <c r="D3763" s="18" t="s">
        <v>1285</v>
      </c>
      <c r="E3763" s="19" t="s">
        <v>9744</v>
      </c>
      <c r="F3763" s="18" t="str">
        <f t="shared" si="58"/>
        <v>Luís Gomes</v>
      </c>
      <c r="G3763" s="19">
        <v>166.63800000000001</v>
      </c>
    </row>
    <row r="3764" spans="1:7" x14ac:dyDescent="0.25">
      <c r="A3764" s="18">
        <f>IF(ISNUMBER(SEARCH('1_Aspectos Geográficos'!$D$6,tab_estados[],1)),MAX($A$1:A3763)+1,0)</f>
        <v>3763</v>
      </c>
      <c r="B3764" s="18" t="s">
        <v>1207</v>
      </c>
      <c r="C3764" s="18" t="s">
        <v>1208</v>
      </c>
      <c r="D3764" s="18" t="s">
        <v>1286</v>
      </c>
      <c r="E3764" s="19" t="s">
        <v>9745</v>
      </c>
      <c r="F3764" s="18" t="str">
        <f t="shared" si="58"/>
        <v>Macaíba</v>
      </c>
      <c r="G3764" s="19">
        <v>510.77100000000002</v>
      </c>
    </row>
    <row r="3765" spans="1:7" x14ac:dyDescent="0.25">
      <c r="A3765" s="18">
        <f>IF(ISNUMBER(SEARCH('1_Aspectos Geográficos'!$D$6,tab_estados[],1)),MAX($A$1:A3764)+1,0)</f>
        <v>3764</v>
      </c>
      <c r="B3765" s="18" t="s">
        <v>1207</v>
      </c>
      <c r="C3765" s="18" t="s">
        <v>1208</v>
      </c>
      <c r="D3765" s="18" t="s">
        <v>1287</v>
      </c>
      <c r="E3765" s="19" t="s">
        <v>9746</v>
      </c>
      <c r="F3765" s="18" t="str">
        <f t="shared" si="58"/>
        <v>Macau</v>
      </c>
      <c r="G3765" s="19">
        <v>784.19299999999998</v>
      </c>
    </row>
    <row r="3766" spans="1:7" x14ac:dyDescent="0.25">
      <c r="A3766" s="18">
        <f>IF(ISNUMBER(SEARCH('1_Aspectos Geográficos'!$D$6,tab_estados[],1)),MAX($A$1:A3765)+1,0)</f>
        <v>3765</v>
      </c>
      <c r="B3766" s="18" t="s">
        <v>1207</v>
      </c>
      <c r="C3766" s="18" t="s">
        <v>1208</v>
      </c>
      <c r="D3766" s="18" t="s">
        <v>1288</v>
      </c>
      <c r="E3766" s="19" t="s">
        <v>9747</v>
      </c>
      <c r="F3766" s="18" t="str">
        <f t="shared" si="58"/>
        <v>Major Sales</v>
      </c>
      <c r="G3766" s="19">
        <v>31.971</v>
      </c>
    </row>
    <row r="3767" spans="1:7" x14ac:dyDescent="0.25">
      <c r="A3767" s="18">
        <f>IF(ISNUMBER(SEARCH('1_Aspectos Geográficos'!$D$6,tab_estados[],1)),MAX($A$1:A3766)+1,0)</f>
        <v>3766</v>
      </c>
      <c r="B3767" s="18" t="s">
        <v>1207</v>
      </c>
      <c r="C3767" s="18" t="s">
        <v>1208</v>
      </c>
      <c r="D3767" s="18" t="s">
        <v>1289</v>
      </c>
      <c r="E3767" s="19" t="s">
        <v>9748</v>
      </c>
      <c r="F3767" s="18" t="str">
        <f t="shared" si="58"/>
        <v>Marcelino Vieira</v>
      </c>
      <c r="G3767" s="19">
        <v>345.71100000000001</v>
      </c>
    </row>
    <row r="3768" spans="1:7" x14ac:dyDescent="0.25">
      <c r="A3768" s="18">
        <f>IF(ISNUMBER(SEARCH('1_Aspectos Geográficos'!$D$6,tab_estados[],1)),MAX($A$1:A3767)+1,0)</f>
        <v>3767</v>
      </c>
      <c r="B3768" s="18" t="s">
        <v>1207</v>
      </c>
      <c r="C3768" s="18" t="s">
        <v>1208</v>
      </c>
      <c r="D3768" s="18" t="s">
        <v>1290</v>
      </c>
      <c r="E3768" s="19" t="s">
        <v>9749</v>
      </c>
      <c r="F3768" s="18" t="str">
        <f t="shared" si="58"/>
        <v>Martins</v>
      </c>
      <c r="G3768" s="19">
        <v>169.464</v>
      </c>
    </row>
    <row r="3769" spans="1:7" x14ac:dyDescent="0.25">
      <c r="A3769" s="18">
        <f>IF(ISNUMBER(SEARCH('1_Aspectos Geográficos'!$D$6,tab_estados[],1)),MAX($A$1:A3768)+1,0)</f>
        <v>3768</v>
      </c>
      <c r="B3769" s="18" t="s">
        <v>1207</v>
      </c>
      <c r="C3769" s="18" t="s">
        <v>1208</v>
      </c>
      <c r="D3769" s="18" t="s">
        <v>1291</v>
      </c>
      <c r="E3769" s="19" t="s">
        <v>9750</v>
      </c>
      <c r="F3769" s="18" t="str">
        <f t="shared" si="58"/>
        <v>Maxaranguape</v>
      </c>
      <c r="G3769" s="19">
        <v>131.316</v>
      </c>
    </row>
    <row r="3770" spans="1:7" x14ac:dyDescent="0.25">
      <c r="A3770" s="18">
        <f>IF(ISNUMBER(SEARCH('1_Aspectos Geográficos'!$D$6,tab_estados[],1)),MAX($A$1:A3769)+1,0)</f>
        <v>3769</v>
      </c>
      <c r="B3770" s="18" t="s">
        <v>1207</v>
      </c>
      <c r="C3770" s="18" t="s">
        <v>1208</v>
      </c>
      <c r="D3770" s="18" t="s">
        <v>1292</v>
      </c>
      <c r="E3770" s="19" t="s">
        <v>9751</v>
      </c>
      <c r="F3770" s="18" t="str">
        <f t="shared" si="58"/>
        <v>Messias Targino</v>
      </c>
      <c r="G3770" s="19">
        <v>135.09700000000001</v>
      </c>
    </row>
    <row r="3771" spans="1:7" x14ac:dyDescent="0.25">
      <c r="A3771" s="18">
        <f>IF(ISNUMBER(SEARCH('1_Aspectos Geográficos'!$D$6,tab_estados[],1)),MAX($A$1:A3770)+1,0)</f>
        <v>3770</v>
      </c>
      <c r="B3771" s="18" t="s">
        <v>1207</v>
      </c>
      <c r="C3771" s="18" t="s">
        <v>1208</v>
      </c>
      <c r="D3771" s="18" t="s">
        <v>1293</v>
      </c>
      <c r="E3771" s="19" t="s">
        <v>9752</v>
      </c>
      <c r="F3771" s="18" t="str">
        <f t="shared" si="58"/>
        <v>Montanhas</v>
      </c>
      <c r="G3771" s="19">
        <v>82.19</v>
      </c>
    </row>
    <row r="3772" spans="1:7" x14ac:dyDescent="0.25">
      <c r="A3772" s="18">
        <f>IF(ISNUMBER(SEARCH('1_Aspectos Geográficos'!$D$6,tab_estados[],1)),MAX($A$1:A3771)+1,0)</f>
        <v>3771</v>
      </c>
      <c r="B3772" s="18" t="s">
        <v>1207</v>
      </c>
      <c r="C3772" s="18" t="s">
        <v>1208</v>
      </c>
      <c r="D3772" s="18" t="s">
        <v>1294</v>
      </c>
      <c r="E3772" s="19" t="s">
        <v>6093</v>
      </c>
      <c r="F3772" s="18" t="str">
        <f t="shared" si="58"/>
        <v>Monte Alegre</v>
      </c>
      <c r="G3772" s="19">
        <v>210.916</v>
      </c>
    </row>
    <row r="3773" spans="1:7" x14ac:dyDescent="0.25">
      <c r="A3773" s="18">
        <f>IF(ISNUMBER(SEARCH('1_Aspectos Geográficos'!$D$6,tab_estados[],1)),MAX($A$1:A3772)+1,0)</f>
        <v>3772</v>
      </c>
      <c r="B3773" s="18" t="s">
        <v>1207</v>
      </c>
      <c r="C3773" s="18" t="s">
        <v>1208</v>
      </c>
      <c r="D3773" s="18" t="s">
        <v>1295</v>
      </c>
      <c r="E3773" s="19" t="s">
        <v>9753</v>
      </c>
      <c r="F3773" s="18" t="str">
        <f t="shared" si="58"/>
        <v>Monte Das Gameleiras</v>
      </c>
      <c r="G3773" s="19">
        <v>71.945999999999998</v>
      </c>
    </row>
    <row r="3774" spans="1:7" x14ac:dyDescent="0.25">
      <c r="A3774" s="18">
        <f>IF(ISNUMBER(SEARCH('1_Aspectos Geográficos'!$D$6,tab_estados[],1)),MAX($A$1:A3773)+1,0)</f>
        <v>3773</v>
      </c>
      <c r="B3774" s="18" t="s">
        <v>1207</v>
      </c>
      <c r="C3774" s="18" t="s">
        <v>1208</v>
      </c>
      <c r="D3774" s="18" t="s">
        <v>1296</v>
      </c>
      <c r="E3774" s="19" t="s">
        <v>9754</v>
      </c>
      <c r="F3774" s="18" t="str">
        <f t="shared" si="58"/>
        <v>Mossoró</v>
      </c>
      <c r="G3774" s="19">
        <v>2099.3330000000001</v>
      </c>
    </row>
    <row r="3775" spans="1:7" x14ac:dyDescent="0.25">
      <c r="A3775" s="18">
        <f>IF(ISNUMBER(SEARCH('1_Aspectos Geográficos'!$D$6,tab_estados[],1)),MAX($A$1:A3774)+1,0)</f>
        <v>3774</v>
      </c>
      <c r="B3775" s="18" t="s">
        <v>1207</v>
      </c>
      <c r="C3775" s="18" t="s">
        <v>1208</v>
      </c>
      <c r="D3775" s="18" t="s">
        <v>1297</v>
      </c>
      <c r="E3775" s="19" t="s">
        <v>9755</v>
      </c>
      <c r="F3775" s="18" t="str">
        <f t="shared" si="58"/>
        <v>Natal</v>
      </c>
      <c r="G3775" s="19">
        <v>167.26400000000001</v>
      </c>
    </row>
    <row r="3776" spans="1:7" x14ac:dyDescent="0.25">
      <c r="A3776" s="18">
        <f>IF(ISNUMBER(SEARCH('1_Aspectos Geográficos'!$D$6,tab_estados[],1)),MAX($A$1:A3775)+1,0)</f>
        <v>3775</v>
      </c>
      <c r="B3776" s="18" t="s">
        <v>1207</v>
      </c>
      <c r="C3776" s="18" t="s">
        <v>1208</v>
      </c>
      <c r="D3776" s="18" t="s">
        <v>1298</v>
      </c>
      <c r="E3776" s="19" t="s">
        <v>9756</v>
      </c>
      <c r="F3776" s="18" t="str">
        <f t="shared" si="58"/>
        <v>Nísia Floresta</v>
      </c>
      <c r="G3776" s="19">
        <v>307.84100000000001</v>
      </c>
    </row>
    <row r="3777" spans="1:7" x14ac:dyDescent="0.25">
      <c r="A3777" s="18">
        <f>IF(ISNUMBER(SEARCH('1_Aspectos Geográficos'!$D$6,tab_estados[],1)),MAX($A$1:A3776)+1,0)</f>
        <v>3776</v>
      </c>
      <c r="B3777" s="18" t="s">
        <v>1207</v>
      </c>
      <c r="C3777" s="18" t="s">
        <v>1208</v>
      </c>
      <c r="D3777" s="18" t="s">
        <v>1299</v>
      </c>
      <c r="E3777" s="19" t="s">
        <v>9757</v>
      </c>
      <c r="F3777" s="18" t="str">
        <f t="shared" si="58"/>
        <v>Nova Cruz</v>
      </c>
      <c r="G3777" s="19">
        <v>277.65800000000002</v>
      </c>
    </row>
    <row r="3778" spans="1:7" x14ac:dyDescent="0.25">
      <c r="A3778" s="18">
        <f>IF(ISNUMBER(SEARCH('1_Aspectos Geográficos'!$D$6,tab_estados[],1)),MAX($A$1:A3777)+1,0)</f>
        <v>3777</v>
      </c>
      <c r="B3778" s="18" t="s">
        <v>1207</v>
      </c>
      <c r="C3778" s="18" t="s">
        <v>1208</v>
      </c>
      <c r="D3778" s="18" t="s">
        <v>1300</v>
      </c>
      <c r="E3778" s="19" t="s">
        <v>9758</v>
      </c>
      <c r="F3778" s="18" t="str">
        <f t="shared" ref="F3778:F3841" si="59">IFERROR(VLOOKUP(ROW(A3777),lista,5,0),"")</f>
        <v>Olho-D'Água Do Borges</v>
      </c>
      <c r="G3778" s="19">
        <v>141.16999999999999</v>
      </c>
    </row>
    <row r="3779" spans="1:7" x14ac:dyDescent="0.25">
      <c r="A3779" s="18">
        <f>IF(ISNUMBER(SEARCH('1_Aspectos Geográficos'!$D$6,tab_estados[],1)),MAX($A$1:A3778)+1,0)</f>
        <v>3778</v>
      </c>
      <c r="B3779" s="18" t="s">
        <v>1207</v>
      </c>
      <c r="C3779" s="18" t="s">
        <v>1208</v>
      </c>
      <c r="D3779" s="18" t="s">
        <v>1301</v>
      </c>
      <c r="E3779" s="19" t="s">
        <v>6278</v>
      </c>
      <c r="F3779" s="18" t="str">
        <f t="shared" si="59"/>
        <v>Ouro Branco</v>
      </c>
      <c r="G3779" s="19">
        <v>253.21</v>
      </c>
    </row>
    <row r="3780" spans="1:7" x14ac:dyDescent="0.25">
      <c r="A3780" s="18">
        <f>IF(ISNUMBER(SEARCH('1_Aspectos Geográficos'!$D$6,tab_estados[],1)),MAX($A$1:A3779)+1,0)</f>
        <v>3779</v>
      </c>
      <c r="B3780" s="18" t="s">
        <v>1207</v>
      </c>
      <c r="C3780" s="18" t="s">
        <v>1208</v>
      </c>
      <c r="D3780" s="18" t="s">
        <v>1302</v>
      </c>
      <c r="E3780" s="19" t="s">
        <v>4063</v>
      </c>
      <c r="F3780" s="18" t="str">
        <f t="shared" si="59"/>
        <v>Paraná</v>
      </c>
      <c r="G3780" s="19">
        <v>81.39</v>
      </c>
    </row>
    <row r="3781" spans="1:7" x14ac:dyDescent="0.25">
      <c r="A3781" s="18">
        <f>IF(ISNUMBER(SEARCH('1_Aspectos Geográficos'!$D$6,tab_estados[],1)),MAX($A$1:A3780)+1,0)</f>
        <v>3780</v>
      </c>
      <c r="B3781" s="18" t="s">
        <v>1207</v>
      </c>
      <c r="C3781" s="18" t="s">
        <v>1208</v>
      </c>
      <c r="D3781" s="18" t="s">
        <v>1303</v>
      </c>
      <c r="E3781" s="19" t="s">
        <v>9759</v>
      </c>
      <c r="F3781" s="18" t="str">
        <f t="shared" si="59"/>
        <v>Paraú</v>
      </c>
      <c r="G3781" s="19">
        <v>383.214</v>
      </c>
    </row>
    <row r="3782" spans="1:7" x14ac:dyDescent="0.25">
      <c r="A3782" s="18">
        <f>IF(ISNUMBER(SEARCH('1_Aspectos Geográficos'!$D$6,tab_estados[],1)),MAX($A$1:A3781)+1,0)</f>
        <v>3781</v>
      </c>
      <c r="B3782" s="18" t="s">
        <v>1207</v>
      </c>
      <c r="C3782" s="18" t="s">
        <v>1208</v>
      </c>
      <c r="D3782" s="18" t="s">
        <v>1304</v>
      </c>
      <c r="E3782" s="19" t="s">
        <v>9760</v>
      </c>
      <c r="F3782" s="18" t="str">
        <f t="shared" si="59"/>
        <v>Parazinho</v>
      </c>
      <c r="G3782" s="19">
        <v>258.02499999999998</v>
      </c>
    </row>
    <row r="3783" spans="1:7" x14ac:dyDescent="0.25">
      <c r="A3783" s="18">
        <f>IF(ISNUMBER(SEARCH('1_Aspectos Geográficos'!$D$6,tab_estados[],1)),MAX($A$1:A3782)+1,0)</f>
        <v>3782</v>
      </c>
      <c r="B3783" s="18" t="s">
        <v>1207</v>
      </c>
      <c r="C3783" s="18" t="s">
        <v>1208</v>
      </c>
      <c r="D3783" s="18" t="s">
        <v>1305</v>
      </c>
      <c r="E3783" s="19" t="s">
        <v>9761</v>
      </c>
      <c r="F3783" s="18" t="str">
        <f t="shared" si="59"/>
        <v>Parelhas</v>
      </c>
      <c r="G3783" s="19">
        <v>513.50699999999995</v>
      </c>
    </row>
    <row r="3784" spans="1:7" x14ac:dyDescent="0.25">
      <c r="A3784" s="18">
        <f>IF(ISNUMBER(SEARCH('1_Aspectos Geográficos'!$D$6,tab_estados[],1)),MAX($A$1:A3783)+1,0)</f>
        <v>3783</v>
      </c>
      <c r="B3784" s="18" t="s">
        <v>1207</v>
      </c>
      <c r="C3784" s="18" t="s">
        <v>1208</v>
      </c>
      <c r="D3784" s="18" t="s">
        <v>1306</v>
      </c>
      <c r="E3784" s="19" t="s">
        <v>9762</v>
      </c>
      <c r="F3784" s="18" t="str">
        <f t="shared" si="59"/>
        <v>Rio Do Fogo</v>
      </c>
      <c r="G3784" s="19">
        <v>150.26300000000001</v>
      </c>
    </row>
    <row r="3785" spans="1:7" x14ac:dyDescent="0.25">
      <c r="A3785" s="18">
        <f>IF(ISNUMBER(SEARCH('1_Aspectos Geográficos'!$D$6,tab_estados[],1)),MAX($A$1:A3784)+1,0)</f>
        <v>3784</v>
      </c>
      <c r="B3785" s="18" t="s">
        <v>1207</v>
      </c>
      <c r="C3785" s="18" t="s">
        <v>1208</v>
      </c>
      <c r="D3785" s="18" t="s">
        <v>1307</v>
      </c>
      <c r="E3785" s="19" t="s">
        <v>9763</v>
      </c>
      <c r="F3785" s="18" t="str">
        <f t="shared" si="59"/>
        <v>Passa E Fica</v>
      </c>
      <c r="G3785" s="19">
        <v>42.137</v>
      </c>
    </row>
    <row r="3786" spans="1:7" x14ac:dyDescent="0.25">
      <c r="A3786" s="18">
        <f>IF(ISNUMBER(SEARCH('1_Aspectos Geográficos'!$D$6,tab_estados[],1)),MAX($A$1:A3785)+1,0)</f>
        <v>3785</v>
      </c>
      <c r="B3786" s="18" t="s">
        <v>1207</v>
      </c>
      <c r="C3786" s="18" t="s">
        <v>1208</v>
      </c>
      <c r="D3786" s="18" t="s">
        <v>1308</v>
      </c>
      <c r="E3786" s="19" t="s">
        <v>8769</v>
      </c>
      <c r="F3786" s="18" t="str">
        <f t="shared" si="59"/>
        <v>Passagem</v>
      </c>
      <c r="G3786" s="19">
        <v>41.215000000000003</v>
      </c>
    </row>
    <row r="3787" spans="1:7" x14ac:dyDescent="0.25">
      <c r="A3787" s="18">
        <f>IF(ISNUMBER(SEARCH('1_Aspectos Geográficos'!$D$6,tab_estados[],1)),MAX($A$1:A3786)+1,0)</f>
        <v>3786</v>
      </c>
      <c r="B3787" s="18" t="s">
        <v>1207</v>
      </c>
      <c r="C3787" s="18" t="s">
        <v>1208</v>
      </c>
      <c r="D3787" s="18" t="s">
        <v>1309</v>
      </c>
      <c r="E3787" s="19" t="s">
        <v>9764</v>
      </c>
      <c r="F3787" s="18" t="str">
        <f t="shared" si="59"/>
        <v>Patu</v>
      </c>
      <c r="G3787" s="19">
        <v>319.12900000000002</v>
      </c>
    </row>
    <row r="3788" spans="1:7" x14ac:dyDescent="0.25">
      <c r="A3788" s="18">
        <f>IF(ISNUMBER(SEARCH('1_Aspectos Geográficos'!$D$6,tab_estados[],1)),MAX($A$1:A3787)+1,0)</f>
        <v>3787</v>
      </c>
      <c r="B3788" s="18" t="s">
        <v>1207</v>
      </c>
      <c r="C3788" s="18" t="s">
        <v>1208</v>
      </c>
      <c r="D3788" s="18" t="s">
        <v>1310</v>
      </c>
      <c r="E3788" s="19" t="s">
        <v>9765</v>
      </c>
      <c r="F3788" s="18" t="str">
        <f t="shared" si="59"/>
        <v>Santa Maria</v>
      </c>
      <c r="G3788" s="19">
        <v>219.57</v>
      </c>
    </row>
    <row r="3789" spans="1:7" x14ac:dyDescent="0.25">
      <c r="A3789" s="18">
        <f>IF(ISNUMBER(SEARCH('1_Aspectos Geográficos'!$D$6,tab_estados[],1)),MAX($A$1:A3788)+1,0)</f>
        <v>3788</v>
      </c>
      <c r="B3789" s="18" t="s">
        <v>1207</v>
      </c>
      <c r="C3789" s="18" t="s">
        <v>1208</v>
      </c>
      <c r="D3789" s="18" t="s">
        <v>1311</v>
      </c>
      <c r="E3789" s="19" t="s">
        <v>9766</v>
      </c>
      <c r="F3789" s="18" t="str">
        <f t="shared" si="59"/>
        <v>Pau Dos Ferros</v>
      </c>
      <c r="G3789" s="19">
        <v>259.959</v>
      </c>
    </row>
    <row r="3790" spans="1:7" x14ac:dyDescent="0.25">
      <c r="A3790" s="18">
        <f>IF(ISNUMBER(SEARCH('1_Aspectos Geográficos'!$D$6,tab_estados[],1)),MAX($A$1:A3789)+1,0)</f>
        <v>3789</v>
      </c>
      <c r="B3790" s="18" t="s">
        <v>1207</v>
      </c>
      <c r="C3790" s="18" t="s">
        <v>1208</v>
      </c>
      <c r="D3790" s="18" t="s">
        <v>1312</v>
      </c>
      <c r="E3790" s="19" t="s">
        <v>9767</v>
      </c>
      <c r="F3790" s="18" t="str">
        <f t="shared" si="59"/>
        <v>Pedra Grande</v>
      </c>
      <c r="G3790" s="19">
        <v>221.422</v>
      </c>
    </row>
    <row r="3791" spans="1:7" x14ac:dyDescent="0.25">
      <c r="A3791" s="18">
        <f>IF(ISNUMBER(SEARCH('1_Aspectos Geográficos'!$D$6,tab_estados[],1)),MAX($A$1:A3790)+1,0)</f>
        <v>3790</v>
      </c>
      <c r="B3791" s="18" t="s">
        <v>1207</v>
      </c>
      <c r="C3791" s="18" t="s">
        <v>1208</v>
      </c>
      <c r="D3791" s="18" t="s">
        <v>1313</v>
      </c>
      <c r="E3791" s="19" t="s">
        <v>7560</v>
      </c>
      <c r="F3791" s="18" t="str">
        <f t="shared" si="59"/>
        <v>Pedra Preta</v>
      </c>
      <c r="G3791" s="19">
        <v>294.98500000000001</v>
      </c>
    </row>
    <row r="3792" spans="1:7" x14ac:dyDescent="0.25">
      <c r="A3792" s="18">
        <f>IF(ISNUMBER(SEARCH('1_Aspectos Geográficos'!$D$6,tab_estados[],1)),MAX($A$1:A3791)+1,0)</f>
        <v>3791</v>
      </c>
      <c r="B3792" s="18" t="s">
        <v>1207</v>
      </c>
      <c r="C3792" s="18" t="s">
        <v>1208</v>
      </c>
      <c r="D3792" s="18" t="s">
        <v>1314</v>
      </c>
      <c r="E3792" s="19" t="s">
        <v>9768</v>
      </c>
      <c r="F3792" s="18" t="str">
        <f t="shared" si="59"/>
        <v>Pedro Avelino</v>
      </c>
      <c r="G3792" s="19">
        <v>952.75400000000002</v>
      </c>
    </row>
    <row r="3793" spans="1:7" x14ac:dyDescent="0.25">
      <c r="A3793" s="18">
        <f>IF(ISNUMBER(SEARCH('1_Aspectos Geográficos'!$D$6,tab_estados[],1)),MAX($A$1:A3792)+1,0)</f>
        <v>3792</v>
      </c>
      <c r="B3793" s="18" t="s">
        <v>1207</v>
      </c>
      <c r="C3793" s="18" t="s">
        <v>1208</v>
      </c>
      <c r="D3793" s="18" t="s">
        <v>1315</v>
      </c>
      <c r="E3793" s="19" t="s">
        <v>9769</v>
      </c>
      <c r="F3793" s="18" t="str">
        <f t="shared" si="59"/>
        <v>Pedro Velho</v>
      </c>
      <c r="G3793" s="19">
        <v>192.708</v>
      </c>
    </row>
    <row r="3794" spans="1:7" x14ac:dyDescent="0.25">
      <c r="A3794" s="18">
        <f>IF(ISNUMBER(SEARCH('1_Aspectos Geográficos'!$D$6,tab_estados[],1)),MAX($A$1:A3793)+1,0)</f>
        <v>3793</v>
      </c>
      <c r="B3794" s="18" t="s">
        <v>1207</v>
      </c>
      <c r="C3794" s="18" t="s">
        <v>1208</v>
      </c>
      <c r="D3794" s="18" t="s">
        <v>1316</v>
      </c>
      <c r="E3794" s="19" t="s">
        <v>9770</v>
      </c>
      <c r="F3794" s="18" t="str">
        <f t="shared" si="59"/>
        <v>Pendências</v>
      </c>
      <c r="G3794" s="19">
        <v>419.137</v>
      </c>
    </row>
    <row r="3795" spans="1:7" x14ac:dyDescent="0.25">
      <c r="A3795" s="18">
        <f>IF(ISNUMBER(SEARCH('1_Aspectos Geográficos'!$D$6,tab_estados[],1)),MAX($A$1:A3794)+1,0)</f>
        <v>3794</v>
      </c>
      <c r="B3795" s="18" t="s">
        <v>1207</v>
      </c>
      <c r="C3795" s="18" t="s">
        <v>1208</v>
      </c>
      <c r="D3795" s="18" t="s">
        <v>1317</v>
      </c>
      <c r="E3795" s="19" t="s">
        <v>8776</v>
      </c>
      <c r="F3795" s="18" t="str">
        <f t="shared" si="59"/>
        <v>Pilões</v>
      </c>
      <c r="G3795" s="19">
        <v>82.69</v>
      </c>
    </row>
    <row r="3796" spans="1:7" x14ac:dyDescent="0.25">
      <c r="A3796" s="18">
        <f>IF(ISNUMBER(SEARCH('1_Aspectos Geográficos'!$D$6,tab_estados[],1)),MAX($A$1:A3795)+1,0)</f>
        <v>3795</v>
      </c>
      <c r="B3796" s="18" t="s">
        <v>1207</v>
      </c>
      <c r="C3796" s="18" t="s">
        <v>1208</v>
      </c>
      <c r="D3796" s="18" t="s">
        <v>1318</v>
      </c>
      <c r="E3796" s="19" t="s">
        <v>9771</v>
      </c>
      <c r="F3796" s="18" t="str">
        <f t="shared" si="59"/>
        <v>Poço Branco</v>
      </c>
      <c r="G3796" s="19">
        <v>230.40100000000001</v>
      </c>
    </row>
    <row r="3797" spans="1:7" x14ac:dyDescent="0.25">
      <c r="A3797" s="18">
        <f>IF(ISNUMBER(SEARCH('1_Aspectos Geográficos'!$D$6,tab_estados[],1)),MAX($A$1:A3796)+1,0)</f>
        <v>3796</v>
      </c>
      <c r="B3797" s="18" t="s">
        <v>1207</v>
      </c>
      <c r="C3797" s="18" t="s">
        <v>1208</v>
      </c>
      <c r="D3797" s="18" t="s">
        <v>1319</v>
      </c>
      <c r="E3797" s="19" t="s">
        <v>9772</v>
      </c>
      <c r="F3797" s="18" t="str">
        <f t="shared" si="59"/>
        <v>Portalegre</v>
      </c>
      <c r="G3797" s="19">
        <v>110.054</v>
      </c>
    </row>
    <row r="3798" spans="1:7" x14ac:dyDescent="0.25">
      <c r="A3798" s="18">
        <f>IF(ISNUMBER(SEARCH('1_Aspectos Geográficos'!$D$6,tab_estados[],1)),MAX($A$1:A3797)+1,0)</f>
        <v>3797</v>
      </c>
      <c r="B3798" s="18" t="s">
        <v>1207</v>
      </c>
      <c r="C3798" s="18" t="s">
        <v>1208</v>
      </c>
      <c r="D3798" s="18" t="s">
        <v>1320</v>
      </c>
      <c r="E3798" s="19" t="s">
        <v>9773</v>
      </c>
      <c r="F3798" s="18" t="str">
        <f t="shared" si="59"/>
        <v>Porto Do Mangue</v>
      </c>
      <c r="G3798" s="19">
        <v>370.346</v>
      </c>
    </row>
    <row r="3799" spans="1:7" x14ac:dyDescent="0.25">
      <c r="A3799" s="18">
        <f>IF(ISNUMBER(SEARCH('1_Aspectos Geográficos'!$D$6,tab_estados[],1)),MAX($A$1:A3798)+1,0)</f>
        <v>3798</v>
      </c>
      <c r="B3799" s="18" t="s">
        <v>1207</v>
      </c>
      <c r="C3799" s="18" t="s">
        <v>1208</v>
      </c>
      <c r="D3799" s="18" t="s">
        <v>1321</v>
      </c>
      <c r="E3799" s="19" t="s">
        <v>9774</v>
      </c>
      <c r="F3799" s="18" t="str">
        <f t="shared" si="59"/>
        <v>Serra Caiada</v>
      </c>
      <c r="G3799" s="19">
        <v>167.345</v>
      </c>
    </row>
    <row r="3800" spans="1:7" x14ac:dyDescent="0.25">
      <c r="A3800" s="18">
        <f>IF(ISNUMBER(SEARCH('1_Aspectos Geográficos'!$D$6,tab_estados[],1)),MAX($A$1:A3799)+1,0)</f>
        <v>3799</v>
      </c>
      <c r="B3800" s="18" t="s">
        <v>1207</v>
      </c>
      <c r="C3800" s="18" t="s">
        <v>1208</v>
      </c>
      <c r="D3800" s="18" t="s">
        <v>1322</v>
      </c>
      <c r="E3800" s="19" t="s">
        <v>9775</v>
      </c>
      <c r="F3800" s="18" t="str">
        <f t="shared" si="59"/>
        <v>Pureza</v>
      </c>
      <c r="G3800" s="19">
        <v>504.29500000000002</v>
      </c>
    </row>
    <row r="3801" spans="1:7" x14ac:dyDescent="0.25">
      <c r="A3801" s="18">
        <f>IF(ISNUMBER(SEARCH('1_Aspectos Geográficos'!$D$6,tab_estados[],1)),MAX($A$1:A3800)+1,0)</f>
        <v>3800</v>
      </c>
      <c r="B3801" s="18" t="s">
        <v>1207</v>
      </c>
      <c r="C3801" s="18" t="s">
        <v>1208</v>
      </c>
      <c r="D3801" s="18" t="s">
        <v>1323</v>
      </c>
      <c r="E3801" s="19" t="s">
        <v>9776</v>
      </c>
      <c r="F3801" s="18" t="str">
        <f t="shared" si="59"/>
        <v>Rafael Fernandes</v>
      </c>
      <c r="G3801" s="19">
        <v>78.230999999999995</v>
      </c>
    </row>
    <row r="3802" spans="1:7" x14ac:dyDescent="0.25">
      <c r="A3802" s="18">
        <f>IF(ISNUMBER(SEARCH('1_Aspectos Geográficos'!$D$6,tab_estados[],1)),MAX($A$1:A3801)+1,0)</f>
        <v>3801</v>
      </c>
      <c r="B3802" s="18" t="s">
        <v>1207</v>
      </c>
      <c r="C3802" s="18" t="s">
        <v>1208</v>
      </c>
      <c r="D3802" s="18" t="s">
        <v>1324</v>
      </c>
      <c r="E3802" s="19" t="s">
        <v>9777</v>
      </c>
      <c r="F3802" s="18" t="str">
        <f t="shared" si="59"/>
        <v>Rafael Godeiro</v>
      </c>
      <c r="G3802" s="19">
        <v>100.07299999999999</v>
      </c>
    </row>
    <row r="3803" spans="1:7" x14ac:dyDescent="0.25">
      <c r="A3803" s="18">
        <f>IF(ISNUMBER(SEARCH('1_Aspectos Geográficos'!$D$6,tab_estados[],1)),MAX($A$1:A3802)+1,0)</f>
        <v>3802</v>
      </c>
      <c r="B3803" s="18" t="s">
        <v>1207</v>
      </c>
      <c r="C3803" s="18" t="s">
        <v>1208</v>
      </c>
      <c r="D3803" s="18" t="s">
        <v>1325</v>
      </c>
      <c r="E3803" s="19" t="s">
        <v>9778</v>
      </c>
      <c r="F3803" s="18" t="str">
        <f t="shared" si="59"/>
        <v>Riacho Da Cruz</v>
      </c>
      <c r="G3803" s="19">
        <v>127.223</v>
      </c>
    </row>
    <row r="3804" spans="1:7" x14ac:dyDescent="0.25">
      <c r="A3804" s="18">
        <f>IF(ISNUMBER(SEARCH('1_Aspectos Geográficos'!$D$6,tab_estados[],1)),MAX($A$1:A3803)+1,0)</f>
        <v>3803</v>
      </c>
      <c r="B3804" s="18" t="s">
        <v>1207</v>
      </c>
      <c r="C3804" s="18" t="s">
        <v>1208</v>
      </c>
      <c r="D3804" s="18" t="s">
        <v>1326</v>
      </c>
      <c r="E3804" s="19" t="s">
        <v>6672</v>
      </c>
      <c r="F3804" s="18" t="str">
        <f t="shared" si="59"/>
        <v>Riacho De Santana</v>
      </c>
      <c r="G3804" s="19">
        <v>128.10599999999999</v>
      </c>
    </row>
    <row r="3805" spans="1:7" x14ac:dyDescent="0.25">
      <c r="A3805" s="18">
        <f>IF(ISNUMBER(SEARCH('1_Aspectos Geográficos'!$D$6,tab_estados[],1)),MAX($A$1:A3804)+1,0)</f>
        <v>3804</v>
      </c>
      <c r="B3805" s="18" t="s">
        <v>1207</v>
      </c>
      <c r="C3805" s="18" t="s">
        <v>1208</v>
      </c>
      <c r="D3805" s="18" t="s">
        <v>1327</v>
      </c>
      <c r="E3805" s="19" t="s">
        <v>9779</v>
      </c>
      <c r="F3805" s="18" t="str">
        <f t="shared" si="59"/>
        <v>Riachuelo</v>
      </c>
      <c r="G3805" s="19">
        <v>262.887</v>
      </c>
    </row>
    <row r="3806" spans="1:7" x14ac:dyDescent="0.25">
      <c r="A3806" s="18">
        <f>IF(ISNUMBER(SEARCH('1_Aspectos Geográficos'!$D$6,tab_estados[],1)),MAX($A$1:A3805)+1,0)</f>
        <v>3805</v>
      </c>
      <c r="B3806" s="18" t="s">
        <v>1207</v>
      </c>
      <c r="C3806" s="18" t="s">
        <v>1208</v>
      </c>
      <c r="D3806" s="18" t="s">
        <v>1328</v>
      </c>
      <c r="E3806" s="19" t="s">
        <v>9780</v>
      </c>
      <c r="F3806" s="18" t="str">
        <f t="shared" si="59"/>
        <v>Rodolfo Fernandes</v>
      </c>
      <c r="G3806" s="19">
        <v>154.84</v>
      </c>
    </row>
    <row r="3807" spans="1:7" x14ac:dyDescent="0.25">
      <c r="A3807" s="18">
        <f>IF(ISNUMBER(SEARCH('1_Aspectos Geográficos'!$D$6,tab_estados[],1)),MAX($A$1:A3806)+1,0)</f>
        <v>3806</v>
      </c>
      <c r="B3807" s="18" t="s">
        <v>1207</v>
      </c>
      <c r="C3807" s="18" t="s">
        <v>1208</v>
      </c>
      <c r="D3807" s="18" t="s">
        <v>1329</v>
      </c>
      <c r="E3807" s="19" t="s">
        <v>9781</v>
      </c>
      <c r="F3807" s="18" t="str">
        <f t="shared" si="59"/>
        <v>Tibau</v>
      </c>
      <c r="G3807" s="19">
        <v>169.23699999999999</v>
      </c>
    </row>
    <row r="3808" spans="1:7" x14ac:dyDescent="0.25">
      <c r="A3808" s="18">
        <f>IF(ISNUMBER(SEARCH('1_Aspectos Geográficos'!$D$6,tab_estados[],1)),MAX($A$1:A3807)+1,0)</f>
        <v>3807</v>
      </c>
      <c r="B3808" s="18" t="s">
        <v>1207</v>
      </c>
      <c r="C3808" s="18" t="s">
        <v>1208</v>
      </c>
      <c r="D3808" s="18" t="s">
        <v>1330</v>
      </c>
      <c r="E3808" s="19" t="s">
        <v>6681</v>
      </c>
      <c r="F3808" s="18" t="str">
        <f t="shared" si="59"/>
        <v>Ruy Barbosa</v>
      </c>
      <c r="G3808" s="19">
        <v>125.809</v>
      </c>
    </row>
    <row r="3809" spans="1:7" x14ac:dyDescent="0.25">
      <c r="A3809" s="18">
        <f>IF(ISNUMBER(SEARCH('1_Aspectos Geográficos'!$D$6,tab_estados[],1)),MAX($A$1:A3808)+1,0)</f>
        <v>3808</v>
      </c>
      <c r="B3809" s="18" t="s">
        <v>1207</v>
      </c>
      <c r="C3809" s="18" t="s">
        <v>1208</v>
      </c>
      <c r="D3809" s="18" t="s">
        <v>1331</v>
      </c>
      <c r="E3809" s="19" t="s">
        <v>8797</v>
      </c>
      <c r="F3809" s="18" t="str">
        <f t="shared" si="59"/>
        <v>Santa Cruz</v>
      </c>
      <c r="G3809" s="19">
        <v>624.35599999999999</v>
      </c>
    </row>
    <row r="3810" spans="1:7" x14ac:dyDescent="0.25">
      <c r="A3810" s="18">
        <f>IF(ISNUMBER(SEARCH('1_Aspectos Geográficos'!$D$6,tab_estados[],1)),MAX($A$1:A3809)+1,0)</f>
        <v>3809</v>
      </c>
      <c r="B3810" s="18" t="s">
        <v>1207</v>
      </c>
      <c r="C3810" s="18" t="s">
        <v>1208</v>
      </c>
      <c r="D3810" s="18" t="s">
        <v>1332</v>
      </c>
      <c r="E3810" s="19" t="s">
        <v>9782</v>
      </c>
      <c r="F3810" s="18" t="str">
        <f t="shared" si="59"/>
        <v>Santana Do Matos</v>
      </c>
      <c r="G3810" s="19">
        <v>1425.364</v>
      </c>
    </row>
    <row r="3811" spans="1:7" x14ac:dyDescent="0.25">
      <c r="A3811" s="18">
        <f>IF(ISNUMBER(SEARCH('1_Aspectos Geográficos'!$D$6,tab_estados[],1)),MAX($A$1:A3810)+1,0)</f>
        <v>3810</v>
      </c>
      <c r="B3811" s="18" t="s">
        <v>1207</v>
      </c>
      <c r="C3811" s="18" t="s">
        <v>1208</v>
      </c>
      <c r="D3811" s="18" t="s">
        <v>1333</v>
      </c>
      <c r="E3811" s="19" t="s">
        <v>9783</v>
      </c>
      <c r="F3811" s="18" t="str">
        <f t="shared" si="59"/>
        <v>Santana Do Seridó</v>
      </c>
      <c r="G3811" s="19">
        <v>188.40299999999999</v>
      </c>
    </row>
    <row r="3812" spans="1:7" x14ac:dyDescent="0.25">
      <c r="A3812" s="18">
        <f>IF(ISNUMBER(SEARCH('1_Aspectos Geográficos'!$D$6,tab_estados[],1)),MAX($A$1:A3811)+1,0)</f>
        <v>3811</v>
      </c>
      <c r="B3812" s="18" t="s">
        <v>1207</v>
      </c>
      <c r="C3812" s="18" t="s">
        <v>1208</v>
      </c>
      <c r="D3812" s="18" t="s">
        <v>1334</v>
      </c>
      <c r="E3812" s="19" t="s">
        <v>9784</v>
      </c>
      <c r="F3812" s="18" t="str">
        <f t="shared" si="59"/>
        <v>Santo Antônio</v>
      </c>
      <c r="G3812" s="19">
        <v>301.08199999999999</v>
      </c>
    </row>
    <row r="3813" spans="1:7" x14ac:dyDescent="0.25">
      <c r="A3813" s="18">
        <f>IF(ISNUMBER(SEARCH('1_Aspectos Geográficos'!$D$6,tab_estados[],1)),MAX($A$1:A3812)+1,0)</f>
        <v>3812</v>
      </c>
      <c r="B3813" s="18" t="s">
        <v>1207</v>
      </c>
      <c r="C3813" s="18" t="s">
        <v>1208</v>
      </c>
      <c r="D3813" s="18" t="s">
        <v>1335</v>
      </c>
      <c r="E3813" s="19" t="s">
        <v>9785</v>
      </c>
      <c r="F3813" s="18" t="str">
        <f t="shared" si="59"/>
        <v>São Bento Do Norte</v>
      </c>
      <c r="G3813" s="19">
        <v>288.72500000000002</v>
      </c>
    </row>
    <row r="3814" spans="1:7" x14ac:dyDescent="0.25">
      <c r="A3814" s="18">
        <f>IF(ISNUMBER(SEARCH('1_Aspectos Geográficos'!$D$6,tab_estados[],1)),MAX($A$1:A3813)+1,0)</f>
        <v>3813</v>
      </c>
      <c r="B3814" s="18" t="s">
        <v>1207</v>
      </c>
      <c r="C3814" s="18" t="s">
        <v>1208</v>
      </c>
      <c r="D3814" s="18" t="s">
        <v>1336</v>
      </c>
      <c r="E3814" s="19" t="s">
        <v>9786</v>
      </c>
      <c r="F3814" s="18" t="str">
        <f t="shared" si="59"/>
        <v>São Bento Do Trairí</v>
      </c>
      <c r="G3814" s="19">
        <v>190.81800000000001</v>
      </c>
    </row>
    <row r="3815" spans="1:7" x14ac:dyDescent="0.25">
      <c r="A3815" s="18">
        <f>IF(ISNUMBER(SEARCH('1_Aspectos Geográficos'!$D$6,tab_estados[],1)),MAX($A$1:A3814)+1,0)</f>
        <v>3814</v>
      </c>
      <c r="B3815" s="18" t="s">
        <v>1207</v>
      </c>
      <c r="C3815" s="18" t="s">
        <v>1208</v>
      </c>
      <c r="D3815" s="18" t="s">
        <v>1337</v>
      </c>
      <c r="E3815" s="19" t="s">
        <v>9787</v>
      </c>
      <c r="F3815" s="18" t="str">
        <f t="shared" si="59"/>
        <v>São Fernando</v>
      </c>
      <c r="G3815" s="19">
        <v>404.428</v>
      </c>
    </row>
    <row r="3816" spans="1:7" x14ac:dyDescent="0.25">
      <c r="A3816" s="18">
        <f>IF(ISNUMBER(SEARCH('1_Aspectos Geográficos'!$D$6,tab_estados[],1)),MAX($A$1:A3815)+1,0)</f>
        <v>3815</v>
      </c>
      <c r="B3816" s="18" t="s">
        <v>1207</v>
      </c>
      <c r="C3816" s="18" t="s">
        <v>1208</v>
      </c>
      <c r="D3816" s="18" t="s">
        <v>1338</v>
      </c>
      <c r="E3816" s="19" t="s">
        <v>9788</v>
      </c>
      <c r="F3816" s="18" t="str">
        <f t="shared" si="59"/>
        <v>São Francisco Do Oeste</v>
      </c>
      <c r="G3816" s="19">
        <v>75.587999999999994</v>
      </c>
    </row>
    <row r="3817" spans="1:7" x14ac:dyDescent="0.25">
      <c r="A3817" s="18">
        <f>IF(ISNUMBER(SEARCH('1_Aspectos Geográficos'!$D$6,tab_estados[],1)),MAX($A$1:A3816)+1,0)</f>
        <v>3816</v>
      </c>
      <c r="B3817" s="18" t="s">
        <v>1207</v>
      </c>
      <c r="C3817" s="18" t="s">
        <v>1208</v>
      </c>
      <c r="D3817" s="18" t="s">
        <v>1339</v>
      </c>
      <c r="E3817" s="19" t="s">
        <v>6923</v>
      </c>
      <c r="F3817" s="18" t="str">
        <f t="shared" si="59"/>
        <v>São Gonçalo Do Amarante</v>
      </c>
      <c r="G3817" s="19">
        <v>249.124</v>
      </c>
    </row>
    <row r="3818" spans="1:7" x14ac:dyDescent="0.25">
      <c r="A3818" s="18">
        <f>IF(ISNUMBER(SEARCH('1_Aspectos Geográficos'!$D$6,tab_estados[],1)),MAX($A$1:A3817)+1,0)</f>
        <v>3817</v>
      </c>
      <c r="B3818" s="18" t="s">
        <v>1207</v>
      </c>
      <c r="C3818" s="18" t="s">
        <v>1208</v>
      </c>
      <c r="D3818" s="18" t="s">
        <v>1340</v>
      </c>
      <c r="E3818" s="19" t="s">
        <v>9789</v>
      </c>
      <c r="F3818" s="18" t="str">
        <f t="shared" si="59"/>
        <v>São João Do Sabugi</v>
      </c>
      <c r="G3818" s="19">
        <v>277.01100000000002</v>
      </c>
    </row>
    <row r="3819" spans="1:7" x14ac:dyDescent="0.25">
      <c r="A3819" s="18">
        <f>IF(ISNUMBER(SEARCH('1_Aspectos Geográficos'!$D$6,tab_estados[],1)),MAX($A$1:A3818)+1,0)</f>
        <v>3818</v>
      </c>
      <c r="B3819" s="18" t="s">
        <v>1207</v>
      </c>
      <c r="C3819" s="18" t="s">
        <v>1208</v>
      </c>
      <c r="D3819" s="18" t="s">
        <v>1341</v>
      </c>
      <c r="E3819" s="19" t="s">
        <v>9790</v>
      </c>
      <c r="F3819" s="18" t="str">
        <f t="shared" si="59"/>
        <v>São José De Mipibu</v>
      </c>
      <c r="G3819" s="19">
        <v>290.33100000000002</v>
      </c>
    </row>
    <row r="3820" spans="1:7" x14ac:dyDescent="0.25">
      <c r="A3820" s="18">
        <f>IF(ISNUMBER(SEARCH('1_Aspectos Geográficos'!$D$6,tab_estados[],1)),MAX($A$1:A3819)+1,0)</f>
        <v>3819</v>
      </c>
      <c r="B3820" s="18" t="s">
        <v>1207</v>
      </c>
      <c r="C3820" s="18" t="s">
        <v>1208</v>
      </c>
      <c r="D3820" s="18" t="s">
        <v>1342</v>
      </c>
      <c r="E3820" s="19" t="s">
        <v>9791</v>
      </c>
      <c r="F3820" s="18" t="str">
        <f t="shared" si="59"/>
        <v>São José Do Campestre</v>
      </c>
      <c r="G3820" s="19">
        <v>341.11500000000001</v>
      </c>
    </row>
    <row r="3821" spans="1:7" x14ac:dyDescent="0.25">
      <c r="A3821" s="18">
        <f>IF(ISNUMBER(SEARCH('1_Aspectos Geográficos'!$D$6,tab_estados[],1)),MAX($A$1:A3820)+1,0)</f>
        <v>3820</v>
      </c>
      <c r="B3821" s="18" t="s">
        <v>1207</v>
      </c>
      <c r="C3821" s="18" t="s">
        <v>1208</v>
      </c>
      <c r="D3821" s="18" t="s">
        <v>1343</v>
      </c>
      <c r="E3821" s="19" t="s">
        <v>9792</v>
      </c>
      <c r="F3821" s="18" t="str">
        <f t="shared" si="59"/>
        <v>São José Do Seridó</v>
      </c>
      <c r="G3821" s="19">
        <v>174.505</v>
      </c>
    </row>
    <row r="3822" spans="1:7" x14ac:dyDescent="0.25">
      <c r="A3822" s="18">
        <f>IF(ISNUMBER(SEARCH('1_Aspectos Geográficos'!$D$6,tab_estados[],1)),MAX($A$1:A3821)+1,0)</f>
        <v>3821</v>
      </c>
      <c r="B3822" s="18" t="s">
        <v>1207</v>
      </c>
      <c r="C3822" s="18" t="s">
        <v>1208</v>
      </c>
      <c r="D3822" s="18" t="s">
        <v>1344</v>
      </c>
      <c r="E3822" s="19" t="s">
        <v>9793</v>
      </c>
      <c r="F3822" s="18" t="str">
        <f t="shared" si="59"/>
        <v>São Miguel</v>
      </c>
      <c r="G3822" s="19">
        <v>166.233</v>
      </c>
    </row>
    <row r="3823" spans="1:7" x14ac:dyDescent="0.25">
      <c r="A3823" s="18">
        <f>IF(ISNUMBER(SEARCH('1_Aspectos Geográficos'!$D$6,tab_estados[],1)),MAX($A$1:A3822)+1,0)</f>
        <v>3822</v>
      </c>
      <c r="B3823" s="18" t="s">
        <v>1207</v>
      </c>
      <c r="C3823" s="18" t="s">
        <v>1208</v>
      </c>
      <c r="D3823" s="18" t="s">
        <v>1345</v>
      </c>
      <c r="E3823" s="19" t="s">
        <v>9794</v>
      </c>
      <c r="F3823" s="18" t="str">
        <f t="shared" si="59"/>
        <v>São Miguel Do Gostoso</v>
      </c>
      <c r="G3823" s="19">
        <v>343.54700000000003</v>
      </c>
    </row>
    <row r="3824" spans="1:7" x14ac:dyDescent="0.25">
      <c r="A3824" s="18">
        <f>IF(ISNUMBER(SEARCH('1_Aspectos Geográficos'!$D$6,tab_estados[],1)),MAX($A$1:A3823)+1,0)</f>
        <v>3823</v>
      </c>
      <c r="B3824" s="18" t="s">
        <v>1207</v>
      </c>
      <c r="C3824" s="18" t="s">
        <v>1208</v>
      </c>
      <c r="D3824" s="18" t="s">
        <v>1346</v>
      </c>
      <c r="E3824" s="19" t="s">
        <v>9795</v>
      </c>
      <c r="F3824" s="18" t="str">
        <f t="shared" si="59"/>
        <v>São Paulo Do Potengi</v>
      </c>
      <c r="G3824" s="19">
        <v>240.42500000000001</v>
      </c>
    </row>
    <row r="3825" spans="1:7" x14ac:dyDescent="0.25">
      <c r="A3825" s="18">
        <f>IF(ISNUMBER(SEARCH('1_Aspectos Geográficos'!$D$6,tab_estados[],1)),MAX($A$1:A3824)+1,0)</f>
        <v>3824</v>
      </c>
      <c r="B3825" s="18" t="s">
        <v>1207</v>
      </c>
      <c r="C3825" s="18" t="s">
        <v>1208</v>
      </c>
      <c r="D3825" s="18" t="s">
        <v>1347</v>
      </c>
      <c r="E3825" s="19" t="s">
        <v>9796</v>
      </c>
      <c r="F3825" s="18" t="str">
        <f t="shared" si="59"/>
        <v>São Pedro</v>
      </c>
      <c r="G3825" s="19">
        <v>195.238</v>
      </c>
    </row>
    <row r="3826" spans="1:7" x14ac:dyDescent="0.25">
      <c r="A3826" s="18">
        <f>IF(ISNUMBER(SEARCH('1_Aspectos Geográficos'!$D$6,tab_estados[],1)),MAX($A$1:A3825)+1,0)</f>
        <v>3825</v>
      </c>
      <c r="B3826" s="18" t="s">
        <v>1207</v>
      </c>
      <c r="C3826" s="18" t="s">
        <v>1208</v>
      </c>
      <c r="D3826" s="18" t="s">
        <v>1348</v>
      </c>
      <c r="E3826" s="19" t="s">
        <v>9797</v>
      </c>
      <c r="F3826" s="18" t="str">
        <f t="shared" si="59"/>
        <v>São Rafael</v>
      </c>
      <c r="G3826" s="19">
        <v>469.101</v>
      </c>
    </row>
    <row r="3827" spans="1:7" x14ac:dyDescent="0.25">
      <c r="A3827" s="18">
        <f>IF(ISNUMBER(SEARCH('1_Aspectos Geográficos'!$D$6,tab_estados[],1)),MAX($A$1:A3826)+1,0)</f>
        <v>3826</v>
      </c>
      <c r="B3827" s="18" t="s">
        <v>1207</v>
      </c>
      <c r="C3827" s="18" t="s">
        <v>1208</v>
      </c>
      <c r="D3827" s="18" t="s">
        <v>1349</v>
      </c>
      <c r="E3827" s="19" t="s">
        <v>9174</v>
      </c>
      <c r="F3827" s="18" t="str">
        <f t="shared" si="59"/>
        <v>São Tomé</v>
      </c>
      <c r="G3827" s="19">
        <v>862.58500000000004</v>
      </c>
    </row>
    <row r="3828" spans="1:7" x14ac:dyDescent="0.25">
      <c r="A3828" s="18">
        <f>IF(ISNUMBER(SEARCH('1_Aspectos Geográficos'!$D$6,tab_estados[],1)),MAX($A$1:A3827)+1,0)</f>
        <v>3827</v>
      </c>
      <c r="B3828" s="18" t="s">
        <v>1207</v>
      </c>
      <c r="C3828" s="18" t="s">
        <v>1208</v>
      </c>
      <c r="D3828" s="18" t="s">
        <v>1350</v>
      </c>
      <c r="E3828" s="19" t="s">
        <v>9798</v>
      </c>
      <c r="F3828" s="18" t="str">
        <f t="shared" si="59"/>
        <v>São Vicente</v>
      </c>
      <c r="G3828" s="19">
        <v>197.81700000000001</v>
      </c>
    </row>
    <row r="3829" spans="1:7" x14ac:dyDescent="0.25">
      <c r="A3829" s="18">
        <f>IF(ISNUMBER(SEARCH('1_Aspectos Geográficos'!$D$6,tab_estados[],1)),MAX($A$1:A3828)+1,0)</f>
        <v>3828</v>
      </c>
      <c r="B3829" s="18" t="s">
        <v>1207</v>
      </c>
      <c r="C3829" s="18" t="s">
        <v>1208</v>
      </c>
      <c r="D3829" s="18" t="s">
        <v>1351</v>
      </c>
      <c r="E3829" s="19" t="s">
        <v>9799</v>
      </c>
      <c r="F3829" s="18" t="str">
        <f t="shared" si="59"/>
        <v>Senador Elói De Souza</v>
      </c>
      <c r="G3829" s="19">
        <v>167.608</v>
      </c>
    </row>
    <row r="3830" spans="1:7" x14ac:dyDescent="0.25">
      <c r="A3830" s="18">
        <f>IF(ISNUMBER(SEARCH('1_Aspectos Geográficos'!$D$6,tab_estados[],1)),MAX($A$1:A3829)+1,0)</f>
        <v>3829</v>
      </c>
      <c r="B3830" s="18" t="s">
        <v>1207</v>
      </c>
      <c r="C3830" s="18" t="s">
        <v>1208</v>
      </c>
      <c r="D3830" s="18" t="s">
        <v>1352</v>
      </c>
      <c r="E3830" s="19" t="s">
        <v>9800</v>
      </c>
      <c r="F3830" s="18" t="str">
        <f t="shared" si="59"/>
        <v>Senador Georgino Avelino</v>
      </c>
      <c r="G3830" s="19">
        <v>25.934000000000001</v>
      </c>
    </row>
    <row r="3831" spans="1:7" x14ac:dyDescent="0.25">
      <c r="A3831" s="18">
        <f>IF(ISNUMBER(SEARCH('1_Aspectos Geográficos'!$D$6,tab_estados[],1)),MAX($A$1:A3830)+1,0)</f>
        <v>3830</v>
      </c>
      <c r="B3831" s="18" t="s">
        <v>1207</v>
      </c>
      <c r="C3831" s="18" t="s">
        <v>1208</v>
      </c>
      <c r="D3831" s="18" t="s">
        <v>1353</v>
      </c>
      <c r="E3831" s="19" t="s">
        <v>9801</v>
      </c>
      <c r="F3831" s="18" t="str">
        <f t="shared" si="59"/>
        <v>Serra De São Bento</v>
      </c>
      <c r="G3831" s="19">
        <v>96.626999999999995</v>
      </c>
    </row>
    <row r="3832" spans="1:7" x14ac:dyDescent="0.25">
      <c r="A3832" s="18">
        <f>IF(ISNUMBER(SEARCH('1_Aspectos Geográficos'!$D$6,tab_estados[],1)),MAX($A$1:A3831)+1,0)</f>
        <v>3831</v>
      </c>
      <c r="B3832" s="18" t="s">
        <v>1207</v>
      </c>
      <c r="C3832" s="18" t="s">
        <v>1208</v>
      </c>
      <c r="D3832" s="18" t="s">
        <v>1354</v>
      </c>
      <c r="E3832" s="19" t="s">
        <v>9802</v>
      </c>
      <c r="F3832" s="18" t="str">
        <f t="shared" si="59"/>
        <v>Serra Do Mel</v>
      </c>
      <c r="G3832" s="19">
        <v>620.24099999999999</v>
      </c>
    </row>
    <row r="3833" spans="1:7" x14ac:dyDescent="0.25">
      <c r="A3833" s="18">
        <f>IF(ISNUMBER(SEARCH('1_Aspectos Geográficos'!$D$6,tab_estados[],1)),MAX($A$1:A3832)+1,0)</f>
        <v>3832</v>
      </c>
      <c r="B3833" s="18" t="s">
        <v>1207</v>
      </c>
      <c r="C3833" s="18" t="s">
        <v>1208</v>
      </c>
      <c r="D3833" s="18" t="s">
        <v>1355</v>
      </c>
      <c r="E3833" s="19" t="s">
        <v>9803</v>
      </c>
      <c r="F3833" s="18" t="str">
        <f t="shared" si="59"/>
        <v>Serra Negra Do Norte</v>
      </c>
      <c r="G3833" s="19">
        <v>562.39599999999996</v>
      </c>
    </row>
    <row r="3834" spans="1:7" x14ac:dyDescent="0.25">
      <c r="A3834" s="18">
        <f>IF(ISNUMBER(SEARCH('1_Aspectos Geográficos'!$D$6,tab_estados[],1)),MAX($A$1:A3833)+1,0)</f>
        <v>3833</v>
      </c>
      <c r="B3834" s="18" t="s">
        <v>1207</v>
      </c>
      <c r="C3834" s="18" t="s">
        <v>1208</v>
      </c>
      <c r="D3834" s="18" t="s">
        <v>1356</v>
      </c>
      <c r="E3834" s="19" t="s">
        <v>6721</v>
      </c>
      <c r="F3834" s="18" t="str">
        <f t="shared" si="59"/>
        <v>Serrinha</v>
      </c>
      <c r="G3834" s="19">
        <v>193.351</v>
      </c>
    </row>
    <row r="3835" spans="1:7" x14ac:dyDescent="0.25">
      <c r="A3835" s="18">
        <f>IF(ISNUMBER(SEARCH('1_Aspectos Geográficos'!$D$6,tab_estados[],1)),MAX($A$1:A3834)+1,0)</f>
        <v>3834</v>
      </c>
      <c r="B3835" s="18" t="s">
        <v>1207</v>
      </c>
      <c r="C3835" s="18" t="s">
        <v>1208</v>
      </c>
      <c r="D3835" s="18" t="s">
        <v>1357</v>
      </c>
      <c r="E3835" s="19" t="s">
        <v>9804</v>
      </c>
      <c r="F3835" s="18" t="str">
        <f t="shared" si="59"/>
        <v>Serrinha Dos Pintos</v>
      </c>
      <c r="G3835" s="19">
        <v>122.375</v>
      </c>
    </row>
    <row r="3836" spans="1:7" x14ac:dyDescent="0.25">
      <c r="A3836" s="18">
        <f>IF(ISNUMBER(SEARCH('1_Aspectos Geográficos'!$D$6,tab_estados[],1)),MAX($A$1:A3835)+1,0)</f>
        <v>3835</v>
      </c>
      <c r="B3836" s="18" t="s">
        <v>1207</v>
      </c>
      <c r="C3836" s="18" t="s">
        <v>1208</v>
      </c>
      <c r="D3836" s="18" t="s">
        <v>1358</v>
      </c>
      <c r="E3836" s="19" t="s">
        <v>9805</v>
      </c>
      <c r="F3836" s="18" t="str">
        <f t="shared" si="59"/>
        <v>Severiano Melo</v>
      </c>
      <c r="G3836" s="19">
        <v>157.85</v>
      </c>
    </row>
    <row r="3837" spans="1:7" x14ac:dyDescent="0.25">
      <c r="A3837" s="18">
        <f>IF(ISNUMBER(SEARCH('1_Aspectos Geográficos'!$D$6,tab_estados[],1)),MAX($A$1:A3836)+1,0)</f>
        <v>3836</v>
      </c>
      <c r="B3837" s="18" t="s">
        <v>1207</v>
      </c>
      <c r="C3837" s="18" t="s">
        <v>1208</v>
      </c>
      <c r="D3837" s="18" t="s">
        <v>1359</v>
      </c>
      <c r="E3837" s="19" t="s">
        <v>7456</v>
      </c>
      <c r="F3837" s="18" t="str">
        <f t="shared" si="59"/>
        <v>Sítio Novo</v>
      </c>
      <c r="G3837" s="19">
        <v>213.459</v>
      </c>
    </row>
    <row r="3838" spans="1:7" x14ac:dyDescent="0.25">
      <c r="A3838" s="18">
        <f>IF(ISNUMBER(SEARCH('1_Aspectos Geográficos'!$D$6,tab_estados[],1)),MAX($A$1:A3837)+1,0)</f>
        <v>3837</v>
      </c>
      <c r="B3838" s="18" t="s">
        <v>1207</v>
      </c>
      <c r="C3838" s="18" t="s">
        <v>1208</v>
      </c>
      <c r="D3838" s="18" t="s">
        <v>1360</v>
      </c>
      <c r="E3838" s="19" t="s">
        <v>9806</v>
      </c>
      <c r="F3838" s="18" t="str">
        <f t="shared" si="59"/>
        <v>Taboleiro Grande</v>
      </c>
      <c r="G3838" s="19">
        <v>124.093</v>
      </c>
    </row>
    <row r="3839" spans="1:7" x14ac:dyDescent="0.25">
      <c r="A3839" s="18">
        <f>IF(ISNUMBER(SEARCH('1_Aspectos Geográficos'!$D$6,tab_estados[],1)),MAX($A$1:A3838)+1,0)</f>
        <v>3838</v>
      </c>
      <c r="B3839" s="18" t="s">
        <v>1207</v>
      </c>
      <c r="C3839" s="18" t="s">
        <v>1208</v>
      </c>
      <c r="D3839" s="18" t="s">
        <v>1361</v>
      </c>
      <c r="E3839" s="19" t="s">
        <v>9807</v>
      </c>
      <c r="F3839" s="18" t="str">
        <f t="shared" si="59"/>
        <v>Taipu</v>
      </c>
      <c r="G3839" s="19">
        <v>352.81799999999998</v>
      </c>
    </row>
    <row r="3840" spans="1:7" x14ac:dyDescent="0.25">
      <c r="A3840" s="18">
        <f>IF(ISNUMBER(SEARCH('1_Aspectos Geográficos'!$D$6,tab_estados[],1)),MAX($A$1:A3839)+1,0)</f>
        <v>3839</v>
      </c>
      <c r="B3840" s="18" t="s">
        <v>1207</v>
      </c>
      <c r="C3840" s="18" t="s">
        <v>1208</v>
      </c>
      <c r="D3840" s="18" t="s">
        <v>1362</v>
      </c>
      <c r="E3840" s="19" t="s">
        <v>9808</v>
      </c>
      <c r="F3840" s="18" t="str">
        <f t="shared" si="59"/>
        <v>Tangará</v>
      </c>
      <c r="G3840" s="19">
        <v>356.834</v>
      </c>
    </row>
    <row r="3841" spans="1:7" x14ac:dyDescent="0.25">
      <c r="A3841" s="18">
        <f>IF(ISNUMBER(SEARCH('1_Aspectos Geográficos'!$D$6,tab_estados[],1)),MAX($A$1:A3840)+1,0)</f>
        <v>3840</v>
      </c>
      <c r="B3841" s="18" t="s">
        <v>1207</v>
      </c>
      <c r="C3841" s="18" t="s">
        <v>1208</v>
      </c>
      <c r="D3841" s="18" t="s">
        <v>1363</v>
      </c>
      <c r="E3841" s="19" t="s">
        <v>9809</v>
      </c>
      <c r="F3841" s="18" t="str">
        <f t="shared" si="59"/>
        <v>Tenente Ananias</v>
      </c>
      <c r="G3841" s="19">
        <v>223.67099999999999</v>
      </c>
    </row>
    <row r="3842" spans="1:7" x14ac:dyDescent="0.25">
      <c r="A3842" s="18">
        <f>IF(ISNUMBER(SEARCH('1_Aspectos Geográficos'!$D$6,tab_estados[],1)),MAX($A$1:A3841)+1,0)</f>
        <v>3841</v>
      </c>
      <c r="B3842" s="18" t="s">
        <v>1207</v>
      </c>
      <c r="C3842" s="18" t="s">
        <v>1208</v>
      </c>
      <c r="D3842" s="18" t="s">
        <v>1364</v>
      </c>
      <c r="E3842" s="19" t="s">
        <v>9810</v>
      </c>
      <c r="F3842" s="18" t="str">
        <f t="shared" ref="F3842:F3905" si="60">IFERROR(VLOOKUP(ROW(A3841),lista,5,0),"")</f>
        <v>Tenente Laurentino Cruz</v>
      </c>
      <c r="G3842" s="19">
        <v>68.555999999999997</v>
      </c>
    </row>
    <row r="3843" spans="1:7" x14ac:dyDescent="0.25">
      <c r="A3843" s="18">
        <f>IF(ISNUMBER(SEARCH('1_Aspectos Geográficos'!$D$6,tab_estados[],1)),MAX($A$1:A3842)+1,0)</f>
        <v>3842</v>
      </c>
      <c r="B3843" s="18" t="s">
        <v>1207</v>
      </c>
      <c r="C3843" s="18" t="s">
        <v>1208</v>
      </c>
      <c r="D3843" s="18" t="s">
        <v>1365</v>
      </c>
      <c r="E3843" s="19" t="s">
        <v>9811</v>
      </c>
      <c r="F3843" s="18" t="str">
        <f t="shared" si="60"/>
        <v>Tibau Do Sul</v>
      </c>
      <c r="G3843" s="19">
        <v>101.822</v>
      </c>
    </row>
    <row r="3844" spans="1:7" x14ac:dyDescent="0.25">
      <c r="A3844" s="18">
        <f>IF(ISNUMBER(SEARCH('1_Aspectos Geográficos'!$D$6,tab_estados[],1)),MAX($A$1:A3843)+1,0)</f>
        <v>3843</v>
      </c>
      <c r="B3844" s="18" t="s">
        <v>1207</v>
      </c>
      <c r="C3844" s="18" t="s">
        <v>1208</v>
      </c>
      <c r="D3844" s="18" t="s">
        <v>1366</v>
      </c>
      <c r="E3844" s="19" t="s">
        <v>9812</v>
      </c>
      <c r="F3844" s="18" t="str">
        <f t="shared" si="60"/>
        <v>Timbaúba Dos Batistas</v>
      </c>
      <c r="G3844" s="19">
        <v>135.45400000000001</v>
      </c>
    </row>
    <row r="3845" spans="1:7" x14ac:dyDescent="0.25">
      <c r="A3845" s="18">
        <f>IF(ISNUMBER(SEARCH('1_Aspectos Geográficos'!$D$6,tab_estados[],1)),MAX($A$1:A3844)+1,0)</f>
        <v>3844</v>
      </c>
      <c r="B3845" s="18" t="s">
        <v>1207</v>
      </c>
      <c r="C3845" s="18" t="s">
        <v>1208</v>
      </c>
      <c r="D3845" s="18" t="s">
        <v>1367</v>
      </c>
      <c r="E3845" s="19" t="s">
        <v>9813</v>
      </c>
      <c r="F3845" s="18" t="str">
        <f t="shared" si="60"/>
        <v>Touros</v>
      </c>
      <c r="G3845" s="19">
        <v>838.87</v>
      </c>
    </row>
    <row r="3846" spans="1:7" x14ac:dyDescent="0.25">
      <c r="A3846" s="18">
        <f>IF(ISNUMBER(SEARCH('1_Aspectos Geográficos'!$D$6,tab_estados[],1)),MAX($A$1:A3845)+1,0)</f>
        <v>3845</v>
      </c>
      <c r="B3846" s="18" t="s">
        <v>1207</v>
      </c>
      <c r="C3846" s="18" t="s">
        <v>1208</v>
      </c>
      <c r="D3846" s="18" t="s">
        <v>1368</v>
      </c>
      <c r="E3846" s="19" t="s">
        <v>9814</v>
      </c>
      <c r="F3846" s="18" t="str">
        <f t="shared" si="60"/>
        <v>Triunfo Potiguar</v>
      </c>
      <c r="G3846" s="19">
        <v>268.726</v>
      </c>
    </row>
    <row r="3847" spans="1:7" x14ac:dyDescent="0.25">
      <c r="A3847" s="18">
        <f>IF(ISNUMBER(SEARCH('1_Aspectos Geográficos'!$D$6,tab_estados[],1)),MAX($A$1:A3846)+1,0)</f>
        <v>3846</v>
      </c>
      <c r="B3847" s="18" t="s">
        <v>1207</v>
      </c>
      <c r="C3847" s="18" t="s">
        <v>1208</v>
      </c>
      <c r="D3847" s="18" t="s">
        <v>1369</v>
      </c>
      <c r="E3847" s="19" t="s">
        <v>9815</v>
      </c>
      <c r="F3847" s="18" t="str">
        <f t="shared" si="60"/>
        <v>Umarizal</v>
      </c>
      <c r="G3847" s="19">
        <v>213.584</v>
      </c>
    </row>
    <row r="3848" spans="1:7" x14ac:dyDescent="0.25">
      <c r="A3848" s="18">
        <f>IF(ISNUMBER(SEARCH('1_Aspectos Geográficos'!$D$6,tab_estados[],1)),MAX($A$1:A3847)+1,0)</f>
        <v>3847</v>
      </c>
      <c r="B3848" s="18" t="s">
        <v>1207</v>
      </c>
      <c r="C3848" s="18" t="s">
        <v>1208</v>
      </c>
      <c r="D3848" s="18" t="s">
        <v>1370</v>
      </c>
      <c r="E3848" s="19" t="s">
        <v>9816</v>
      </c>
      <c r="F3848" s="18" t="str">
        <f t="shared" si="60"/>
        <v>Upanema</v>
      </c>
      <c r="G3848" s="19">
        <v>873.14</v>
      </c>
    </row>
    <row r="3849" spans="1:7" x14ac:dyDescent="0.25">
      <c r="A3849" s="18">
        <f>IF(ISNUMBER(SEARCH('1_Aspectos Geográficos'!$D$6,tab_estados[],1)),MAX($A$1:A3848)+1,0)</f>
        <v>3848</v>
      </c>
      <c r="B3849" s="18" t="s">
        <v>1207</v>
      </c>
      <c r="C3849" s="18" t="s">
        <v>1208</v>
      </c>
      <c r="D3849" s="18" t="s">
        <v>1371</v>
      </c>
      <c r="E3849" s="19" t="s">
        <v>8840</v>
      </c>
      <c r="F3849" s="18" t="str">
        <f t="shared" si="60"/>
        <v>Várzea</v>
      </c>
      <c r="G3849" s="19">
        <v>72.683999999999997</v>
      </c>
    </row>
    <row r="3850" spans="1:7" x14ac:dyDescent="0.25">
      <c r="A3850" s="18">
        <f>IF(ISNUMBER(SEARCH('1_Aspectos Geográficos'!$D$6,tab_estados[],1)),MAX($A$1:A3849)+1,0)</f>
        <v>3849</v>
      </c>
      <c r="B3850" s="18" t="s">
        <v>1207</v>
      </c>
      <c r="C3850" s="18" t="s">
        <v>1208</v>
      </c>
      <c r="D3850" s="18" t="s">
        <v>1372</v>
      </c>
      <c r="E3850" s="19" t="s">
        <v>9817</v>
      </c>
      <c r="F3850" s="18" t="str">
        <f t="shared" si="60"/>
        <v>Venha-Ver</v>
      </c>
      <c r="G3850" s="19">
        <v>71.620999999999995</v>
      </c>
    </row>
    <row r="3851" spans="1:7" x14ac:dyDescent="0.25">
      <c r="A3851" s="18">
        <f>IF(ISNUMBER(SEARCH('1_Aspectos Geográficos'!$D$6,tab_estados[],1)),MAX($A$1:A3850)+1,0)</f>
        <v>3850</v>
      </c>
      <c r="B3851" s="18" t="s">
        <v>1207</v>
      </c>
      <c r="C3851" s="18" t="s">
        <v>1208</v>
      </c>
      <c r="D3851" s="18" t="s">
        <v>1373</v>
      </c>
      <c r="E3851" s="19" t="s">
        <v>6757</v>
      </c>
      <c r="F3851" s="18" t="str">
        <f t="shared" si="60"/>
        <v>Vera Cruz</v>
      </c>
      <c r="G3851" s="19">
        <v>83.89</v>
      </c>
    </row>
    <row r="3852" spans="1:7" x14ac:dyDescent="0.25">
      <c r="A3852" s="18">
        <f>IF(ISNUMBER(SEARCH('1_Aspectos Geográficos'!$D$6,tab_estados[],1)),MAX($A$1:A3851)+1,0)</f>
        <v>3851</v>
      </c>
      <c r="B3852" s="18" t="s">
        <v>1207</v>
      </c>
      <c r="C3852" s="18" t="s">
        <v>1208</v>
      </c>
      <c r="D3852" s="18" t="s">
        <v>1374</v>
      </c>
      <c r="E3852" s="19" t="s">
        <v>6315</v>
      </c>
      <c r="F3852" s="18" t="str">
        <f t="shared" si="60"/>
        <v>Viçosa</v>
      </c>
      <c r="G3852" s="19">
        <v>37.905000000000001</v>
      </c>
    </row>
    <row r="3853" spans="1:7" x14ac:dyDescent="0.25">
      <c r="A3853" s="18">
        <f>IF(ISNUMBER(SEARCH('1_Aspectos Geográficos'!$D$6,tab_estados[],1)),MAX($A$1:A3852)+1,0)</f>
        <v>3852</v>
      </c>
      <c r="B3853" s="18" t="s">
        <v>1207</v>
      </c>
      <c r="C3853" s="18" t="s">
        <v>1208</v>
      </c>
      <c r="D3853" s="18" t="s">
        <v>1375</v>
      </c>
      <c r="E3853" s="19" t="s">
        <v>9818</v>
      </c>
      <c r="F3853" s="18" t="str">
        <f t="shared" si="60"/>
        <v>Vila Flor</v>
      </c>
      <c r="G3853" s="19">
        <v>47.655999999999999</v>
      </c>
    </row>
    <row r="3854" spans="1:7" x14ac:dyDescent="0.25">
      <c r="A3854" s="18">
        <f>IF(ISNUMBER(SEARCH('1_Aspectos Geográficos'!$D$6,tab_estados[],1)),MAX($A$1:A3853)+1,0)</f>
        <v>3853</v>
      </c>
      <c r="B3854" s="18" t="s">
        <v>4761</v>
      </c>
      <c r="C3854" s="18" t="s">
        <v>4762</v>
      </c>
      <c r="D3854" s="18" t="s">
        <v>4763</v>
      </c>
      <c r="E3854" s="19" t="s">
        <v>9819</v>
      </c>
      <c r="F3854" s="18" t="str">
        <f t="shared" si="60"/>
        <v>Lagoa Mirim</v>
      </c>
      <c r="G3854" s="19">
        <v>2832.194</v>
      </c>
    </row>
    <row r="3855" spans="1:7" x14ac:dyDescent="0.25">
      <c r="A3855" s="18">
        <f>IF(ISNUMBER(SEARCH('1_Aspectos Geográficos'!$D$6,tab_estados[],1)),MAX($A$1:A3854)+1,0)</f>
        <v>3854</v>
      </c>
      <c r="B3855" s="18" t="s">
        <v>4761</v>
      </c>
      <c r="C3855" s="18" t="s">
        <v>4762</v>
      </c>
      <c r="D3855" s="18" t="s">
        <v>4764</v>
      </c>
      <c r="E3855" s="19" t="s">
        <v>8104</v>
      </c>
      <c r="F3855" s="18" t="str">
        <f t="shared" si="60"/>
        <v>Lagoa Dos Patos</v>
      </c>
      <c r="G3855" s="19">
        <v>10152.407999999999</v>
      </c>
    </row>
    <row r="3856" spans="1:7" x14ac:dyDescent="0.25">
      <c r="A3856" s="18">
        <f>IF(ISNUMBER(SEARCH('1_Aspectos Geográficos'!$D$6,tab_estados[],1)),MAX($A$1:A3855)+1,0)</f>
        <v>3855</v>
      </c>
      <c r="B3856" s="18" t="s">
        <v>4761</v>
      </c>
      <c r="C3856" s="18" t="s">
        <v>4762</v>
      </c>
      <c r="D3856" s="18" t="s">
        <v>4765</v>
      </c>
      <c r="E3856" s="19" t="s">
        <v>9820</v>
      </c>
      <c r="F3856" s="18" t="str">
        <f t="shared" si="60"/>
        <v>Aceguá</v>
      </c>
      <c r="G3856" s="19">
        <v>1547.9559999999999</v>
      </c>
    </row>
    <row r="3857" spans="1:7" x14ac:dyDescent="0.25">
      <c r="A3857" s="18">
        <f>IF(ISNUMBER(SEARCH('1_Aspectos Geográficos'!$D$6,tab_estados[],1)),MAX($A$1:A3856)+1,0)</f>
        <v>3856</v>
      </c>
      <c r="B3857" s="18" t="s">
        <v>4761</v>
      </c>
      <c r="C3857" s="18" t="s">
        <v>4762</v>
      </c>
      <c r="D3857" s="18" t="s">
        <v>4766</v>
      </c>
      <c r="E3857" s="19" t="s">
        <v>9821</v>
      </c>
      <c r="F3857" s="18" t="str">
        <f t="shared" si="60"/>
        <v>Água Santa</v>
      </c>
      <c r="G3857" s="19">
        <v>291.90199999999999</v>
      </c>
    </row>
    <row r="3858" spans="1:7" x14ac:dyDescent="0.25">
      <c r="A3858" s="18">
        <f>IF(ISNUMBER(SEARCH('1_Aspectos Geográficos'!$D$6,tab_estados[],1)),MAX($A$1:A3857)+1,0)</f>
        <v>3857</v>
      </c>
      <c r="B3858" s="18" t="s">
        <v>4761</v>
      </c>
      <c r="C3858" s="18" t="s">
        <v>4762</v>
      </c>
      <c r="D3858" s="18" t="s">
        <v>4767</v>
      </c>
      <c r="E3858" s="19" t="s">
        <v>9822</v>
      </c>
      <c r="F3858" s="18" t="str">
        <f t="shared" si="60"/>
        <v>Agudo</v>
      </c>
      <c r="G3858" s="19">
        <v>536.11400000000003</v>
      </c>
    </row>
    <row r="3859" spans="1:7" x14ac:dyDescent="0.25">
      <c r="A3859" s="18">
        <f>IF(ISNUMBER(SEARCH('1_Aspectos Geográficos'!$D$6,tab_estados[],1)),MAX($A$1:A3858)+1,0)</f>
        <v>3858</v>
      </c>
      <c r="B3859" s="18" t="s">
        <v>4761</v>
      </c>
      <c r="C3859" s="18" t="s">
        <v>4762</v>
      </c>
      <c r="D3859" s="18" t="s">
        <v>4768</v>
      </c>
      <c r="E3859" s="19" t="s">
        <v>9823</v>
      </c>
      <c r="F3859" s="18" t="str">
        <f t="shared" si="60"/>
        <v>Ajuricaba</v>
      </c>
      <c r="G3859" s="19">
        <v>323.23899999999998</v>
      </c>
    </row>
    <row r="3860" spans="1:7" x14ac:dyDescent="0.25">
      <c r="A3860" s="18">
        <f>IF(ISNUMBER(SEARCH('1_Aspectos Geográficos'!$D$6,tab_estados[],1)),MAX($A$1:A3859)+1,0)</f>
        <v>3859</v>
      </c>
      <c r="B3860" s="18" t="s">
        <v>4761</v>
      </c>
      <c r="C3860" s="18" t="s">
        <v>4762</v>
      </c>
      <c r="D3860" s="18" t="s">
        <v>4769</v>
      </c>
      <c r="E3860" s="19" t="s">
        <v>9824</v>
      </c>
      <c r="F3860" s="18" t="str">
        <f t="shared" si="60"/>
        <v>Alecrim</v>
      </c>
      <c r="G3860" s="19">
        <v>316.73599999999999</v>
      </c>
    </row>
    <row r="3861" spans="1:7" x14ac:dyDescent="0.25">
      <c r="A3861" s="18">
        <f>IF(ISNUMBER(SEARCH('1_Aspectos Geográficos'!$D$6,tab_estados[],1)),MAX($A$1:A3860)+1,0)</f>
        <v>3860</v>
      </c>
      <c r="B3861" s="18" t="s">
        <v>4761</v>
      </c>
      <c r="C3861" s="18" t="s">
        <v>4762</v>
      </c>
      <c r="D3861" s="18" t="s">
        <v>4770</v>
      </c>
      <c r="E3861" s="19" t="s">
        <v>9825</v>
      </c>
      <c r="F3861" s="18" t="str">
        <f t="shared" si="60"/>
        <v>Alegrete</v>
      </c>
      <c r="G3861" s="19">
        <v>7803.9539999999997</v>
      </c>
    </row>
    <row r="3862" spans="1:7" x14ac:dyDescent="0.25">
      <c r="A3862" s="18">
        <f>IF(ISNUMBER(SEARCH('1_Aspectos Geográficos'!$D$6,tab_estados[],1)),MAX($A$1:A3861)+1,0)</f>
        <v>3861</v>
      </c>
      <c r="B3862" s="18" t="s">
        <v>4761</v>
      </c>
      <c r="C3862" s="18" t="s">
        <v>4762</v>
      </c>
      <c r="D3862" s="18" t="s">
        <v>4771</v>
      </c>
      <c r="E3862" s="19" t="s">
        <v>9826</v>
      </c>
      <c r="F3862" s="18" t="str">
        <f t="shared" si="60"/>
        <v>Alegria</v>
      </c>
      <c r="G3862" s="19">
        <v>172.68799999999999</v>
      </c>
    </row>
    <row r="3863" spans="1:7" x14ac:dyDescent="0.25">
      <c r="A3863" s="18">
        <f>IF(ISNUMBER(SEARCH('1_Aspectos Geográficos'!$D$6,tab_estados[],1)),MAX($A$1:A3862)+1,0)</f>
        <v>3862</v>
      </c>
      <c r="B3863" s="18" t="s">
        <v>4761</v>
      </c>
      <c r="C3863" s="18" t="s">
        <v>4762</v>
      </c>
      <c r="D3863" s="18" t="s">
        <v>4772</v>
      </c>
      <c r="E3863" s="19" t="s">
        <v>9827</v>
      </c>
      <c r="F3863" s="18" t="str">
        <f t="shared" si="60"/>
        <v>Almirante Tamandaré Do Sul</v>
      </c>
      <c r="G3863" s="19">
        <v>265.36799999999999</v>
      </c>
    </row>
    <row r="3864" spans="1:7" x14ac:dyDescent="0.25">
      <c r="A3864" s="18">
        <f>IF(ISNUMBER(SEARCH('1_Aspectos Geográficos'!$D$6,tab_estados[],1)),MAX($A$1:A3863)+1,0)</f>
        <v>3863</v>
      </c>
      <c r="B3864" s="18" t="s">
        <v>4761</v>
      </c>
      <c r="C3864" s="18" t="s">
        <v>4762</v>
      </c>
      <c r="D3864" s="18" t="s">
        <v>4773</v>
      </c>
      <c r="E3864" s="19" t="s">
        <v>9828</v>
      </c>
      <c r="F3864" s="18" t="str">
        <f t="shared" si="60"/>
        <v>Alpestre</v>
      </c>
      <c r="G3864" s="19">
        <v>324.63900000000001</v>
      </c>
    </row>
    <row r="3865" spans="1:7" x14ac:dyDescent="0.25">
      <c r="A3865" s="18">
        <f>IF(ISNUMBER(SEARCH('1_Aspectos Geográficos'!$D$6,tab_estados[],1)),MAX($A$1:A3864)+1,0)</f>
        <v>3864</v>
      </c>
      <c r="B3865" s="18" t="s">
        <v>4761</v>
      </c>
      <c r="C3865" s="18" t="s">
        <v>4762</v>
      </c>
      <c r="D3865" s="18" t="s">
        <v>4774</v>
      </c>
      <c r="E3865" s="19" t="s">
        <v>6116</v>
      </c>
      <c r="F3865" s="18" t="str">
        <f t="shared" si="60"/>
        <v>Alto Alegre</v>
      </c>
      <c r="G3865" s="19">
        <v>114.44499999999999</v>
      </c>
    </row>
    <row r="3866" spans="1:7" x14ac:dyDescent="0.25">
      <c r="A3866" s="18">
        <f>IF(ISNUMBER(SEARCH('1_Aspectos Geográficos'!$D$6,tab_estados[],1)),MAX($A$1:A3865)+1,0)</f>
        <v>3865</v>
      </c>
      <c r="B3866" s="18" t="s">
        <v>4761</v>
      </c>
      <c r="C3866" s="18" t="s">
        <v>4762</v>
      </c>
      <c r="D3866" s="18" t="s">
        <v>4775</v>
      </c>
      <c r="E3866" s="19" t="s">
        <v>9829</v>
      </c>
      <c r="F3866" s="18" t="str">
        <f t="shared" si="60"/>
        <v>Alto Feliz</v>
      </c>
      <c r="G3866" s="19">
        <v>78.843000000000004</v>
      </c>
    </row>
    <row r="3867" spans="1:7" x14ac:dyDescent="0.25">
      <c r="A3867" s="18">
        <f>IF(ISNUMBER(SEARCH('1_Aspectos Geográficos'!$D$6,tab_estados[],1)),MAX($A$1:A3866)+1,0)</f>
        <v>3866</v>
      </c>
      <c r="B3867" s="18" t="s">
        <v>4761</v>
      </c>
      <c r="C3867" s="18" t="s">
        <v>4762</v>
      </c>
      <c r="D3867" s="18" t="s">
        <v>4776</v>
      </c>
      <c r="E3867" s="19" t="s">
        <v>9830</v>
      </c>
      <c r="F3867" s="18" t="str">
        <f t="shared" si="60"/>
        <v>Alvorada</v>
      </c>
      <c r="G3867" s="19">
        <v>71.311000000000007</v>
      </c>
    </row>
    <row r="3868" spans="1:7" x14ac:dyDescent="0.25">
      <c r="A3868" s="18">
        <f>IF(ISNUMBER(SEARCH('1_Aspectos Geográficos'!$D$6,tab_estados[],1)),MAX($A$1:A3867)+1,0)</f>
        <v>3867</v>
      </c>
      <c r="B3868" s="18" t="s">
        <v>4761</v>
      </c>
      <c r="C3868" s="18" t="s">
        <v>4762</v>
      </c>
      <c r="D3868" s="18" t="s">
        <v>4777</v>
      </c>
      <c r="E3868" s="19" t="s">
        <v>9831</v>
      </c>
      <c r="F3868" s="18" t="str">
        <f t="shared" si="60"/>
        <v>Amaral Ferrador</v>
      </c>
      <c r="G3868" s="19">
        <v>506.45699999999999</v>
      </c>
    </row>
    <row r="3869" spans="1:7" x14ac:dyDescent="0.25">
      <c r="A3869" s="18">
        <f>IF(ISNUMBER(SEARCH('1_Aspectos Geográficos'!$D$6,tab_estados[],1)),MAX($A$1:A3868)+1,0)</f>
        <v>3868</v>
      </c>
      <c r="B3869" s="18" t="s">
        <v>4761</v>
      </c>
      <c r="C3869" s="18" t="s">
        <v>4762</v>
      </c>
      <c r="D3869" s="18" t="s">
        <v>4778</v>
      </c>
      <c r="E3869" s="19" t="s">
        <v>9832</v>
      </c>
      <c r="F3869" s="18" t="str">
        <f t="shared" si="60"/>
        <v>Ametista Do Sul</v>
      </c>
      <c r="G3869" s="19">
        <v>93.49</v>
      </c>
    </row>
    <row r="3870" spans="1:7" x14ac:dyDescent="0.25">
      <c r="A3870" s="18">
        <f>IF(ISNUMBER(SEARCH('1_Aspectos Geográficos'!$D$6,tab_estados[],1)),MAX($A$1:A3869)+1,0)</f>
        <v>3869</v>
      </c>
      <c r="B3870" s="18" t="s">
        <v>4761</v>
      </c>
      <c r="C3870" s="18" t="s">
        <v>4762</v>
      </c>
      <c r="D3870" s="18" t="s">
        <v>4779</v>
      </c>
      <c r="E3870" s="19" t="s">
        <v>9833</v>
      </c>
      <c r="F3870" s="18" t="str">
        <f t="shared" si="60"/>
        <v>André Da Rocha</v>
      </c>
      <c r="G3870" s="19">
        <v>324.32600000000002</v>
      </c>
    </row>
    <row r="3871" spans="1:7" x14ac:dyDescent="0.25">
      <c r="A3871" s="18">
        <f>IF(ISNUMBER(SEARCH('1_Aspectos Geográficos'!$D$6,tab_estados[],1)),MAX($A$1:A3870)+1,0)</f>
        <v>3870</v>
      </c>
      <c r="B3871" s="18" t="s">
        <v>4761</v>
      </c>
      <c r="C3871" s="18" t="s">
        <v>4762</v>
      </c>
      <c r="D3871" s="18" t="s">
        <v>4780</v>
      </c>
      <c r="E3871" s="19" t="s">
        <v>9834</v>
      </c>
      <c r="F3871" s="18" t="str">
        <f t="shared" si="60"/>
        <v>Anta Gorda</v>
      </c>
      <c r="G3871" s="19">
        <v>242.964</v>
      </c>
    </row>
    <row r="3872" spans="1:7" x14ac:dyDescent="0.25">
      <c r="A3872" s="18">
        <f>IF(ISNUMBER(SEARCH('1_Aspectos Geográficos'!$D$6,tab_estados[],1)),MAX($A$1:A3871)+1,0)</f>
        <v>3871</v>
      </c>
      <c r="B3872" s="18" t="s">
        <v>4761</v>
      </c>
      <c r="C3872" s="18" t="s">
        <v>4762</v>
      </c>
      <c r="D3872" s="18" t="s">
        <v>4781</v>
      </c>
      <c r="E3872" s="19" t="s">
        <v>9835</v>
      </c>
      <c r="F3872" s="18" t="str">
        <f t="shared" si="60"/>
        <v>Antônio Prado</v>
      </c>
      <c r="G3872" s="19">
        <v>347.61700000000002</v>
      </c>
    </row>
    <row r="3873" spans="1:7" x14ac:dyDescent="0.25">
      <c r="A3873" s="18">
        <f>IF(ISNUMBER(SEARCH('1_Aspectos Geográficos'!$D$6,tab_estados[],1)),MAX($A$1:A3872)+1,0)</f>
        <v>3872</v>
      </c>
      <c r="B3873" s="18" t="s">
        <v>4761</v>
      </c>
      <c r="C3873" s="18" t="s">
        <v>4762</v>
      </c>
      <c r="D3873" s="18" t="s">
        <v>4782</v>
      </c>
      <c r="E3873" s="19" t="s">
        <v>9836</v>
      </c>
      <c r="F3873" s="18" t="str">
        <f t="shared" si="60"/>
        <v>Arambaré</v>
      </c>
      <c r="G3873" s="19">
        <v>519.12400000000002</v>
      </c>
    </row>
    <row r="3874" spans="1:7" x14ac:dyDescent="0.25">
      <c r="A3874" s="18">
        <f>IF(ISNUMBER(SEARCH('1_Aspectos Geográficos'!$D$6,tab_estados[],1)),MAX($A$1:A3873)+1,0)</f>
        <v>3873</v>
      </c>
      <c r="B3874" s="18" t="s">
        <v>4761</v>
      </c>
      <c r="C3874" s="18" t="s">
        <v>4762</v>
      </c>
      <c r="D3874" s="18" t="s">
        <v>4783</v>
      </c>
      <c r="E3874" s="19" t="s">
        <v>9837</v>
      </c>
      <c r="F3874" s="18" t="str">
        <f t="shared" si="60"/>
        <v>Araricá</v>
      </c>
      <c r="G3874" s="19">
        <v>35.152999999999999</v>
      </c>
    </row>
    <row r="3875" spans="1:7" x14ac:dyDescent="0.25">
      <c r="A3875" s="18">
        <f>IF(ISNUMBER(SEARCH('1_Aspectos Geográficos'!$D$6,tab_estados[],1)),MAX($A$1:A3874)+1,0)</f>
        <v>3874</v>
      </c>
      <c r="B3875" s="18" t="s">
        <v>4761</v>
      </c>
      <c r="C3875" s="18" t="s">
        <v>4762</v>
      </c>
      <c r="D3875" s="18" t="s">
        <v>4784</v>
      </c>
      <c r="E3875" s="19" t="s">
        <v>9838</v>
      </c>
      <c r="F3875" s="18" t="str">
        <f t="shared" si="60"/>
        <v>Aratiba</v>
      </c>
      <c r="G3875" s="19">
        <v>342.50400000000002</v>
      </c>
    </row>
    <row r="3876" spans="1:7" x14ac:dyDescent="0.25">
      <c r="A3876" s="18">
        <f>IF(ISNUMBER(SEARCH('1_Aspectos Geográficos'!$D$6,tab_estados[],1)),MAX($A$1:A3875)+1,0)</f>
        <v>3875</v>
      </c>
      <c r="B3876" s="18" t="s">
        <v>4761</v>
      </c>
      <c r="C3876" s="18" t="s">
        <v>4762</v>
      </c>
      <c r="D3876" s="18" t="s">
        <v>4785</v>
      </c>
      <c r="E3876" s="19" t="s">
        <v>9839</v>
      </c>
      <c r="F3876" s="18" t="str">
        <f t="shared" si="60"/>
        <v>Arroio Do Meio</v>
      </c>
      <c r="G3876" s="19">
        <v>157.95699999999999</v>
      </c>
    </row>
    <row r="3877" spans="1:7" x14ac:dyDescent="0.25">
      <c r="A3877" s="18">
        <f>IF(ISNUMBER(SEARCH('1_Aspectos Geográficos'!$D$6,tab_estados[],1)),MAX($A$1:A3876)+1,0)</f>
        <v>3876</v>
      </c>
      <c r="B3877" s="18" t="s">
        <v>4761</v>
      </c>
      <c r="C3877" s="18" t="s">
        <v>4762</v>
      </c>
      <c r="D3877" s="18" t="s">
        <v>4786</v>
      </c>
      <c r="E3877" s="19" t="s">
        <v>9840</v>
      </c>
      <c r="F3877" s="18" t="str">
        <f t="shared" si="60"/>
        <v>Arroio Do Sal</v>
      </c>
      <c r="G3877" s="19">
        <v>120.91200000000001</v>
      </c>
    </row>
    <row r="3878" spans="1:7" x14ac:dyDescent="0.25">
      <c r="A3878" s="18">
        <f>IF(ISNUMBER(SEARCH('1_Aspectos Geográficos'!$D$6,tab_estados[],1)),MAX($A$1:A3877)+1,0)</f>
        <v>3877</v>
      </c>
      <c r="B3878" s="18" t="s">
        <v>4761</v>
      </c>
      <c r="C3878" s="18" t="s">
        <v>4762</v>
      </c>
      <c r="D3878" s="18" t="s">
        <v>4787</v>
      </c>
      <c r="E3878" s="19" t="s">
        <v>9841</v>
      </c>
      <c r="F3878" s="18" t="str">
        <f t="shared" si="60"/>
        <v>Arroio Do Padre</v>
      </c>
      <c r="G3878" s="19">
        <v>124.31699999999999</v>
      </c>
    </row>
    <row r="3879" spans="1:7" x14ac:dyDescent="0.25">
      <c r="A3879" s="18">
        <f>IF(ISNUMBER(SEARCH('1_Aspectos Geográficos'!$D$6,tab_estados[],1)),MAX($A$1:A3878)+1,0)</f>
        <v>3878</v>
      </c>
      <c r="B3879" s="18" t="s">
        <v>4761</v>
      </c>
      <c r="C3879" s="18" t="s">
        <v>4762</v>
      </c>
      <c r="D3879" s="18" t="s">
        <v>4788</v>
      </c>
      <c r="E3879" s="19" t="s">
        <v>9842</v>
      </c>
      <c r="F3879" s="18" t="str">
        <f t="shared" si="60"/>
        <v>Arroio Dos Ratos</v>
      </c>
      <c r="G3879" s="19">
        <v>425.93299999999999</v>
      </c>
    </row>
    <row r="3880" spans="1:7" x14ac:dyDescent="0.25">
      <c r="A3880" s="18">
        <f>IF(ISNUMBER(SEARCH('1_Aspectos Geográficos'!$D$6,tab_estados[],1)),MAX($A$1:A3879)+1,0)</f>
        <v>3879</v>
      </c>
      <c r="B3880" s="18" t="s">
        <v>4761</v>
      </c>
      <c r="C3880" s="18" t="s">
        <v>4762</v>
      </c>
      <c r="D3880" s="18" t="s">
        <v>4789</v>
      </c>
      <c r="E3880" s="19" t="s">
        <v>9843</v>
      </c>
      <c r="F3880" s="18" t="str">
        <f t="shared" si="60"/>
        <v>Arroio Do Tigre</v>
      </c>
      <c r="G3880" s="19">
        <v>316.50900000000001</v>
      </c>
    </row>
    <row r="3881" spans="1:7" x14ac:dyDescent="0.25">
      <c r="A3881" s="18">
        <f>IF(ISNUMBER(SEARCH('1_Aspectos Geográficos'!$D$6,tab_estados[],1)),MAX($A$1:A3880)+1,0)</f>
        <v>3880</v>
      </c>
      <c r="B3881" s="18" t="s">
        <v>4761</v>
      </c>
      <c r="C3881" s="18" t="s">
        <v>4762</v>
      </c>
      <c r="D3881" s="18" t="s">
        <v>4790</v>
      </c>
      <c r="E3881" s="19" t="s">
        <v>9844</v>
      </c>
      <c r="F3881" s="18" t="str">
        <f t="shared" si="60"/>
        <v>Arroio Grande</v>
      </c>
      <c r="G3881" s="19">
        <v>2513.5970000000002</v>
      </c>
    </row>
    <row r="3882" spans="1:7" x14ac:dyDescent="0.25">
      <c r="A3882" s="18">
        <f>IF(ISNUMBER(SEARCH('1_Aspectos Geográficos'!$D$6,tab_estados[],1)),MAX($A$1:A3881)+1,0)</f>
        <v>3881</v>
      </c>
      <c r="B3882" s="18" t="s">
        <v>4761</v>
      </c>
      <c r="C3882" s="18" t="s">
        <v>4762</v>
      </c>
      <c r="D3882" s="18" t="s">
        <v>4791</v>
      </c>
      <c r="E3882" s="19" t="s">
        <v>9845</v>
      </c>
      <c r="F3882" s="18" t="str">
        <f t="shared" si="60"/>
        <v>Arvorezinha</v>
      </c>
      <c r="G3882" s="19">
        <v>271.64299999999997</v>
      </c>
    </row>
    <row r="3883" spans="1:7" x14ac:dyDescent="0.25">
      <c r="A3883" s="18">
        <f>IF(ISNUMBER(SEARCH('1_Aspectos Geográficos'!$D$6,tab_estados[],1)),MAX($A$1:A3882)+1,0)</f>
        <v>3882</v>
      </c>
      <c r="B3883" s="18" t="s">
        <v>4761</v>
      </c>
      <c r="C3883" s="18" t="s">
        <v>4762</v>
      </c>
      <c r="D3883" s="18" t="s">
        <v>4792</v>
      </c>
      <c r="E3883" s="19" t="s">
        <v>9846</v>
      </c>
      <c r="F3883" s="18" t="str">
        <f t="shared" si="60"/>
        <v>Augusto Pestana</v>
      </c>
      <c r="G3883" s="19">
        <v>347.72199999999998</v>
      </c>
    </row>
    <row r="3884" spans="1:7" x14ac:dyDescent="0.25">
      <c r="A3884" s="18">
        <f>IF(ISNUMBER(SEARCH('1_Aspectos Geográficos'!$D$6,tab_estados[],1)),MAX($A$1:A3883)+1,0)</f>
        <v>3883</v>
      </c>
      <c r="B3884" s="18" t="s">
        <v>4761</v>
      </c>
      <c r="C3884" s="18" t="s">
        <v>4762</v>
      </c>
      <c r="D3884" s="18" t="s">
        <v>4793</v>
      </c>
      <c r="E3884" s="19" t="s">
        <v>9847</v>
      </c>
      <c r="F3884" s="18" t="str">
        <f t="shared" si="60"/>
        <v>Áurea</v>
      </c>
      <c r="G3884" s="19">
        <v>158.291</v>
      </c>
    </row>
    <row r="3885" spans="1:7" x14ac:dyDescent="0.25">
      <c r="A3885" s="18">
        <f>IF(ISNUMBER(SEARCH('1_Aspectos Geográficos'!$D$6,tab_estados[],1)),MAX($A$1:A3884)+1,0)</f>
        <v>3884</v>
      </c>
      <c r="B3885" s="18" t="s">
        <v>4761</v>
      </c>
      <c r="C3885" s="18" t="s">
        <v>4762</v>
      </c>
      <c r="D3885" s="18" t="s">
        <v>4794</v>
      </c>
      <c r="E3885" s="19" t="s">
        <v>9848</v>
      </c>
      <c r="F3885" s="18" t="str">
        <f t="shared" si="60"/>
        <v>Bagé</v>
      </c>
      <c r="G3885" s="19">
        <v>4093.5819999999999</v>
      </c>
    </row>
    <row r="3886" spans="1:7" x14ac:dyDescent="0.25">
      <c r="A3886" s="18">
        <f>IF(ISNUMBER(SEARCH('1_Aspectos Geográficos'!$D$6,tab_estados[],1)),MAX($A$1:A3885)+1,0)</f>
        <v>3885</v>
      </c>
      <c r="B3886" s="18" t="s">
        <v>4761</v>
      </c>
      <c r="C3886" s="18" t="s">
        <v>4762</v>
      </c>
      <c r="D3886" s="18" t="s">
        <v>4795</v>
      </c>
      <c r="E3886" s="19" t="s">
        <v>9849</v>
      </c>
      <c r="F3886" s="18" t="str">
        <f t="shared" si="60"/>
        <v>Balneário Pinhal</v>
      </c>
      <c r="G3886" s="19">
        <v>102.251</v>
      </c>
    </row>
    <row r="3887" spans="1:7" x14ac:dyDescent="0.25">
      <c r="A3887" s="18">
        <f>IF(ISNUMBER(SEARCH('1_Aspectos Geográficos'!$D$6,tab_estados[],1)),MAX($A$1:A3886)+1,0)</f>
        <v>3886</v>
      </c>
      <c r="B3887" s="18" t="s">
        <v>4761</v>
      </c>
      <c r="C3887" s="18" t="s">
        <v>4762</v>
      </c>
      <c r="D3887" s="18" t="s">
        <v>4796</v>
      </c>
      <c r="E3887" s="19" t="s">
        <v>9850</v>
      </c>
      <c r="F3887" s="18" t="str">
        <f t="shared" si="60"/>
        <v>Barão</v>
      </c>
      <c r="G3887" s="19">
        <v>124.557</v>
      </c>
    </row>
    <row r="3888" spans="1:7" x14ac:dyDescent="0.25">
      <c r="A3888" s="18">
        <f>IF(ISNUMBER(SEARCH('1_Aspectos Geográficos'!$D$6,tab_estados[],1)),MAX($A$1:A3887)+1,0)</f>
        <v>3887</v>
      </c>
      <c r="B3888" s="18" t="s">
        <v>4761</v>
      </c>
      <c r="C3888" s="18" t="s">
        <v>4762</v>
      </c>
      <c r="D3888" s="18" t="s">
        <v>4797</v>
      </c>
      <c r="E3888" s="19" t="s">
        <v>9851</v>
      </c>
      <c r="F3888" s="18" t="str">
        <f t="shared" si="60"/>
        <v>Barão De Cotegipe</v>
      </c>
      <c r="G3888" s="19">
        <v>260.21199999999999</v>
      </c>
    </row>
    <row r="3889" spans="1:7" x14ac:dyDescent="0.25">
      <c r="A3889" s="18">
        <f>IF(ISNUMBER(SEARCH('1_Aspectos Geográficos'!$D$6,tab_estados[],1)),MAX($A$1:A3888)+1,0)</f>
        <v>3888</v>
      </c>
      <c r="B3889" s="18" t="s">
        <v>4761</v>
      </c>
      <c r="C3889" s="18" t="s">
        <v>4762</v>
      </c>
      <c r="D3889" s="18" t="s">
        <v>4798</v>
      </c>
      <c r="E3889" s="19" t="s">
        <v>9852</v>
      </c>
      <c r="F3889" s="18" t="str">
        <f t="shared" si="60"/>
        <v>Barão Do Triunfo</v>
      </c>
      <c r="G3889" s="19">
        <v>436.39499999999998</v>
      </c>
    </row>
    <row r="3890" spans="1:7" x14ac:dyDescent="0.25">
      <c r="A3890" s="18">
        <f>IF(ISNUMBER(SEARCH('1_Aspectos Geográficos'!$D$6,tab_estados[],1)),MAX($A$1:A3889)+1,0)</f>
        <v>3889</v>
      </c>
      <c r="B3890" s="18" t="s">
        <v>4761</v>
      </c>
      <c r="C3890" s="18" t="s">
        <v>4762</v>
      </c>
      <c r="D3890" s="18" t="s">
        <v>4799</v>
      </c>
      <c r="E3890" s="19" t="s">
        <v>8870</v>
      </c>
      <c r="F3890" s="18" t="str">
        <f t="shared" si="60"/>
        <v>Barracão</v>
      </c>
      <c r="G3890" s="19">
        <v>516.73199999999997</v>
      </c>
    </row>
    <row r="3891" spans="1:7" x14ac:dyDescent="0.25">
      <c r="A3891" s="18">
        <f>IF(ISNUMBER(SEARCH('1_Aspectos Geográficos'!$D$6,tab_estados[],1)),MAX($A$1:A3890)+1,0)</f>
        <v>3890</v>
      </c>
      <c r="B3891" s="18" t="s">
        <v>4761</v>
      </c>
      <c r="C3891" s="18" t="s">
        <v>4762</v>
      </c>
      <c r="D3891" s="18" t="s">
        <v>4800</v>
      </c>
      <c r="E3891" s="19" t="s">
        <v>9853</v>
      </c>
      <c r="F3891" s="18" t="str">
        <f t="shared" si="60"/>
        <v>Barra Do Guarita</v>
      </c>
      <c r="G3891" s="19">
        <v>63.372999999999998</v>
      </c>
    </row>
    <row r="3892" spans="1:7" x14ac:dyDescent="0.25">
      <c r="A3892" s="18">
        <f>IF(ISNUMBER(SEARCH('1_Aspectos Geográficos'!$D$6,tab_estados[],1)),MAX($A$1:A3891)+1,0)</f>
        <v>3891</v>
      </c>
      <c r="B3892" s="18" t="s">
        <v>4761</v>
      </c>
      <c r="C3892" s="18" t="s">
        <v>4762</v>
      </c>
      <c r="D3892" s="18" t="s">
        <v>4801</v>
      </c>
      <c r="E3892" s="19" t="s">
        <v>9854</v>
      </c>
      <c r="F3892" s="18" t="str">
        <f t="shared" si="60"/>
        <v>Barra Do Quaraí</v>
      </c>
      <c r="G3892" s="19">
        <v>1054.4480000000001</v>
      </c>
    </row>
    <row r="3893" spans="1:7" x14ac:dyDescent="0.25">
      <c r="A3893" s="18">
        <f>IF(ISNUMBER(SEARCH('1_Aspectos Geográficos'!$D$6,tab_estados[],1)),MAX($A$1:A3892)+1,0)</f>
        <v>3892</v>
      </c>
      <c r="B3893" s="18" t="s">
        <v>4761</v>
      </c>
      <c r="C3893" s="18" t="s">
        <v>4762</v>
      </c>
      <c r="D3893" s="18" t="s">
        <v>4802</v>
      </c>
      <c r="E3893" s="19" t="s">
        <v>9855</v>
      </c>
      <c r="F3893" s="18" t="str">
        <f t="shared" si="60"/>
        <v>Barra Do Ribeiro</v>
      </c>
      <c r="G3893" s="19">
        <v>728.94799999999998</v>
      </c>
    </row>
    <row r="3894" spans="1:7" x14ac:dyDescent="0.25">
      <c r="A3894" s="18">
        <f>IF(ISNUMBER(SEARCH('1_Aspectos Geográficos'!$D$6,tab_estados[],1)),MAX($A$1:A3893)+1,0)</f>
        <v>3893</v>
      </c>
      <c r="B3894" s="18" t="s">
        <v>4761</v>
      </c>
      <c r="C3894" s="18" t="s">
        <v>4762</v>
      </c>
      <c r="D3894" s="18" t="s">
        <v>4803</v>
      </c>
      <c r="E3894" s="19" t="s">
        <v>9856</v>
      </c>
      <c r="F3894" s="18" t="str">
        <f t="shared" si="60"/>
        <v>Barra Do Rio Azul</v>
      </c>
      <c r="G3894" s="19">
        <v>147.13900000000001</v>
      </c>
    </row>
    <row r="3895" spans="1:7" x14ac:dyDescent="0.25">
      <c r="A3895" s="18">
        <f>IF(ISNUMBER(SEARCH('1_Aspectos Geográficos'!$D$6,tab_estados[],1)),MAX($A$1:A3894)+1,0)</f>
        <v>3894</v>
      </c>
      <c r="B3895" s="18" t="s">
        <v>4761</v>
      </c>
      <c r="C3895" s="18" t="s">
        <v>4762</v>
      </c>
      <c r="D3895" s="18" t="s">
        <v>4804</v>
      </c>
      <c r="E3895" s="19" t="s">
        <v>9857</v>
      </c>
      <c r="F3895" s="18" t="str">
        <f t="shared" si="60"/>
        <v>Barra Funda</v>
      </c>
      <c r="G3895" s="19">
        <v>60.033000000000001</v>
      </c>
    </row>
    <row r="3896" spans="1:7" x14ac:dyDescent="0.25">
      <c r="A3896" s="18">
        <f>IF(ISNUMBER(SEARCH('1_Aspectos Geográficos'!$D$6,tab_estados[],1)),MAX($A$1:A3895)+1,0)</f>
        <v>3895</v>
      </c>
      <c r="B3896" s="18" t="s">
        <v>4761</v>
      </c>
      <c r="C3896" s="18" t="s">
        <v>4762</v>
      </c>
      <c r="D3896" s="18" t="s">
        <v>4805</v>
      </c>
      <c r="E3896" s="19" t="s">
        <v>9858</v>
      </c>
      <c r="F3896" s="18" t="str">
        <f t="shared" si="60"/>
        <v>Barros Cassal</v>
      </c>
      <c r="G3896" s="19">
        <v>648.89599999999996</v>
      </c>
    </row>
    <row r="3897" spans="1:7" x14ac:dyDescent="0.25">
      <c r="A3897" s="18">
        <f>IF(ISNUMBER(SEARCH('1_Aspectos Geográficos'!$D$6,tab_estados[],1)),MAX($A$1:A3896)+1,0)</f>
        <v>3896</v>
      </c>
      <c r="B3897" s="18" t="s">
        <v>4761</v>
      </c>
      <c r="C3897" s="18" t="s">
        <v>4762</v>
      </c>
      <c r="D3897" s="18" t="s">
        <v>4806</v>
      </c>
      <c r="E3897" s="19" t="s">
        <v>9859</v>
      </c>
      <c r="F3897" s="18" t="str">
        <f t="shared" si="60"/>
        <v>Benjamin Constant Do Sul</v>
      </c>
      <c r="G3897" s="19">
        <v>132.39500000000001</v>
      </c>
    </row>
    <row r="3898" spans="1:7" x14ac:dyDescent="0.25">
      <c r="A3898" s="18">
        <f>IF(ISNUMBER(SEARCH('1_Aspectos Geográficos'!$D$6,tab_estados[],1)),MAX($A$1:A3897)+1,0)</f>
        <v>3897</v>
      </c>
      <c r="B3898" s="18" t="s">
        <v>4761</v>
      </c>
      <c r="C3898" s="18" t="s">
        <v>4762</v>
      </c>
      <c r="D3898" s="18" t="s">
        <v>4807</v>
      </c>
      <c r="E3898" s="19" t="s">
        <v>9860</v>
      </c>
      <c r="F3898" s="18" t="str">
        <f t="shared" si="60"/>
        <v>Bento Gonçalves</v>
      </c>
      <c r="G3898" s="19">
        <v>274.07</v>
      </c>
    </row>
    <row r="3899" spans="1:7" x14ac:dyDescent="0.25">
      <c r="A3899" s="18">
        <f>IF(ISNUMBER(SEARCH('1_Aspectos Geográficos'!$D$6,tab_estados[],1)),MAX($A$1:A3898)+1,0)</f>
        <v>3898</v>
      </c>
      <c r="B3899" s="18" t="s">
        <v>4761</v>
      </c>
      <c r="C3899" s="18" t="s">
        <v>4762</v>
      </c>
      <c r="D3899" s="18" t="s">
        <v>4808</v>
      </c>
      <c r="E3899" s="19" t="s">
        <v>9861</v>
      </c>
      <c r="F3899" s="18" t="str">
        <f t="shared" si="60"/>
        <v>Boa Vista Das Missões</v>
      </c>
      <c r="G3899" s="19">
        <v>194.815</v>
      </c>
    </row>
    <row r="3900" spans="1:7" x14ac:dyDescent="0.25">
      <c r="A3900" s="18">
        <f>IF(ISNUMBER(SEARCH('1_Aspectos Geográficos'!$D$6,tab_estados[],1)),MAX($A$1:A3899)+1,0)</f>
        <v>3899</v>
      </c>
      <c r="B3900" s="18" t="s">
        <v>4761</v>
      </c>
      <c r="C3900" s="18" t="s">
        <v>4762</v>
      </c>
      <c r="D3900" s="18" t="s">
        <v>4809</v>
      </c>
      <c r="E3900" s="19" t="s">
        <v>9862</v>
      </c>
      <c r="F3900" s="18" t="str">
        <f t="shared" si="60"/>
        <v>Boa Vista Do Buricá</v>
      </c>
      <c r="G3900" s="19">
        <v>108.732</v>
      </c>
    </row>
    <row r="3901" spans="1:7" x14ac:dyDescent="0.25">
      <c r="A3901" s="18">
        <f>IF(ISNUMBER(SEARCH('1_Aspectos Geográficos'!$D$6,tab_estados[],1)),MAX($A$1:A3900)+1,0)</f>
        <v>3900</v>
      </c>
      <c r="B3901" s="18" t="s">
        <v>4761</v>
      </c>
      <c r="C3901" s="18" t="s">
        <v>4762</v>
      </c>
      <c r="D3901" s="18" t="s">
        <v>4810</v>
      </c>
      <c r="E3901" s="19" t="s">
        <v>9863</v>
      </c>
      <c r="F3901" s="18" t="str">
        <f t="shared" si="60"/>
        <v>Boa Vista Do Cadeado</v>
      </c>
      <c r="G3901" s="19">
        <v>700.53300000000002</v>
      </c>
    </row>
    <row r="3902" spans="1:7" x14ac:dyDescent="0.25">
      <c r="A3902" s="18">
        <f>IF(ISNUMBER(SEARCH('1_Aspectos Geográficos'!$D$6,tab_estados[],1)),MAX($A$1:A3901)+1,0)</f>
        <v>3901</v>
      </c>
      <c r="B3902" s="18" t="s">
        <v>4761</v>
      </c>
      <c r="C3902" s="18" t="s">
        <v>4762</v>
      </c>
      <c r="D3902" s="18" t="s">
        <v>4811</v>
      </c>
      <c r="E3902" s="19" t="s">
        <v>9864</v>
      </c>
      <c r="F3902" s="18" t="str">
        <f t="shared" si="60"/>
        <v>Boa Vista Do Incra</v>
      </c>
      <c r="G3902" s="19">
        <v>503.471</v>
      </c>
    </row>
    <row r="3903" spans="1:7" x14ac:dyDescent="0.25">
      <c r="A3903" s="18">
        <f>IF(ISNUMBER(SEARCH('1_Aspectos Geográficos'!$D$6,tab_estados[],1)),MAX($A$1:A3902)+1,0)</f>
        <v>3902</v>
      </c>
      <c r="B3903" s="18" t="s">
        <v>4761</v>
      </c>
      <c r="C3903" s="18" t="s">
        <v>4762</v>
      </c>
      <c r="D3903" s="18" t="s">
        <v>4812</v>
      </c>
      <c r="E3903" s="19" t="s">
        <v>9865</v>
      </c>
      <c r="F3903" s="18" t="str">
        <f t="shared" si="60"/>
        <v>Boa Vista Do Sul</v>
      </c>
      <c r="G3903" s="19">
        <v>92.926000000000002</v>
      </c>
    </row>
    <row r="3904" spans="1:7" x14ac:dyDescent="0.25">
      <c r="A3904" s="18">
        <f>IF(ISNUMBER(SEARCH('1_Aspectos Geográficos'!$D$6,tab_estados[],1)),MAX($A$1:A3903)+1,0)</f>
        <v>3903</v>
      </c>
      <c r="B3904" s="18" t="s">
        <v>4761</v>
      </c>
      <c r="C3904" s="18" t="s">
        <v>4762</v>
      </c>
      <c r="D3904" s="18" t="s">
        <v>4813</v>
      </c>
      <c r="E3904" s="19" t="s">
        <v>8672</v>
      </c>
      <c r="F3904" s="18" t="str">
        <f t="shared" si="60"/>
        <v>Bom Jesus</v>
      </c>
      <c r="G3904" s="19">
        <v>2624.6709999999998</v>
      </c>
    </row>
    <row r="3905" spans="1:7" x14ac:dyDescent="0.25">
      <c r="A3905" s="18">
        <f>IF(ISNUMBER(SEARCH('1_Aspectos Geográficos'!$D$6,tab_estados[],1)),MAX($A$1:A3904)+1,0)</f>
        <v>3904</v>
      </c>
      <c r="B3905" s="18" t="s">
        <v>4761</v>
      </c>
      <c r="C3905" s="18" t="s">
        <v>4762</v>
      </c>
      <c r="D3905" s="18" t="s">
        <v>4814</v>
      </c>
      <c r="E3905" s="19" t="s">
        <v>9866</v>
      </c>
      <c r="F3905" s="18" t="str">
        <f t="shared" si="60"/>
        <v>Bom Princípio</v>
      </c>
      <c r="G3905" s="19">
        <v>88.504000000000005</v>
      </c>
    </row>
    <row r="3906" spans="1:7" x14ac:dyDescent="0.25">
      <c r="A3906" s="18">
        <f>IF(ISNUMBER(SEARCH('1_Aspectos Geográficos'!$D$6,tab_estados[],1)),MAX($A$1:A3905)+1,0)</f>
        <v>3905</v>
      </c>
      <c r="B3906" s="18" t="s">
        <v>4761</v>
      </c>
      <c r="C3906" s="18" t="s">
        <v>4762</v>
      </c>
      <c r="D3906" s="18" t="s">
        <v>4815</v>
      </c>
      <c r="E3906" s="19" t="s">
        <v>9867</v>
      </c>
      <c r="F3906" s="18" t="str">
        <f t="shared" ref="F3906:F3969" si="61">IFERROR(VLOOKUP(ROW(A3905),lista,5,0),"")</f>
        <v>Bom Progresso</v>
      </c>
      <c r="G3906" s="19">
        <v>88.741</v>
      </c>
    </row>
    <row r="3907" spans="1:7" x14ac:dyDescent="0.25">
      <c r="A3907" s="18">
        <f>IF(ISNUMBER(SEARCH('1_Aspectos Geográficos'!$D$6,tab_estados[],1)),MAX($A$1:A3906)+1,0)</f>
        <v>3906</v>
      </c>
      <c r="B3907" s="18" t="s">
        <v>4761</v>
      </c>
      <c r="C3907" s="18" t="s">
        <v>4762</v>
      </c>
      <c r="D3907" s="18" t="s">
        <v>4816</v>
      </c>
      <c r="E3907" s="19" t="s">
        <v>9868</v>
      </c>
      <c r="F3907" s="18" t="str">
        <f t="shared" si="61"/>
        <v>Bom Retiro Do Sul</v>
      </c>
      <c r="G3907" s="19">
        <v>102.32599999999999</v>
      </c>
    </row>
    <row r="3908" spans="1:7" x14ac:dyDescent="0.25">
      <c r="A3908" s="18">
        <f>IF(ISNUMBER(SEARCH('1_Aspectos Geográficos'!$D$6,tab_estados[],1)),MAX($A$1:A3907)+1,0)</f>
        <v>3907</v>
      </c>
      <c r="B3908" s="18" t="s">
        <v>4761</v>
      </c>
      <c r="C3908" s="18" t="s">
        <v>4762</v>
      </c>
      <c r="D3908" s="18" t="s">
        <v>4817</v>
      </c>
      <c r="E3908" s="19" t="s">
        <v>9869</v>
      </c>
      <c r="F3908" s="18" t="str">
        <f t="shared" si="61"/>
        <v>Boqueirão Do Leão</v>
      </c>
      <c r="G3908" s="19">
        <v>265.52100000000002</v>
      </c>
    </row>
    <row r="3909" spans="1:7" x14ac:dyDescent="0.25">
      <c r="A3909" s="18">
        <f>IF(ISNUMBER(SEARCH('1_Aspectos Geográficos'!$D$6,tab_estados[],1)),MAX($A$1:A3908)+1,0)</f>
        <v>3908</v>
      </c>
      <c r="B3909" s="18" t="s">
        <v>4761</v>
      </c>
      <c r="C3909" s="18" t="s">
        <v>4762</v>
      </c>
      <c r="D3909" s="18" t="s">
        <v>4818</v>
      </c>
      <c r="E3909" s="19" t="s">
        <v>9870</v>
      </c>
      <c r="F3909" s="18" t="str">
        <f t="shared" si="61"/>
        <v>Bossoroca</v>
      </c>
      <c r="G3909" s="19">
        <v>1610.5730000000001</v>
      </c>
    </row>
    <row r="3910" spans="1:7" x14ac:dyDescent="0.25">
      <c r="A3910" s="18">
        <f>IF(ISNUMBER(SEARCH('1_Aspectos Geográficos'!$D$6,tab_estados[],1)),MAX($A$1:A3909)+1,0)</f>
        <v>3909</v>
      </c>
      <c r="B3910" s="18" t="s">
        <v>4761</v>
      </c>
      <c r="C3910" s="18" t="s">
        <v>4762</v>
      </c>
      <c r="D3910" s="18" t="s">
        <v>4819</v>
      </c>
      <c r="E3910" s="19" t="s">
        <v>9871</v>
      </c>
      <c r="F3910" s="18" t="str">
        <f t="shared" si="61"/>
        <v>Bozano</v>
      </c>
      <c r="G3910" s="19">
        <v>201.03899999999999</v>
      </c>
    </row>
    <row r="3911" spans="1:7" x14ac:dyDescent="0.25">
      <c r="A3911" s="18">
        <f>IF(ISNUMBER(SEARCH('1_Aspectos Geográficos'!$D$6,tab_estados[],1)),MAX($A$1:A3910)+1,0)</f>
        <v>3910</v>
      </c>
      <c r="B3911" s="18" t="s">
        <v>4761</v>
      </c>
      <c r="C3911" s="18" t="s">
        <v>4762</v>
      </c>
      <c r="D3911" s="18" t="s">
        <v>4820</v>
      </c>
      <c r="E3911" s="19" t="s">
        <v>9872</v>
      </c>
      <c r="F3911" s="18" t="str">
        <f t="shared" si="61"/>
        <v>Braga</v>
      </c>
      <c r="G3911" s="19">
        <v>128.99199999999999</v>
      </c>
    </row>
    <row r="3912" spans="1:7" x14ac:dyDescent="0.25">
      <c r="A3912" s="18">
        <f>IF(ISNUMBER(SEARCH('1_Aspectos Geográficos'!$D$6,tab_estados[],1)),MAX($A$1:A3911)+1,0)</f>
        <v>3911</v>
      </c>
      <c r="B3912" s="18" t="s">
        <v>4761</v>
      </c>
      <c r="C3912" s="18" t="s">
        <v>4762</v>
      </c>
      <c r="D3912" s="18" t="s">
        <v>4821</v>
      </c>
      <c r="E3912" s="19" t="s">
        <v>9873</v>
      </c>
      <c r="F3912" s="18" t="str">
        <f t="shared" si="61"/>
        <v>Brochier</v>
      </c>
      <c r="G3912" s="19">
        <v>105.381</v>
      </c>
    </row>
    <row r="3913" spans="1:7" x14ac:dyDescent="0.25">
      <c r="A3913" s="18">
        <f>IF(ISNUMBER(SEARCH('1_Aspectos Geográficos'!$D$6,tab_estados[],1)),MAX($A$1:A3912)+1,0)</f>
        <v>3912</v>
      </c>
      <c r="B3913" s="18" t="s">
        <v>4761</v>
      </c>
      <c r="C3913" s="18" t="s">
        <v>4762</v>
      </c>
      <c r="D3913" s="18" t="s">
        <v>4822</v>
      </c>
      <c r="E3913" s="19" t="s">
        <v>9874</v>
      </c>
      <c r="F3913" s="18" t="str">
        <f t="shared" si="61"/>
        <v>Butiá</v>
      </c>
      <c r="G3913" s="19">
        <v>752.18700000000001</v>
      </c>
    </row>
    <row r="3914" spans="1:7" x14ac:dyDescent="0.25">
      <c r="A3914" s="18">
        <f>IF(ISNUMBER(SEARCH('1_Aspectos Geográficos'!$D$6,tab_estados[],1)),MAX($A$1:A3913)+1,0)</f>
        <v>3913</v>
      </c>
      <c r="B3914" s="18" t="s">
        <v>4761</v>
      </c>
      <c r="C3914" s="18" t="s">
        <v>4762</v>
      </c>
      <c r="D3914" s="18" t="s">
        <v>4823</v>
      </c>
      <c r="E3914" s="19" t="s">
        <v>9875</v>
      </c>
      <c r="F3914" s="18" t="str">
        <f t="shared" si="61"/>
        <v>Caçapava Do Sul</v>
      </c>
      <c r="G3914" s="19">
        <v>3047.1129999999998</v>
      </c>
    </row>
    <row r="3915" spans="1:7" x14ac:dyDescent="0.25">
      <c r="A3915" s="18">
        <f>IF(ISNUMBER(SEARCH('1_Aspectos Geográficos'!$D$6,tab_estados[],1)),MAX($A$1:A3914)+1,0)</f>
        <v>3914</v>
      </c>
      <c r="B3915" s="18" t="s">
        <v>4761</v>
      </c>
      <c r="C3915" s="18" t="s">
        <v>4762</v>
      </c>
      <c r="D3915" s="18" t="s">
        <v>4824</v>
      </c>
      <c r="E3915" s="19" t="s">
        <v>9876</v>
      </c>
      <c r="F3915" s="18" t="str">
        <f t="shared" si="61"/>
        <v>Cacequi</v>
      </c>
      <c r="G3915" s="19">
        <v>2369.9490000000001</v>
      </c>
    </row>
    <row r="3916" spans="1:7" x14ac:dyDescent="0.25">
      <c r="A3916" s="18">
        <f>IF(ISNUMBER(SEARCH('1_Aspectos Geográficos'!$D$6,tab_estados[],1)),MAX($A$1:A3915)+1,0)</f>
        <v>3915</v>
      </c>
      <c r="B3916" s="18" t="s">
        <v>4761</v>
      </c>
      <c r="C3916" s="18" t="s">
        <v>4762</v>
      </c>
      <c r="D3916" s="18" t="s">
        <v>4825</v>
      </c>
      <c r="E3916" s="19" t="s">
        <v>9877</v>
      </c>
      <c r="F3916" s="18" t="str">
        <f t="shared" si="61"/>
        <v>Cachoeira Do Sul</v>
      </c>
      <c r="G3916" s="19">
        <v>3735.1640000000002</v>
      </c>
    </row>
    <row r="3917" spans="1:7" x14ac:dyDescent="0.25">
      <c r="A3917" s="18">
        <f>IF(ISNUMBER(SEARCH('1_Aspectos Geográficos'!$D$6,tab_estados[],1)),MAX($A$1:A3916)+1,0)</f>
        <v>3916</v>
      </c>
      <c r="B3917" s="18" t="s">
        <v>4761</v>
      </c>
      <c r="C3917" s="18" t="s">
        <v>4762</v>
      </c>
      <c r="D3917" s="18" t="s">
        <v>4826</v>
      </c>
      <c r="E3917" s="19" t="s">
        <v>9241</v>
      </c>
      <c r="F3917" s="18" t="str">
        <f t="shared" si="61"/>
        <v>Cachoeirinha</v>
      </c>
      <c r="G3917" s="19">
        <v>44.018000000000001</v>
      </c>
    </row>
    <row r="3918" spans="1:7" x14ac:dyDescent="0.25">
      <c r="A3918" s="18">
        <f>IF(ISNUMBER(SEARCH('1_Aspectos Geográficos'!$D$6,tab_estados[],1)),MAX($A$1:A3917)+1,0)</f>
        <v>3917</v>
      </c>
      <c r="B3918" s="18" t="s">
        <v>4761</v>
      </c>
      <c r="C3918" s="18" t="s">
        <v>4762</v>
      </c>
      <c r="D3918" s="18" t="s">
        <v>4827</v>
      </c>
      <c r="E3918" s="19" t="s">
        <v>9878</v>
      </c>
      <c r="F3918" s="18" t="str">
        <f t="shared" si="61"/>
        <v>Cacique Doble</v>
      </c>
      <c r="G3918" s="19">
        <v>203.797</v>
      </c>
    </row>
    <row r="3919" spans="1:7" x14ac:dyDescent="0.25">
      <c r="A3919" s="18">
        <f>IF(ISNUMBER(SEARCH('1_Aspectos Geográficos'!$D$6,tab_estados[],1)),MAX($A$1:A3918)+1,0)</f>
        <v>3918</v>
      </c>
      <c r="B3919" s="18" t="s">
        <v>4761</v>
      </c>
      <c r="C3919" s="18" t="s">
        <v>4762</v>
      </c>
      <c r="D3919" s="18" t="s">
        <v>4828</v>
      </c>
      <c r="E3919" s="19" t="s">
        <v>9879</v>
      </c>
      <c r="F3919" s="18" t="str">
        <f t="shared" si="61"/>
        <v>Caibaté</v>
      </c>
      <c r="G3919" s="19">
        <v>260.31</v>
      </c>
    </row>
    <row r="3920" spans="1:7" x14ac:dyDescent="0.25">
      <c r="A3920" s="18">
        <f>IF(ISNUMBER(SEARCH('1_Aspectos Geográficos'!$D$6,tab_estados[],1)),MAX($A$1:A3919)+1,0)</f>
        <v>3919</v>
      </c>
      <c r="B3920" s="18" t="s">
        <v>4761</v>
      </c>
      <c r="C3920" s="18" t="s">
        <v>4762</v>
      </c>
      <c r="D3920" s="18" t="s">
        <v>4829</v>
      </c>
      <c r="E3920" s="19" t="s">
        <v>8686</v>
      </c>
      <c r="F3920" s="18" t="str">
        <f t="shared" si="61"/>
        <v>Caiçara</v>
      </c>
      <c r="G3920" s="19">
        <v>189.203</v>
      </c>
    </row>
    <row r="3921" spans="1:7" x14ac:dyDescent="0.25">
      <c r="A3921" s="18">
        <f>IF(ISNUMBER(SEARCH('1_Aspectos Geográficos'!$D$6,tab_estados[],1)),MAX($A$1:A3920)+1,0)</f>
        <v>3920</v>
      </c>
      <c r="B3921" s="18" t="s">
        <v>4761</v>
      </c>
      <c r="C3921" s="18" t="s">
        <v>4762</v>
      </c>
      <c r="D3921" s="18" t="s">
        <v>4830</v>
      </c>
      <c r="E3921" s="19" t="s">
        <v>9880</v>
      </c>
      <c r="F3921" s="18" t="str">
        <f t="shared" si="61"/>
        <v>Camaquã</v>
      </c>
      <c r="G3921" s="19">
        <v>1679.434</v>
      </c>
    </row>
    <row r="3922" spans="1:7" x14ac:dyDescent="0.25">
      <c r="A3922" s="18">
        <f>IF(ISNUMBER(SEARCH('1_Aspectos Geográficos'!$D$6,tab_estados[],1)),MAX($A$1:A3921)+1,0)</f>
        <v>3921</v>
      </c>
      <c r="B3922" s="18" t="s">
        <v>4761</v>
      </c>
      <c r="C3922" s="18" t="s">
        <v>4762</v>
      </c>
      <c r="D3922" s="18" t="s">
        <v>4831</v>
      </c>
      <c r="E3922" s="19" t="s">
        <v>9881</v>
      </c>
      <c r="F3922" s="18" t="str">
        <f t="shared" si="61"/>
        <v>Camargo</v>
      </c>
      <c r="G3922" s="19">
        <v>138.06899999999999</v>
      </c>
    </row>
    <row r="3923" spans="1:7" x14ac:dyDescent="0.25">
      <c r="A3923" s="18">
        <f>IF(ISNUMBER(SEARCH('1_Aspectos Geográficos'!$D$6,tab_estados[],1)),MAX($A$1:A3922)+1,0)</f>
        <v>3922</v>
      </c>
      <c r="B3923" s="18" t="s">
        <v>4761</v>
      </c>
      <c r="C3923" s="18" t="s">
        <v>4762</v>
      </c>
      <c r="D3923" s="18" t="s">
        <v>4832</v>
      </c>
      <c r="E3923" s="19" t="s">
        <v>9882</v>
      </c>
      <c r="F3923" s="18" t="str">
        <f t="shared" si="61"/>
        <v>Cambará Do Sul</v>
      </c>
      <c r="G3923" s="19">
        <v>1208.6469999999999</v>
      </c>
    </row>
    <row r="3924" spans="1:7" x14ac:dyDescent="0.25">
      <c r="A3924" s="18">
        <f>IF(ISNUMBER(SEARCH('1_Aspectos Geográficos'!$D$6,tab_estados[],1)),MAX($A$1:A3923)+1,0)</f>
        <v>3923</v>
      </c>
      <c r="B3924" s="18" t="s">
        <v>4761</v>
      </c>
      <c r="C3924" s="18" t="s">
        <v>4762</v>
      </c>
      <c r="D3924" s="18" t="s">
        <v>4833</v>
      </c>
      <c r="E3924" s="19" t="s">
        <v>9883</v>
      </c>
      <c r="F3924" s="18" t="str">
        <f t="shared" si="61"/>
        <v>Campestre Da Serra</v>
      </c>
      <c r="G3924" s="19">
        <v>538</v>
      </c>
    </row>
    <row r="3925" spans="1:7" x14ac:dyDescent="0.25">
      <c r="A3925" s="18">
        <f>IF(ISNUMBER(SEARCH('1_Aspectos Geográficos'!$D$6,tab_estados[],1)),MAX($A$1:A3924)+1,0)</f>
        <v>3924</v>
      </c>
      <c r="B3925" s="18" t="s">
        <v>4761</v>
      </c>
      <c r="C3925" s="18" t="s">
        <v>4762</v>
      </c>
      <c r="D3925" s="18" t="s">
        <v>4834</v>
      </c>
      <c r="E3925" s="19" t="s">
        <v>9884</v>
      </c>
      <c r="F3925" s="18" t="str">
        <f t="shared" si="61"/>
        <v>Campina Das Missões</v>
      </c>
      <c r="G3925" s="19">
        <v>225.57599999999999</v>
      </c>
    </row>
    <row r="3926" spans="1:7" x14ac:dyDescent="0.25">
      <c r="A3926" s="18">
        <f>IF(ISNUMBER(SEARCH('1_Aspectos Geográficos'!$D$6,tab_estados[],1)),MAX($A$1:A3925)+1,0)</f>
        <v>3925</v>
      </c>
      <c r="B3926" s="18" t="s">
        <v>4761</v>
      </c>
      <c r="C3926" s="18" t="s">
        <v>4762</v>
      </c>
      <c r="D3926" s="18" t="s">
        <v>4835</v>
      </c>
      <c r="E3926" s="19" t="s">
        <v>9885</v>
      </c>
      <c r="F3926" s="18" t="str">
        <f t="shared" si="61"/>
        <v>Campinas Do Sul</v>
      </c>
      <c r="G3926" s="19">
        <v>276.16199999999998</v>
      </c>
    </row>
    <row r="3927" spans="1:7" x14ac:dyDescent="0.25">
      <c r="A3927" s="18">
        <f>IF(ISNUMBER(SEARCH('1_Aspectos Geográficos'!$D$6,tab_estados[],1)),MAX($A$1:A3926)+1,0)</f>
        <v>3926</v>
      </c>
      <c r="B3927" s="18" t="s">
        <v>4761</v>
      </c>
      <c r="C3927" s="18" t="s">
        <v>4762</v>
      </c>
      <c r="D3927" s="18" t="s">
        <v>4836</v>
      </c>
      <c r="E3927" s="19" t="s">
        <v>9886</v>
      </c>
      <c r="F3927" s="18" t="str">
        <f t="shared" si="61"/>
        <v>Campo Bom</v>
      </c>
      <c r="G3927" s="19">
        <v>60.51</v>
      </c>
    </row>
    <row r="3928" spans="1:7" x14ac:dyDescent="0.25">
      <c r="A3928" s="18">
        <f>IF(ISNUMBER(SEARCH('1_Aspectos Geográficos'!$D$6,tab_estados[],1)),MAX($A$1:A3927)+1,0)</f>
        <v>3927</v>
      </c>
      <c r="B3928" s="18" t="s">
        <v>4761</v>
      </c>
      <c r="C3928" s="18" t="s">
        <v>4762</v>
      </c>
      <c r="D3928" s="18" t="s">
        <v>4837</v>
      </c>
      <c r="E3928" s="19" t="s">
        <v>5740</v>
      </c>
      <c r="F3928" s="18" t="str">
        <f t="shared" si="61"/>
        <v>Campo Novo</v>
      </c>
      <c r="G3928" s="19">
        <v>222.07300000000001</v>
      </c>
    </row>
    <row r="3929" spans="1:7" x14ac:dyDescent="0.25">
      <c r="A3929" s="18">
        <f>IF(ISNUMBER(SEARCH('1_Aspectos Geográficos'!$D$6,tab_estados[],1)),MAX($A$1:A3928)+1,0)</f>
        <v>3928</v>
      </c>
      <c r="B3929" s="18" t="s">
        <v>4761</v>
      </c>
      <c r="C3929" s="18" t="s">
        <v>4762</v>
      </c>
      <c r="D3929" s="18" t="s">
        <v>4838</v>
      </c>
      <c r="E3929" s="19" t="s">
        <v>9887</v>
      </c>
      <c r="F3929" s="18" t="str">
        <f t="shared" si="61"/>
        <v>Campos Borges</v>
      </c>
      <c r="G3929" s="19">
        <v>226.578</v>
      </c>
    </row>
    <row r="3930" spans="1:7" x14ac:dyDescent="0.25">
      <c r="A3930" s="18">
        <f>IF(ISNUMBER(SEARCH('1_Aspectos Geográficos'!$D$6,tab_estados[],1)),MAX($A$1:A3929)+1,0)</f>
        <v>3929</v>
      </c>
      <c r="B3930" s="18" t="s">
        <v>4761</v>
      </c>
      <c r="C3930" s="18" t="s">
        <v>4762</v>
      </c>
      <c r="D3930" s="18" t="s">
        <v>4839</v>
      </c>
      <c r="E3930" s="19" t="s">
        <v>9888</v>
      </c>
      <c r="F3930" s="18" t="str">
        <f t="shared" si="61"/>
        <v>Candelária</v>
      </c>
      <c r="G3930" s="19">
        <v>943.94500000000005</v>
      </c>
    </row>
    <row r="3931" spans="1:7" x14ac:dyDescent="0.25">
      <c r="A3931" s="18">
        <f>IF(ISNUMBER(SEARCH('1_Aspectos Geográficos'!$D$6,tab_estados[],1)),MAX($A$1:A3930)+1,0)</f>
        <v>3930</v>
      </c>
      <c r="B3931" s="18" t="s">
        <v>4761</v>
      </c>
      <c r="C3931" s="18" t="s">
        <v>4762</v>
      </c>
      <c r="D3931" s="18" t="s">
        <v>4840</v>
      </c>
      <c r="E3931" s="19" t="s">
        <v>9889</v>
      </c>
      <c r="F3931" s="18" t="str">
        <f t="shared" si="61"/>
        <v>Cândido Godói</v>
      </c>
      <c r="G3931" s="19">
        <v>246.27600000000001</v>
      </c>
    </row>
    <row r="3932" spans="1:7" x14ac:dyDescent="0.25">
      <c r="A3932" s="18">
        <f>IF(ISNUMBER(SEARCH('1_Aspectos Geográficos'!$D$6,tab_estados[],1)),MAX($A$1:A3931)+1,0)</f>
        <v>3931</v>
      </c>
      <c r="B3932" s="18" t="s">
        <v>4761</v>
      </c>
      <c r="C3932" s="18" t="s">
        <v>4762</v>
      </c>
      <c r="D3932" s="18" t="s">
        <v>4841</v>
      </c>
      <c r="E3932" s="19" t="s">
        <v>9890</v>
      </c>
      <c r="F3932" s="18" t="str">
        <f t="shared" si="61"/>
        <v>Candiota</v>
      </c>
      <c r="G3932" s="19">
        <v>933.83399999999995</v>
      </c>
    </row>
    <row r="3933" spans="1:7" x14ac:dyDescent="0.25">
      <c r="A3933" s="18">
        <f>IF(ISNUMBER(SEARCH('1_Aspectos Geográficos'!$D$6,tab_estados[],1)),MAX($A$1:A3932)+1,0)</f>
        <v>3932</v>
      </c>
      <c r="B3933" s="18" t="s">
        <v>4761</v>
      </c>
      <c r="C3933" s="18" t="s">
        <v>4762</v>
      </c>
      <c r="D3933" s="18" t="s">
        <v>4842</v>
      </c>
      <c r="E3933" s="19" t="s">
        <v>9891</v>
      </c>
      <c r="F3933" s="18" t="str">
        <f t="shared" si="61"/>
        <v>Canela</v>
      </c>
      <c r="G3933" s="19">
        <v>253.77199999999999</v>
      </c>
    </row>
    <row r="3934" spans="1:7" x14ac:dyDescent="0.25">
      <c r="A3934" s="18">
        <f>IF(ISNUMBER(SEARCH('1_Aspectos Geográficos'!$D$6,tab_estados[],1)),MAX($A$1:A3933)+1,0)</f>
        <v>3933</v>
      </c>
      <c r="B3934" s="18" t="s">
        <v>4761</v>
      </c>
      <c r="C3934" s="18" t="s">
        <v>4762</v>
      </c>
      <c r="D3934" s="18" t="s">
        <v>4843</v>
      </c>
      <c r="E3934" s="19" t="s">
        <v>9892</v>
      </c>
      <c r="F3934" s="18" t="str">
        <f t="shared" si="61"/>
        <v>Canguçu</v>
      </c>
      <c r="G3934" s="19">
        <v>3525.2930000000001</v>
      </c>
    </row>
    <row r="3935" spans="1:7" x14ac:dyDescent="0.25">
      <c r="A3935" s="18">
        <f>IF(ISNUMBER(SEARCH('1_Aspectos Geográficos'!$D$6,tab_estados[],1)),MAX($A$1:A3934)+1,0)</f>
        <v>3934</v>
      </c>
      <c r="B3935" s="18" t="s">
        <v>4761</v>
      </c>
      <c r="C3935" s="18" t="s">
        <v>4762</v>
      </c>
      <c r="D3935" s="18" t="s">
        <v>4844</v>
      </c>
      <c r="E3935" s="19" t="s">
        <v>9893</v>
      </c>
      <c r="F3935" s="18" t="str">
        <f t="shared" si="61"/>
        <v>Canoas</v>
      </c>
      <c r="G3935" s="19">
        <v>131.096</v>
      </c>
    </row>
    <row r="3936" spans="1:7" x14ac:dyDescent="0.25">
      <c r="A3936" s="18">
        <f>IF(ISNUMBER(SEARCH('1_Aspectos Geográficos'!$D$6,tab_estados[],1)),MAX($A$1:A3935)+1,0)</f>
        <v>3935</v>
      </c>
      <c r="B3936" s="18" t="s">
        <v>4761</v>
      </c>
      <c r="C3936" s="18" t="s">
        <v>4762</v>
      </c>
      <c r="D3936" s="18" t="s">
        <v>4845</v>
      </c>
      <c r="E3936" s="19" t="s">
        <v>9894</v>
      </c>
      <c r="F3936" s="18" t="str">
        <f t="shared" si="61"/>
        <v>Canudos Do Vale</v>
      </c>
      <c r="G3936" s="19">
        <v>81.819000000000003</v>
      </c>
    </row>
    <row r="3937" spans="1:7" x14ac:dyDescent="0.25">
      <c r="A3937" s="18">
        <f>IF(ISNUMBER(SEARCH('1_Aspectos Geográficos'!$D$6,tab_estados[],1)),MAX($A$1:A3936)+1,0)</f>
        <v>3936</v>
      </c>
      <c r="B3937" s="18" t="s">
        <v>4761</v>
      </c>
      <c r="C3937" s="18" t="s">
        <v>4762</v>
      </c>
      <c r="D3937" s="18" t="s">
        <v>4846</v>
      </c>
      <c r="E3937" s="19" t="s">
        <v>9895</v>
      </c>
      <c r="F3937" s="18" t="str">
        <f t="shared" si="61"/>
        <v>Capão Bonito Do Sul</v>
      </c>
      <c r="G3937" s="19">
        <v>527.11900000000003</v>
      </c>
    </row>
    <row r="3938" spans="1:7" x14ac:dyDescent="0.25">
      <c r="A3938" s="18">
        <f>IF(ISNUMBER(SEARCH('1_Aspectos Geográficos'!$D$6,tab_estados[],1)),MAX($A$1:A3937)+1,0)</f>
        <v>3937</v>
      </c>
      <c r="B3938" s="18" t="s">
        <v>4761</v>
      </c>
      <c r="C3938" s="18" t="s">
        <v>4762</v>
      </c>
      <c r="D3938" s="18" t="s">
        <v>4847</v>
      </c>
      <c r="E3938" s="19" t="s">
        <v>9896</v>
      </c>
      <c r="F3938" s="18" t="str">
        <f t="shared" si="61"/>
        <v>Capão Da Canoa</v>
      </c>
      <c r="G3938" s="19">
        <v>97.1</v>
      </c>
    </row>
    <row r="3939" spans="1:7" x14ac:dyDescent="0.25">
      <c r="A3939" s="18">
        <f>IF(ISNUMBER(SEARCH('1_Aspectos Geográficos'!$D$6,tab_estados[],1)),MAX($A$1:A3938)+1,0)</f>
        <v>3938</v>
      </c>
      <c r="B3939" s="18" t="s">
        <v>4761</v>
      </c>
      <c r="C3939" s="18" t="s">
        <v>4762</v>
      </c>
      <c r="D3939" s="18" t="s">
        <v>4848</v>
      </c>
      <c r="E3939" s="19" t="s">
        <v>9897</v>
      </c>
      <c r="F3939" s="18" t="str">
        <f t="shared" si="61"/>
        <v>Capão Do Cipó</v>
      </c>
      <c r="G3939" s="19">
        <v>1008.873</v>
      </c>
    </row>
    <row r="3940" spans="1:7" x14ac:dyDescent="0.25">
      <c r="A3940" s="18">
        <f>IF(ISNUMBER(SEARCH('1_Aspectos Geográficos'!$D$6,tab_estados[],1)),MAX($A$1:A3939)+1,0)</f>
        <v>3939</v>
      </c>
      <c r="B3940" s="18" t="s">
        <v>4761</v>
      </c>
      <c r="C3940" s="18" t="s">
        <v>4762</v>
      </c>
      <c r="D3940" s="18" t="s">
        <v>4849</v>
      </c>
      <c r="E3940" s="19" t="s">
        <v>9898</v>
      </c>
      <c r="F3940" s="18" t="str">
        <f t="shared" si="61"/>
        <v>Capão Do Leão</v>
      </c>
      <c r="G3940" s="19">
        <v>785.37300000000005</v>
      </c>
    </row>
    <row r="3941" spans="1:7" x14ac:dyDescent="0.25">
      <c r="A3941" s="18">
        <f>IF(ISNUMBER(SEARCH('1_Aspectos Geográficos'!$D$6,tab_estados[],1)),MAX($A$1:A3940)+1,0)</f>
        <v>3940</v>
      </c>
      <c r="B3941" s="18" t="s">
        <v>4761</v>
      </c>
      <c r="C3941" s="18" t="s">
        <v>4762</v>
      </c>
      <c r="D3941" s="18" t="s">
        <v>4850</v>
      </c>
      <c r="E3941" s="19" t="s">
        <v>9899</v>
      </c>
      <c r="F3941" s="18" t="str">
        <f t="shared" si="61"/>
        <v>Capivari Do Sul</v>
      </c>
      <c r="G3941" s="19">
        <v>412.71499999999997</v>
      </c>
    </row>
    <row r="3942" spans="1:7" x14ac:dyDescent="0.25">
      <c r="A3942" s="18">
        <f>IF(ISNUMBER(SEARCH('1_Aspectos Geográficos'!$D$6,tab_estados[],1)),MAX($A$1:A3941)+1,0)</f>
        <v>3941</v>
      </c>
      <c r="B3942" s="18" t="s">
        <v>4761</v>
      </c>
      <c r="C3942" s="18" t="s">
        <v>4762</v>
      </c>
      <c r="D3942" s="18" t="s">
        <v>4851</v>
      </c>
      <c r="E3942" s="19" t="s">
        <v>9900</v>
      </c>
      <c r="F3942" s="18" t="str">
        <f t="shared" si="61"/>
        <v>Capela De Santana</v>
      </c>
      <c r="G3942" s="19">
        <v>183.065</v>
      </c>
    </row>
    <row r="3943" spans="1:7" x14ac:dyDescent="0.25">
      <c r="A3943" s="18">
        <f>IF(ISNUMBER(SEARCH('1_Aspectos Geográficos'!$D$6,tab_estados[],1)),MAX($A$1:A3942)+1,0)</f>
        <v>3942</v>
      </c>
      <c r="B3943" s="18" t="s">
        <v>4761</v>
      </c>
      <c r="C3943" s="18" t="s">
        <v>4762</v>
      </c>
      <c r="D3943" s="18" t="s">
        <v>4852</v>
      </c>
      <c r="E3943" s="19" t="s">
        <v>9901</v>
      </c>
      <c r="F3943" s="18" t="str">
        <f t="shared" si="61"/>
        <v>Capitão</v>
      </c>
      <c r="G3943" s="19">
        <v>73.966999999999999</v>
      </c>
    </row>
    <row r="3944" spans="1:7" x14ac:dyDescent="0.25">
      <c r="A3944" s="18">
        <f>IF(ISNUMBER(SEARCH('1_Aspectos Geográficos'!$D$6,tab_estados[],1)),MAX($A$1:A3943)+1,0)</f>
        <v>3943</v>
      </c>
      <c r="B3944" s="18" t="s">
        <v>4761</v>
      </c>
      <c r="C3944" s="18" t="s">
        <v>4762</v>
      </c>
      <c r="D3944" s="18" t="s">
        <v>4853</v>
      </c>
      <c r="E3944" s="19" t="s">
        <v>9902</v>
      </c>
      <c r="F3944" s="18" t="str">
        <f t="shared" si="61"/>
        <v>Carazinho</v>
      </c>
      <c r="G3944" s="19">
        <v>665.09199999999998</v>
      </c>
    </row>
    <row r="3945" spans="1:7" x14ac:dyDescent="0.25">
      <c r="A3945" s="18">
        <f>IF(ISNUMBER(SEARCH('1_Aspectos Geográficos'!$D$6,tab_estados[],1)),MAX($A$1:A3944)+1,0)</f>
        <v>3944</v>
      </c>
      <c r="B3945" s="18" t="s">
        <v>4761</v>
      </c>
      <c r="C3945" s="18" t="s">
        <v>4762</v>
      </c>
      <c r="D3945" s="18" t="s">
        <v>4854</v>
      </c>
      <c r="E3945" s="19" t="s">
        <v>9903</v>
      </c>
      <c r="F3945" s="18" t="str">
        <f t="shared" si="61"/>
        <v>Caraá</v>
      </c>
      <c r="G3945" s="19">
        <v>294.45600000000002</v>
      </c>
    </row>
    <row r="3946" spans="1:7" x14ac:dyDescent="0.25">
      <c r="A3946" s="18">
        <f>IF(ISNUMBER(SEARCH('1_Aspectos Geográficos'!$D$6,tab_estados[],1)),MAX($A$1:A3945)+1,0)</f>
        <v>3945</v>
      </c>
      <c r="B3946" s="18" t="s">
        <v>4761</v>
      </c>
      <c r="C3946" s="18" t="s">
        <v>4762</v>
      </c>
      <c r="D3946" s="18" t="s">
        <v>4855</v>
      </c>
      <c r="E3946" s="19" t="s">
        <v>9904</v>
      </c>
      <c r="F3946" s="18" t="str">
        <f t="shared" si="61"/>
        <v>Carlos Barbosa</v>
      </c>
      <c r="G3946" s="19">
        <v>229.99299999999999</v>
      </c>
    </row>
    <row r="3947" spans="1:7" x14ac:dyDescent="0.25">
      <c r="A3947" s="18">
        <f>IF(ISNUMBER(SEARCH('1_Aspectos Geográficos'!$D$6,tab_estados[],1)),MAX($A$1:A3946)+1,0)</f>
        <v>3946</v>
      </c>
      <c r="B3947" s="18" t="s">
        <v>4761</v>
      </c>
      <c r="C3947" s="18" t="s">
        <v>4762</v>
      </c>
      <c r="D3947" s="18" t="s">
        <v>4856</v>
      </c>
      <c r="E3947" s="19" t="s">
        <v>9905</v>
      </c>
      <c r="F3947" s="18" t="str">
        <f t="shared" si="61"/>
        <v>Carlos Gomes</v>
      </c>
      <c r="G3947" s="19">
        <v>83.155000000000001</v>
      </c>
    </row>
    <row r="3948" spans="1:7" x14ac:dyDescent="0.25">
      <c r="A3948" s="18">
        <f>IF(ISNUMBER(SEARCH('1_Aspectos Geográficos'!$D$6,tab_estados[],1)),MAX($A$1:A3947)+1,0)</f>
        <v>3947</v>
      </c>
      <c r="B3948" s="18" t="s">
        <v>4761</v>
      </c>
      <c r="C3948" s="18" t="s">
        <v>4762</v>
      </c>
      <c r="D3948" s="18" t="s">
        <v>4857</v>
      </c>
      <c r="E3948" s="19" t="s">
        <v>9906</v>
      </c>
      <c r="F3948" s="18" t="str">
        <f t="shared" si="61"/>
        <v>Casca</v>
      </c>
      <c r="G3948" s="19">
        <v>271.85700000000003</v>
      </c>
    </row>
    <row r="3949" spans="1:7" x14ac:dyDescent="0.25">
      <c r="A3949" s="18">
        <f>IF(ISNUMBER(SEARCH('1_Aspectos Geográficos'!$D$6,tab_estados[],1)),MAX($A$1:A3948)+1,0)</f>
        <v>3948</v>
      </c>
      <c r="B3949" s="18" t="s">
        <v>4761</v>
      </c>
      <c r="C3949" s="18" t="s">
        <v>4762</v>
      </c>
      <c r="D3949" s="18" t="s">
        <v>4858</v>
      </c>
      <c r="E3949" s="19" t="s">
        <v>9907</v>
      </c>
      <c r="F3949" s="18" t="str">
        <f t="shared" si="61"/>
        <v>Caseiros</v>
      </c>
      <c r="G3949" s="19">
        <v>235.70500000000001</v>
      </c>
    </row>
    <row r="3950" spans="1:7" x14ac:dyDescent="0.25">
      <c r="A3950" s="18">
        <f>IF(ISNUMBER(SEARCH('1_Aspectos Geográficos'!$D$6,tab_estados[],1)),MAX($A$1:A3949)+1,0)</f>
        <v>3949</v>
      </c>
      <c r="B3950" s="18" t="s">
        <v>4761</v>
      </c>
      <c r="C3950" s="18" t="s">
        <v>4762</v>
      </c>
      <c r="D3950" s="18" t="s">
        <v>4859</v>
      </c>
      <c r="E3950" s="19" t="s">
        <v>9908</v>
      </c>
      <c r="F3950" s="18" t="str">
        <f t="shared" si="61"/>
        <v>Catuípe</v>
      </c>
      <c r="G3950" s="19">
        <v>583.25800000000004</v>
      </c>
    </row>
    <row r="3951" spans="1:7" x14ac:dyDescent="0.25">
      <c r="A3951" s="18">
        <f>IF(ISNUMBER(SEARCH('1_Aspectos Geográficos'!$D$6,tab_estados[],1)),MAX($A$1:A3950)+1,0)</f>
        <v>3950</v>
      </c>
      <c r="B3951" s="18" t="s">
        <v>4761</v>
      </c>
      <c r="C3951" s="18" t="s">
        <v>4762</v>
      </c>
      <c r="D3951" s="18" t="s">
        <v>4860</v>
      </c>
      <c r="E3951" s="19" t="s">
        <v>9909</v>
      </c>
      <c r="F3951" s="18" t="str">
        <f t="shared" si="61"/>
        <v>Caxias Do Sul</v>
      </c>
      <c r="G3951" s="19">
        <v>1652.308</v>
      </c>
    </row>
    <row r="3952" spans="1:7" x14ac:dyDescent="0.25">
      <c r="A3952" s="18">
        <f>IF(ISNUMBER(SEARCH('1_Aspectos Geográficos'!$D$6,tab_estados[],1)),MAX($A$1:A3951)+1,0)</f>
        <v>3951</v>
      </c>
      <c r="B3952" s="18" t="s">
        <v>4761</v>
      </c>
      <c r="C3952" s="18" t="s">
        <v>4762</v>
      </c>
      <c r="D3952" s="18" t="s">
        <v>4861</v>
      </c>
      <c r="E3952" s="19" t="s">
        <v>9910</v>
      </c>
      <c r="F3952" s="18" t="str">
        <f t="shared" si="61"/>
        <v>Centenário</v>
      </c>
      <c r="G3952" s="19">
        <v>134.44900000000001</v>
      </c>
    </row>
    <row r="3953" spans="1:7" x14ac:dyDescent="0.25">
      <c r="A3953" s="18">
        <f>IF(ISNUMBER(SEARCH('1_Aspectos Geográficos'!$D$6,tab_estados[],1)),MAX($A$1:A3952)+1,0)</f>
        <v>3952</v>
      </c>
      <c r="B3953" s="18" t="s">
        <v>4761</v>
      </c>
      <c r="C3953" s="18" t="s">
        <v>4762</v>
      </c>
      <c r="D3953" s="18" t="s">
        <v>4862</v>
      </c>
      <c r="E3953" s="19" t="s">
        <v>9911</v>
      </c>
      <c r="F3953" s="18" t="str">
        <f t="shared" si="61"/>
        <v>Cerrito</v>
      </c>
      <c r="G3953" s="19">
        <v>451.69900000000001</v>
      </c>
    </row>
    <row r="3954" spans="1:7" x14ac:dyDescent="0.25">
      <c r="A3954" s="18">
        <f>IF(ISNUMBER(SEARCH('1_Aspectos Geográficos'!$D$6,tab_estados[],1)),MAX($A$1:A3953)+1,0)</f>
        <v>3953</v>
      </c>
      <c r="B3954" s="18" t="s">
        <v>4761</v>
      </c>
      <c r="C3954" s="18" t="s">
        <v>4762</v>
      </c>
      <c r="D3954" s="18" t="s">
        <v>4863</v>
      </c>
      <c r="E3954" s="19" t="s">
        <v>9912</v>
      </c>
      <c r="F3954" s="18" t="str">
        <f t="shared" si="61"/>
        <v>Cerro Branco</v>
      </c>
      <c r="G3954" s="19">
        <v>158.56800000000001</v>
      </c>
    </row>
    <row r="3955" spans="1:7" x14ac:dyDescent="0.25">
      <c r="A3955" s="18">
        <f>IF(ISNUMBER(SEARCH('1_Aspectos Geográficos'!$D$6,tab_estados[],1)),MAX($A$1:A3954)+1,0)</f>
        <v>3954</v>
      </c>
      <c r="B3955" s="18" t="s">
        <v>4761</v>
      </c>
      <c r="C3955" s="18" t="s">
        <v>4762</v>
      </c>
      <c r="D3955" s="18" t="s">
        <v>4864</v>
      </c>
      <c r="E3955" s="19" t="s">
        <v>9913</v>
      </c>
      <c r="F3955" s="18" t="str">
        <f t="shared" si="61"/>
        <v>Cerro Grande</v>
      </c>
      <c r="G3955" s="19">
        <v>73.438000000000002</v>
      </c>
    </row>
    <row r="3956" spans="1:7" x14ac:dyDescent="0.25">
      <c r="A3956" s="18">
        <f>IF(ISNUMBER(SEARCH('1_Aspectos Geográficos'!$D$6,tab_estados[],1)),MAX($A$1:A3955)+1,0)</f>
        <v>3955</v>
      </c>
      <c r="B3956" s="18" t="s">
        <v>4761</v>
      </c>
      <c r="C3956" s="18" t="s">
        <v>4762</v>
      </c>
      <c r="D3956" s="18" t="s">
        <v>4865</v>
      </c>
      <c r="E3956" s="19" t="s">
        <v>9914</v>
      </c>
      <c r="F3956" s="18" t="str">
        <f t="shared" si="61"/>
        <v>Cerro Grande Do Sul</v>
      </c>
      <c r="G3956" s="19">
        <v>324.78899999999999</v>
      </c>
    </row>
    <row r="3957" spans="1:7" x14ac:dyDescent="0.25">
      <c r="A3957" s="18">
        <f>IF(ISNUMBER(SEARCH('1_Aspectos Geográficos'!$D$6,tab_estados[],1)),MAX($A$1:A3956)+1,0)</f>
        <v>3956</v>
      </c>
      <c r="B3957" s="18" t="s">
        <v>4761</v>
      </c>
      <c r="C3957" s="18" t="s">
        <v>4762</v>
      </c>
      <c r="D3957" s="18" t="s">
        <v>4866</v>
      </c>
      <c r="E3957" s="19" t="s">
        <v>9915</v>
      </c>
      <c r="F3957" s="18" t="str">
        <f t="shared" si="61"/>
        <v>Cerro Largo</v>
      </c>
      <c r="G3957" s="19">
        <v>177.67500000000001</v>
      </c>
    </row>
    <row r="3958" spans="1:7" x14ac:dyDescent="0.25">
      <c r="A3958" s="18">
        <f>IF(ISNUMBER(SEARCH('1_Aspectos Geográficos'!$D$6,tab_estados[],1)),MAX($A$1:A3957)+1,0)</f>
        <v>3957</v>
      </c>
      <c r="B3958" s="18" t="s">
        <v>4761</v>
      </c>
      <c r="C3958" s="18" t="s">
        <v>4762</v>
      </c>
      <c r="D3958" s="18" t="s">
        <v>4867</v>
      </c>
      <c r="E3958" s="19" t="s">
        <v>9916</v>
      </c>
      <c r="F3958" s="18" t="str">
        <f t="shared" si="61"/>
        <v>Chapada</v>
      </c>
      <c r="G3958" s="19">
        <v>684.04</v>
      </c>
    </row>
    <row r="3959" spans="1:7" x14ac:dyDescent="0.25">
      <c r="A3959" s="18">
        <f>IF(ISNUMBER(SEARCH('1_Aspectos Geográficos'!$D$6,tab_estados[],1)),MAX($A$1:A3958)+1,0)</f>
        <v>3958</v>
      </c>
      <c r="B3959" s="18" t="s">
        <v>4761</v>
      </c>
      <c r="C3959" s="18" t="s">
        <v>4762</v>
      </c>
      <c r="D3959" s="18" t="s">
        <v>4868</v>
      </c>
      <c r="E3959" s="19" t="s">
        <v>9917</v>
      </c>
      <c r="F3959" s="18" t="str">
        <f t="shared" si="61"/>
        <v>Charqueadas</v>
      </c>
      <c r="G3959" s="19">
        <v>216.512</v>
      </c>
    </row>
    <row r="3960" spans="1:7" x14ac:dyDescent="0.25">
      <c r="A3960" s="18">
        <f>IF(ISNUMBER(SEARCH('1_Aspectos Geográficos'!$D$6,tab_estados[],1)),MAX($A$1:A3959)+1,0)</f>
        <v>3959</v>
      </c>
      <c r="B3960" s="18" t="s">
        <v>4761</v>
      </c>
      <c r="C3960" s="18" t="s">
        <v>4762</v>
      </c>
      <c r="D3960" s="18" t="s">
        <v>4869</v>
      </c>
      <c r="E3960" s="19" t="s">
        <v>9918</v>
      </c>
      <c r="F3960" s="18" t="str">
        <f t="shared" si="61"/>
        <v>Charrua</v>
      </c>
      <c r="G3960" s="19">
        <v>198.124</v>
      </c>
    </row>
    <row r="3961" spans="1:7" x14ac:dyDescent="0.25">
      <c r="A3961" s="18">
        <f>IF(ISNUMBER(SEARCH('1_Aspectos Geográficos'!$D$6,tab_estados[],1)),MAX($A$1:A3960)+1,0)</f>
        <v>3960</v>
      </c>
      <c r="B3961" s="18" t="s">
        <v>4761</v>
      </c>
      <c r="C3961" s="18" t="s">
        <v>4762</v>
      </c>
      <c r="D3961" s="18" t="s">
        <v>4870</v>
      </c>
      <c r="E3961" s="19" t="s">
        <v>9919</v>
      </c>
      <c r="F3961" s="18" t="str">
        <f t="shared" si="61"/>
        <v>Chiapetta</v>
      </c>
      <c r="G3961" s="19">
        <v>396.55200000000002</v>
      </c>
    </row>
    <row r="3962" spans="1:7" x14ac:dyDescent="0.25">
      <c r="A3962" s="18">
        <f>IF(ISNUMBER(SEARCH('1_Aspectos Geográficos'!$D$6,tab_estados[],1)),MAX($A$1:A3961)+1,0)</f>
        <v>3961</v>
      </c>
      <c r="B3962" s="18" t="s">
        <v>4761</v>
      </c>
      <c r="C3962" s="18" t="s">
        <v>4762</v>
      </c>
      <c r="D3962" s="18" t="s">
        <v>4871</v>
      </c>
      <c r="E3962" s="19" t="s">
        <v>9920</v>
      </c>
      <c r="F3962" s="18" t="str">
        <f t="shared" si="61"/>
        <v>Chuí</v>
      </c>
      <c r="G3962" s="19">
        <v>201.16900000000001</v>
      </c>
    </row>
    <row r="3963" spans="1:7" x14ac:dyDescent="0.25">
      <c r="A3963" s="18">
        <f>IF(ISNUMBER(SEARCH('1_Aspectos Geográficos'!$D$6,tab_estados[],1)),MAX($A$1:A3962)+1,0)</f>
        <v>3962</v>
      </c>
      <c r="B3963" s="18" t="s">
        <v>4761</v>
      </c>
      <c r="C3963" s="18" t="s">
        <v>4762</v>
      </c>
      <c r="D3963" s="18" t="s">
        <v>4872</v>
      </c>
      <c r="E3963" s="19" t="s">
        <v>9921</v>
      </c>
      <c r="F3963" s="18" t="str">
        <f t="shared" si="61"/>
        <v>Chuvisca</v>
      </c>
      <c r="G3963" s="19">
        <v>220.471</v>
      </c>
    </row>
    <row r="3964" spans="1:7" x14ac:dyDescent="0.25">
      <c r="A3964" s="18">
        <f>IF(ISNUMBER(SEARCH('1_Aspectos Geográficos'!$D$6,tab_estados[],1)),MAX($A$1:A3963)+1,0)</f>
        <v>3963</v>
      </c>
      <c r="B3964" s="18" t="s">
        <v>4761</v>
      </c>
      <c r="C3964" s="18" t="s">
        <v>4762</v>
      </c>
      <c r="D3964" s="18" t="s">
        <v>4873</v>
      </c>
      <c r="E3964" s="19" t="s">
        <v>9922</v>
      </c>
      <c r="F3964" s="18" t="str">
        <f t="shared" si="61"/>
        <v>Cidreira</v>
      </c>
      <c r="G3964" s="19">
        <v>245.88499999999999</v>
      </c>
    </row>
    <row r="3965" spans="1:7" x14ac:dyDescent="0.25">
      <c r="A3965" s="18">
        <f>IF(ISNUMBER(SEARCH('1_Aspectos Geográficos'!$D$6,tab_estados[],1)),MAX($A$1:A3964)+1,0)</f>
        <v>3964</v>
      </c>
      <c r="B3965" s="18" t="s">
        <v>4761</v>
      </c>
      <c r="C3965" s="18" t="s">
        <v>4762</v>
      </c>
      <c r="D3965" s="18" t="s">
        <v>4874</v>
      </c>
      <c r="E3965" s="19" t="s">
        <v>9923</v>
      </c>
      <c r="F3965" s="18" t="str">
        <f t="shared" si="61"/>
        <v>Ciríaco</v>
      </c>
      <c r="G3965" s="19">
        <v>273.87299999999999</v>
      </c>
    </row>
    <row r="3966" spans="1:7" x14ac:dyDescent="0.25">
      <c r="A3966" s="18">
        <f>IF(ISNUMBER(SEARCH('1_Aspectos Geográficos'!$D$6,tab_estados[],1)),MAX($A$1:A3965)+1,0)</f>
        <v>3965</v>
      </c>
      <c r="B3966" s="18" t="s">
        <v>4761</v>
      </c>
      <c r="C3966" s="18" t="s">
        <v>4762</v>
      </c>
      <c r="D3966" s="18" t="s">
        <v>4875</v>
      </c>
      <c r="E3966" s="19" t="s">
        <v>7322</v>
      </c>
      <c r="F3966" s="18" t="str">
        <f t="shared" si="61"/>
        <v>Colinas</v>
      </c>
      <c r="G3966" s="19">
        <v>58.372999999999998</v>
      </c>
    </row>
    <row r="3967" spans="1:7" x14ac:dyDescent="0.25">
      <c r="A3967" s="18">
        <f>IF(ISNUMBER(SEARCH('1_Aspectos Geográficos'!$D$6,tab_estados[],1)),MAX($A$1:A3966)+1,0)</f>
        <v>3966</v>
      </c>
      <c r="B3967" s="18" t="s">
        <v>4761</v>
      </c>
      <c r="C3967" s="18" t="s">
        <v>4762</v>
      </c>
      <c r="D3967" s="18" t="s">
        <v>4876</v>
      </c>
      <c r="E3967" s="19" t="s">
        <v>8914</v>
      </c>
      <c r="F3967" s="18" t="str">
        <f t="shared" si="61"/>
        <v>Colorado</v>
      </c>
      <c r="G3967" s="19">
        <v>285.262</v>
      </c>
    </row>
    <row r="3968" spans="1:7" x14ac:dyDescent="0.25">
      <c r="A3968" s="18">
        <f>IF(ISNUMBER(SEARCH('1_Aspectos Geográficos'!$D$6,tab_estados[],1)),MAX($A$1:A3967)+1,0)</f>
        <v>3967</v>
      </c>
      <c r="B3968" s="18" t="s">
        <v>4761</v>
      </c>
      <c r="C3968" s="18" t="s">
        <v>4762</v>
      </c>
      <c r="D3968" s="18" t="s">
        <v>4877</v>
      </c>
      <c r="E3968" s="19" t="s">
        <v>9924</v>
      </c>
      <c r="F3968" s="18" t="str">
        <f t="shared" si="61"/>
        <v>Condor</v>
      </c>
      <c r="G3968" s="19">
        <v>465.18799999999999</v>
      </c>
    </row>
    <row r="3969" spans="1:7" x14ac:dyDescent="0.25">
      <c r="A3969" s="18">
        <f>IF(ISNUMBER(SEARCH('1_Aspectos Geográficos'!$D$6,tab_estados[],1)),MAX($A$1:A3968)+1,0)</f>
        <v>3968</v>
      </c>
      <c r="B3969" s="18" t="s">
        <v>4761</v>
      </c>
      <c r="C3969" s="18" t="s">
        <v>4762</v>
      </c>
      <c r="D3969" s="18" t="s">
        <v>4878</v>
      </c>
      <c r="E3969" s="19" t="s">
        <v>9925</v>
      </c>
      <c r="F3969" s="18" t="str">
        <f t="shared" si="61"/>
        <v>Constantina</v>
      </c>
      <c r="G3969" s="19">
        <v>202.999</v>
      </c>
    </row>
    <row r="3970" spans="1:7" x14ac:dyDescent="0.25">
      <c r="A3970" s="18">
        <f>IF(ISNUMBER(SEARCH('1_Aspectos Geográficos'!$D$6,tab_estados[],1)),MAX($A$1:A3969)+1,0)</f>
        <v>3969</v>
      </c>
      <c r="B3970" s="18" t="s">
        <v>4761</v>
      </c>
      <c r="C3970" s="18" t="s">
        <v>4762</v>
      </c>
      <c r="D3970" s="18" t="s">
        <v>4879</v>
      </c>
      <c r="E3970" s="19" t="s">
        <v>9926</v>
      </c>
      <c r="F3970" s="18" t="str">
        <f t="shared" ref="F3970:F4033" si="62">IFERROR(VLOOKUP(ROW(A3969),lista,5,0),"")</f>
        <v>Coqueiro Baixo</v>
      </c>
      <c r="G3970" s="19">
        <v>112.277</v>
      </c>
    </row>
    <row r="3971" spans="1:7" x14ac:dyDescent="0.25">
      <c r="A3971" s="18">
        <f>IF(ISNUMBER(SEARCH('1_Aspectos Geográficos'!$D$6,tab_estados[],1)),MAX($A$1:A3970)+1,0)</f>
        <v>3970</v>
      </c>
      <c r="B3971" s="18" t="s">
        <v>4761</v>
      </c>
      <c r="C3971" s="18" t="s">
        <v>4762</v>
      </c>
      <c r="D3971" s="18" t="s">
        <v>4880</v>
      </c>
      <c r="E3971" s="19" t="s">
        <v>9927</v>
      </c>
      <c r="F3971" s="18" t="str">
        <f t="shared" si="62"/>
        <v>Coqueiros Do Sul</v>
      </c>
      <c r="G3971" s="19">
        <v>275.54899999999998</v>
      </c>
    </row>
    <row r="3972" spans="1:7" x14ac:dyDescent="0.25">
      <c r="A3972" s="18">
        <f>IF(ISNUMBER(SEARCH('1_Aspectos Geográficos'!$D$6,tab_estados[],1)),MAX($A$1:A3971)+1,0)</f>
        <v>3971</v>
      </c>
      <c r="B3972" s="18" t="s">
        <v>4761</v>
      </c>
      <c r="C3972" s="18" t="s">
        <v>4762</v>
      </c>
      <c r="D3972" s="18" t="s">
        <v>4881</v>
      </c>
      <c r="E3972" s="19" t="s">
        <v>9928</v>
      </c>
      <c r="F3972" s="18" t="str">
        <f t="shared" si="62"/>
        <v>Coronel Barros</v>
      </c>
      <c r="G3972" s="19">
        <v>162.94900000000001</v>
      </c>
    </row>
    <row r="3973" spans="1:7" x14ac:dyDescent="0.25">
      <c r="A3973" s="18">
        <f>IF(ISNUMBER(SEARCH('1_Aspectos Geográficos'!$D$6,tab_estados[],1)),MAX($A$1:A3972)+1,0)</f>
        <v>3972</v>
      </c>
      <c r="B3973" s="18" t="s">
        <v>4761</v>
      </c>
      <c r="C3973" s="18" t="s">
        <v>4762</v>
      </c>
      <c r="D3973" s="18" t="s">
        <v>4882</v>
      </c>
      <c r="E3973" s="19" t="s">
        <v>9929</v>
      </c>
      <c r="F3973" s="18" t="str">
        <f t="shared" si="62"/>
        <v>Coronel Bicaco</v>
      </c>
      <c r="G3973" s="19">
        <v>492.12400000000002</v>
      </c>
    </row>
    <row r="3974" spans="1:7" x14ac:dyDescent="0.25">
      <c r="A3974" s="18">
        <f>IF(ISNUMBER(SEARCH('1_Aspectos Geográficos'!$D$6,tab_estados[],1)),MAX($A$1:A3973)+1,0)</f>
        <v>3973</v>
      </c>
      <c r="B3974" s="18" t="s">
        <v>4761</v>
      </c>
      <c r="C3974" s="18" t="s">
        <v>4762</v>
      </c>
      <c r="D3974" s="18" t="s">
        <v>4883</v>
      </c>
      <c r="E3974" s="19" t="s">
        <v>9930</v>
      </c>
      <c r="F3974" s="18" t="str">
        <f t="shared" si="62"/>
        <v>Coronel Pilar</v>
      </c>
      <c r="G3974" s="19">
        <v>105.447</v>
      </c>
    </row>
    <row r="3975" spans="1:7" x14ac:dyDescent="0.25">
      <c r="A3975" s="18">
        <f>IF(ISNUMBER(SEARCH('1_Aspectos Geográficos'!$D$6,tab_estados[],1)),MAX($A$1:A3974)+1,0)</f>
        <v>3974</v>
      </c>
      <c r="B3975" s="18" t="s">
        <v>4761</v>
      </c>
      <c r="C3975" s="18" t="s">
        <v>4762</v>
      </c>
      <c r="D3975" s="18" t="s">
        <v>4884</v>
      </c>
      <c r="E3975" s="19" t="s">
        <v>9931</v>
      </c>
      <c r="F3975" s="18" t="str">
        <f t="shared" si="62"/>
        <v>Cotiporã</v>
      </c>
      <c r="G3975" s="19">
        <v>172.375</v>
      </c>
    </row>
    <row r="3976" spans="1:7" x14ac:dyDescent="0.25">
      <c r="A3976" s="18">
        <f>IF(ISNUMBER(SEARCH('1_Aspectos Geográficos'!$D$6,tab_estados[],1)),MAX($A$1:A3975)+1,0)</f>
        <v>3975</v>
      </c>
      <c r="B3976" s="18" t="s">
        <v>4761</v>
      </c>
      <c r="C3976" s="18" t="s">
        <v>4762</v>
      </c>
      <c r="D3976" s="18" t="s">
        <v>4885</v>
      </c>
      <c r="E3976" s="19" t="s">
        <v>9932</v>
      </c>
      <c r="F3976" s="18" t="str">
        <f t="shared" si="62"/>
        <v>Coxilha</v>
      </c>
      <c r="G3976" s="19">
        <v>422.78899999999999</v>
      </c>
    </row>
    <row r="3977" spans="1:7" x14ac:dyDescent="0.25">
      <c r="A3977" s="18">
        <f>IF(ISNUMBER(SEARCH('1_Aspectos Geográficos'!$D$6,tab_estados[],1)),MAX($A$1:A3976)+1,0)</f>
        <v>3976</v>
      </c>
      <c r="B3977" s="18" t="s">
        <v>4761</v>
      </c>
      <c r="C3977" s="18" t="s">
        <v>4762</v>
      </c>
      <c r="D3977" s="18" t="s">
        <v>4886</v>
      </c>
      <c r="E3977" s="19" t="s">
        <v>9933</v>
      </c>
      <c r="F3977" s="18" t="str">
        <f t="shared" si="62"/>
        <v>Crissiumal</v>
      </c>
      <c r="G3977" s="19">
        <v>363.10700000000003</v>
      </c>
    </row>
    <row r="3978" spans="1:7" x14ac:dyDescent="0.25">
      <c r="A3978" s="18">
        <f>IF(ISNUMBER(SEARCH('1_Aspectos Geográficos'!$D$6,tab_estados[],1)),MAX($A$1:A3977)+1,0)</f>
        <v>3977</v>
      </c>
      <c r="B3978" s="18" t="s">
        <v>4761</v>
      </c>
      <c r="C3978" s="18" t="s">
        <v>4762</v>
      </c>
      <c r="D3978" s="18" t="s">
        <v>4887</v>
      </c>
      <c r="E3978" s="19" t="s">
        <v>9934</v>
      </c>
      <c r="F3978" s="18" t="str">
        <f t="shared" si="62"/>
        <v>Cristal</v>
      </c>
      <c r="G3978" s="19">
        <v>681.625</v>
      </c>
    </row>
    <row r="3979" spans="1:7" x14ac:dyDescent="0.25">
      <c r="A3979" s="18">
        <f>IF(ISNUMBER(SEARCH('1_Aspectos Geográficos'!$D$6,tab_estados[],1)),MAX($A$1:A3978)+1,0)</f>
        <v>3978</v>
      </c>
      <c r="B3979" s="18" t="s">
        <v>4761</v>
      </c>
      <c r="C3979" s="18" t="s">
        <v>4762</v>
      </c>
      <c r="D3979" s="18" t="s">
        <v>4888</v>
      </c>
      <c r="E3979" s="19" t="s">
        <v>9935</v>
      </c>
      <c r="F3979" s="18" t="str">
        <f t="shared" si="62"/>
        <v>Cristal Do Sul</v>
      </c>
      <c r="G3979" s="19">
        <v>97.715000000000003</v>
      </c>
    </row>
    <row r="3980" spans="1:7" x14ac:dyDescent="0.25">
      <c r="A3980" s="18">
        <f>IF(ISNUMBER(SEARCH('1_Aspectos Geográficos'!$D$6,tab_estados[],1)),MAX($A$1:A3979)+1,0)</f>
        <v>3979</v>
      </c>
      <c r="B3980" s="18" t="s">
        <v>4761</v>
      </c>
      <c r="C3980" s="18" t="s">
        <v>4762</v>
      </c>
      <c r="D3980" s="18" t="s">
        <v>4889</v>
      </c>
      <c r="E3980" s="19" t="s">
        <v>9936</v>
      </c>
      <c r="F3980" s="18" t="str">
        <f t="shared" si="62"/>
        <v>Cruz Alta</v>
      </c>
      <c r="G3980" s="19">
        <v>1360.289</v>
      </c>
    </row>
    <row r="3981" spans="1:7" x14ac:dyDescent="0.25">
      <c r="A3981" s="18">
        <f>IF(ISNUMBER(SEARCH('1_Aspectos Geográficos'!$D$6,tab_estados[],1)),MAX($A$1:A3980)+1,0)</f>
        <v>3980</v>
      </c>
      <c r="B3981" s="18" t="s">
        <v>4761</v>
      </c>
      <c r="C3981" s="18" t="s">
        <v>4762</v>
      </c>
      <c r="D3981" s="18" t="s">
        <v>4890</v>
      </c>
      <c r="E3981" s="19" t="s">
        <v>9937</v>
      </c>
      <c r="F3981" s="18" t="str">
        <f t="shared" si="62"/>
        <v>Cruzaltense</v>
      </c>
      <c r="G3981" s="19">
        <v>166.88300000000001</v>
      </c>
    </row>
    <row r="3982" spans="1:7" x14ac:dyDescent="0.25">
      <c r="A3982" s="18">
        <f>IF(ISNUMBER(SEARCH('1_Aspectos Geográficos'!$D$6,tab_estados[],1)),MAX($A$1:A3981)+1,0)</f>
        <v>3981</v>
      </c>
      <c r="B3982" s="18" t="s">
        <v>4761</v>
      </c>
      <c r="C3982" s="18" t="s">
        <v>4762</v>
      </c>
      <c r="D3982" s="18" t="s">
        <v>4891</v>
      </c>
      <c r="E3982" s="19" t="s">
        <v>5985</v>
      </c>
      <c r="F3982" s="18" t="str">
        <f t="shared" si="62"/>
        <v>Cruzeiro Do Sul</v>
      </c>
      <c r="G3982" s="19">
        <v>154.69200000000001</v>
      </c>
    </row>
    <row r="3983" spans="1:7" x14ac:dyDescent="0.25">
      <c r="A3983" s="18">
        <f>IF(ISNUMBER(SEARCH('1_Aspectos Geográficos'!$D$6,tab_estados[],1)),MAX($A$1:A3982)+1,0)</f>
        <v>3982</v>
      </c>
      <c r="B3983" s="18" t="s">
        <v>4761</v>
      </c>
      <c r="C3983" s="18" t="s">
        <v>4762</v>
      </c>
      <c r="D3983" s="18" t="s">
        <v>4892</v>
      </c>
      <c r="E3983" s="19" t="s">
        <v>9938</v>
      </c>
      <c r="F3983" s="18" t="str">
        <f t="shared" si="62"/>
        <v>David Canabarro</v>
      </c>
      <c r="G3983" s="19">
        <v>174.93899999999999</v>
      </c>
    </row>
    <row r="3984" spans="1:7" x14ac:dyDescent="0.25">
      <c r="A3984" s="18">
        <f>IF(ISNUMBER(SEARCH('1_Aspectos Geográficos'!$D$6,tab_estados[],1)),MAX($A$1:A3983)+1,0)</f>
        <v>3983</v>
      </c>
      <c r="B3984" s="18" t="s">
        <v>4761</v>
      </c>
      <c r="C3984" s="18" t="s">
        <v>4762</v>
      </c>
      <c r="D3984" s="18" t="s">
        <v>4893</v>
      </c>
      <c r="E3984" s="19" t="s">
        <v>9939</v>
      </c>
      <c r="F3984" s="18" t="str">
        <f t="shared" si="62"/>
        <v>Derrubadas</v>
      </c>
      <c r="G3984" s="19">
        <v>361.17099999999999</v>
      </c>
    </row>
    <row r="3985" spans="1:7" x14ac:dyDescent="0.25">
      <c r="A3985" s="18">
        <f>IF(ISNUMBER(SEARCH('1_Aspectos Geográficos'!$D$6,tab_estados[],1)),MAX($A$1:A3984)+1,0)</f>
        <v>3984</v>
      </c>
      <c r="B3985" s="18" t="s">
        <v>4761</v>
      </c>
      <c r="C3985" s="18" t="s">
        <v>4762</v>
      </c>
      <c r="D3985" s="18" t="s">
        <v>4894</v>
      </c>
      <c r="E3985" s="19" t="s">
        <v>9940</v>
      </c>
      <c r="F3985" s="18" t="str">
        <f t="shared" si="62"/>
        <v>Dezesseis De Novembro</v>
      </c>
      <c r="G3985" s="19">
        <v>216.84800000000001</v>
      </c>
    </row>
    <row r="3986" spans="1:7" x14ac:dyDescent="0.25">
      <c r="A3986" s="18">
        <f>IF(ISNUMBER(SEARCH('1_Aspectos Geográficos'!$D$6,tab_estados[],1)),MAX($A$1:A3985)+1,0)</f>
        <v>3985</v>
      </c>
      <c r="B3986" s="18" t="s">
        <v>4761</v>
      </c>
      <c r="C3986" s="18" t="s">
        <v>4762</v>
      </c>
      <c r="D3986" s="18" t="s">
        <v>4895</v>
      </c>
      <c r="E3986" s="19" t="s">
        <v>9941</v>
      </c>
      <c r="F3986" s="18" t="str">
        <f t="shared" si="62"/>
        <v>Dilermando De Aguiar</v>
      </c>
      <c r="G3986" s="19">
        <v>600.54600000000005</v>
      </c>
    </row>
    <row r="3987" spans="1:7" x14ac:dyDescent="0.25">
      <c r="A3987" s="18">
        <f>IF(ISNUMBER(SEARCH('1_Aspectos Geográficos'!$D$6,tab_estados[],1)),MAX($A$1:A3986)+1,0)</f>
        <v>3986</v>
      </c>
      <c r="B3987" s="18" t="s">
        <v>4761</v>
      </c>
      <c r="C3987" s="18" t="s">
        <v>4762</v>
      </c>
      <c r="D3987" s="18" t="s">
        <v>4896</v>
      </c>
      <c r="E3987" s="19" t="s">
        <v>9942</v>
      </c>
      <c r="F3987" s="18" t="str">
        <f t="shared" si="62"/>
        <v>Dois Irmãos</v>
      </c>
      <c r="G3987" s="19">
        <v>65.156000000000006</v>
      </c>
    </row>
    <row r="3988" spans="1:7" x14ac:dyDescent="0.25">
      <c r="A3988" s="18">
        <f>IF(ISNUMBER(SEARCH('1_Aspectos Geográficos'!$D$6,tab_estados[],1)),MAX($A$1:A3987)+1,0)</f>
        <v>3987</v>
      </c>
      <c r="B3988" s="18" t="s">
        <v>4761</v>
      </c>
      <c r="C3988" s="18" t="s">
        <v>4762</v>
      </c>
      <c r="D3988" s="18" t="s">
        <v>4897</v>
      </c>
      <c r="E3988" s="19" t="s">
        <v>9943</v>
      </c>
      <c r="F3988" s="18" t="str">
        <f t="shared" si="62"/>
        <v>Dois Irmãos Das Missões</v>
      </c>
      <c r="G3988" s="19">
        <v>225.68100000000001</v>
      </c>
    </row>
    <row r="3989" spans="1:7" x14ac:dyDescent="0.25">
      <c r="A3989" s="18">
        <f>IF(ISNUMBER(SEARCH('1_Aspectos Geográficos'!$D$6,tab_estados[],1)),MAX($A$1:A3988)+1,0)</f>
        <v>3988</v>
      </c>
      <c r="B3989" s="18" t="s">
        <v>4761</v>
      </c>
      <c r="C3989" s="18" t="s">
        <v>4762</v>
      </c>
      <c r="D3989" s="18" t="s">
        <v>4898</v>
      </c>
      <c r="E3989" s="19" t="s">
        <v>9944</v>
      </c>
      <c r="F3989" s="18" t="str">
        <f t="shared" si="62"/>
        <v>Dois Lajeados</v>
      </c>
      <c r="G3989" s="19">
        <v>133.37200000000001</v>
      </c>
    </row>
    <row r="3990" spans="1:7" x14ac:dyDescent="0.25">
      <c r="A3990" s="18">
        <f>IF(ISNUMBER(SEARCH('1_Aspectos Geográficos'!$D$6,tab_estados[],1)),MAX($A$1:A3989)+1,0)</f>
        <v>3989</v>
      </c>
      <c r="B3990" s="18" t="s">
        <v>4761</v>
      </c>
      <c r="C3990" s="18" t="s">
        <v>4762</v>
      </c>
      <c r="D3990" s="18" t="s">
        <v>4899</v>
      </c>
      <c r="E3990" s="19" t="s">
        <v>9945</v>
      </c>
      <c r="F3990" s="18" t="str">
        <f t="shared" si="62"/>
        <v>Dom Feliciano</v>
      </c>
      <c r="G3990" s="19">
        <v>1356.171</v>
      </c>
    </row>
    <row r="3991" spans="1:7" x14ac:dyDescent="0.25">
      <c r="A3991" s="18">
        <f>IF(ISNUMBER(SEARCH('1_Aspectos Geográficos'!$D$6,tab_estados[],1)),MAX($A$1:A3990)+1,0)</f>
        <v>3990</v>
      </c>
      <c r="B3991" s="18" t="s">
        <v>4761</v>
      </c>
      <c r="C3991" s="18" t="s">
        <v>4762</v>
      </c>
      <c r="D3991" s="18" t="s">
        <v>4900</v>
      </c>
      <c r="E3991" s="19" t="s">
        <v>9946</v>
      </c>
      <c r="F3991" s="18" t="str">
        <f t="shared" si="62"/>
        <v>Dom Pedro De Alcântara</v>
      </c>
      <c r="G3991" s="19">
        <v>78.158000000000001</v>
      </c>
    </row>
    <row r="3992" spans="1:7" x14ac:dyDescent="0.25">
      <c r="A3992" s="18">
        <f>IF(ISNUMBER(SEARCH('1_Aspectos Geográficos'!$D$6,tab_estados[],1)),MAX($A$1:A3991)+1,0)</f>
        <v>3991</v>
      </c>
      <c r="B3992" s="18" t="s">
        <v>4761</v>
      </c>
      <c r="C3992" s="18" t="s">
        <v>4762</v>
      </c>
      <c r="D3992" s="18" t="s">
        <v>4901</v>
      </c>
      <c r="E3992" s="19" t="s">
        <v>9947</v>
      </c>
      <c r="F3992" s="18" t="str">
        <f t="shared" si="62"/>
        <v>Dom Pedrito</v>
      </c>
      <c r="G3992" s="19">
        <v>5190.2380000000003</v>
      </c>
    </row>
    <row r="3993" spans="1:7" x14ac:dyDescent="0.25">
      <c r="A3993" s="18">
        <f>IF(ISNUMBER(SEARCH('1_Aspectos Geográficos'!$D$6,tab_estados[],1)),MAX($A$1:A3992)+1,0)</f>
        <v>3992</v>
      </c>
      <c r="B3993" s="18" t="s">
        <v>4761</v>
      </c>
      <c r="C3993" s="18" t="s">
        <v>4762</v>
      </c>
      <c r="D3993" s="18" t="s">
        <v>4902</v>
      </c>
      <c r="E3993" s="19" t="s">
        <v>9948</v>
      </c>
      <c r="F3993" s="18" t="str">
        <f t="shared" si="62"/>
        <v>Dona Francisca</v>
      </c>
      <c r="G3993" s="19">
        <v>114.346</v>
      </c>
    </row>
    <row r="3994" spans="1:7" x14ac:dyDescent="0.25">
      <c r="A3994" s="18">
        <f>IF(ISNUMBER(SEARCH('1_Aspectos Geográficos'!$D$6,tab_estados[],1)),MAX($A$1:A3993)+1,0)</f>
        <v>3993</v>
      </c>
      <c r="B3994" s="18" t="s">
        <v>4761</v>
      </c>
      <c r="C3994" s="18" t="s">
        <v>4762</v>
      </c>
      <c r="D3994" s="18" t="s">
        <v>4903</v>
      </c>
      <c r="E3994" s="19" t="s">
        <v>9949</v>
      </c>
      <c r="F3994" s="18" t="str">
        <f t="shared" si="62"/>
        <v>Doutor Maurício Cardoso</v>
      </c>
      <c r="G3994" s="19">
        <v>256.86500000000001</v>
      </c>
    </row>
    <row r="3995" spans="1:7" x14ac:dyDescent="0.25">
      <c r="A3995" s="18">
        <f>IF(ISNUMBER(SEARCH('1_Aspectos Geográficos'!$D$6,tab_estados[],1)),MAX($A$1:A3994)+1,0)</f>
        <v>3994</v>
      </c>
      <c r="B3995" s="18" t="s">
        <v>4761</v>
      </c>
      <c r="C3995" s="18" t="s">
        <v>4762</v>
      </c>
      <c r="D3995" s="18" t="s">
        <v>4904</v>
      </c>
      <c r="E3995" s="19" t="s">
        <v>9950</v>
      </c>
      <c r="F3995" s="18" t="str">
        <f t="shared" si="62"/>
        <v>Doutor Ricardo</v>
      </c>
      <c r="G3995" s="19">
        <v>108.43300000000001</v>
      </c>
    </row>
    <row r="3996" spans="1:7" x14ac:dyDescent="0.25">
      <c r="A3996" s="18">
        <f>IF(ISNUMBER(SEARCH('1_Aspectos Geográficos'!$D$6,tab_estados[],1)),MAX($A$1:A3995)+1,0)</f>
        <v>3995</v>
      </c>
      <c r="B3996" s="18" t="s">
        <v>4761</v>
      </c>
      <c r="C3996" s="18" t="s">
        <v>4762</v>
      </c>
      <c r="D3996" s="18" t="s">
        <v>4905</v>
      </c>
      <c r="E3996" s="19" t="s">
        <v>9951</v>
      </c>
      <c r="F3996" s="18" t="str">
        <f t="shared" si="62"/>
        <v>Eldorado Do Sul</v>
      </c>
      <c r="G3996" s="19">
        <v>509.726</v>
      </c>
    </row>
    <row r="3997" spans="1:7" x14ac:dyDescent="0.25">
      <c r="A3997" s="18">
        <f>IF(ISNUMBER(SEARCH('1_Aspectos Geográficos'!$D$6,tab_estados[],1)),MAX($A$1:A3996)+1,0)</f>
        <v>3996</v>
      </c>
      <c r="B3997" s="18" t="s">
        <v>4761</v>
      </c>
      <c r="C3997" s="18" t="s">
        <v>4762</v>
      </c>
      <c r="D3997" s="18" t="s">
        <v>4906</v>
      </c>
      <c r="E3997" s="19" t="s">
        <v>9952</v>
      </c>
      <c r="F3997" s="18" t="str">
        <f t="shared" si="62"/>
        <v>Encantado</v>
      </c>
      <c r="G3997" s="19">
        <v>139.16</v>
      </c>
    </row>
    <row r="3998" spans="1:7" x14ac:dyDescent="0.25">
      <c r="A3998" s="18">
        <f>IF(ISNUMBER(SEARCH('1_Aspectos Geográficos'!$D$6,tab_estados[],1)),MAX($A$1:A3997)+1,0)</f>
        <v>3997</v>
      </c>
      <c r="B3998" s="18" t="s">
        <v>4761</v>
      </c>
      <c r="C3998" s="18" t="s">
        <v>4762</v>
      </c>
      <c r="D3998" s="18" t="s">
        <v>4907</v>
      </c>
      <c r="E3998" s="19" t="s">
        <v>9953</v>
      </c>
      <c r="F3998" s="18" t="str">
        <f t="shared" si="62"/>
        <v>Encruzilhada Do Sul</v>
      </c>
      <c r="G3998" s="19">
        <v>3348.319</v>
      </c>
    </row>
    <row r="3999" spans="1:7" x14ac:dyDescent="0.25">
      <c r="A3999" s="18">
        <f>IF(ISNUMBER(SEARCH('1_Aspectos Geográficos'!$D$6,tab_estados[],1)),MAX($A$1:A3998)+1,0)</f>
        <v>3998</v>
      </c>
      <c r="B3999" s="18" t="s">
        <v>4761</v>
      </c>
      <c r="C3999" s="18" t="s">
        <v>4762</v>
      </c>
      <c r="D3999" s="18" t="s">
        <v>4908</v>
      </c>
      <c r="E3999" s="19" t="s">
        <v>9954</v>
      </c>
      <c r="F3999" s="18" t="str">
        <f t="shared" si="62"/>
        <v>Engenho Velho</v>
      </c>
      <c r="G3999" s="19">
        <v>71.191000000000003</v>
      </c>
    </row>
    <row r="4000" spans="1:7" x14ac:dyDescent="0.25">
      <c r="A4000" s="18">
        <f>IF(ISNUMBER(SEARCH('1_Aspectos Geográficos'!$D$6,tab_estados[],1)),MAX($A$1:A3999)+1,0)</f>
        <v>3999</v>
      </c>
      <c r="B4000" s="18" t="s">
        <v>4761</v>
      </c>
      <c r="C4000" s="18" t="s">
        <v>4762</v>
      </c>
      <c r="D4000" s="18" t="s">
        <v>4909</v>
      </c>
      <c r="E4000" s="19" t="s">
        <v>9955</v>
      </c>
      <c r="F4000" s="18" t="str">
        <f t="shared" si="62"/>
        <v>Entre-Ijuís</v>
      </c>
      <c r="G4000" s="19">
        <v>552.62300000000005</v>
      </c>
    </row>
    <row r="4001" spans="1:7" x14ac:dyDescent="0.25">
      <c r="A4001" s="18">
        <f>IF(ISNUMBER(SEARCH('1_Aspectos Geográficos'!$D$6,tab_estados[],1)),MAX($A$1:A4000)+1,0)</f>
        <v>4000</v>
      </c>
      <c r="B4001" s="18" t="s">
        <v>4761</v>
      </c>
      <c r="C4001" s="18" t="s">
        <v>4762</v>
      </c>
      <c r="D4001" s="18" t="s">
        <v>4910</v>
      </c>
      <c r="E4001" s="19" t="s">
        <v>9956</v>
      </c>
      <c r="F4001" s="18" t="str">
        <f t="shared" si="62"/>
        <v>Entre Rios Do Sul</v>
      </c>
      <c r="G4001" s="19">
        <v>120.068</v>
      </c>
    </row>
    <row r="4002" spans="1:7" x14ac:dyDescent="0.25">
      <c r="A4002" s="18">
        <f>IF(ISNUMBER(SEARCH('1_Aspectos Geográficos'!$D$6,tab_estados[],1)),MAX($A$1:A4001)+1,0)</f>
        <v>4001</v>
      </c>
      <c r="B4002" s="18" t="s">
        <v>4761</v>
      </c>
      <c r="C4002" s="18" t="s">
        <v>4762</v>
      </c>
      <c r="D4002" s="18" t="s">
        <v>4911</v>
      </c>
      <c r="E4002" s="19" t="s">
        <v>9957</v>
      </c>
      <c r="F4002" s="18" t="str">
        <f t="shared" si="62"/>
        <v>Erebango</v>
      </c>
      <c r="G4002" s="19">
        <v>153.12200000000001</v>
      </c>
    </row>
    <row r="4003" spans="1:7" x14ac:dyDescent="0.25">
      <c r="A4003" s="18">
        <f>IF(ISNUMBER(SEARCH('1_Aspectos Geográficos'!$D$6,tab_estados[],1)),MAX($A$1:A4002)+1,0)</f>
        <v>4002</v>
      </c>
      <c r="B4003" s="18" t="s">
        <v>4761</v>
      </c>
      <c r="C4003" s="18" t="s">
        <v>4762</v>
      </c>
      <c r="D4003" s="18" t="s">
        <v>4912</v>
      </c>
      <c r="E4003" s="19" t="s">
        <v>9958</v>
      </c>
      <c r="F4003" s="18" t="str">
        <f t="shared" si="62"/>
        <v>Erechim</v>
      </c>
      <c r="G4003" s="19">
        <v>430.66800000000001</v>
      </c>
    </row>
    <row r="4004" spans="1:7" x14ac:dyDescent="0.25">
      <c r="A4004" s="18">
        <f>IF(ISNUMBER(SEARCH('1_Aspectos Geográficos'!$D$6,tab_estados[],1)),MAX($A$1:A4003)+1,0)</f>
        <v>4003</v>
      </c>
      <c r="B4004" s="18" t="s">
        <v>4761</v>
      </c>
      <c r="C4004" s="18" t="s">
        <v>4762</v>
      </c>
      <c r="D4004" s="18" t="s">
        <v>4913</v>
      </c>
      <c r="E4004" s="19" t="s">
        <v>9959</v>
      </c>
      <c r="F4004" s="18" t="str">
        <f t="shared" si="62"/>
        <v>Ernestina</v>
      </c>
      <c r="G4004" s="19">
        <v>239.14699999999999</v>
      </c>
    </row>
    <row r="4005" spans="1:7" x14ac:dyDescent="0.25">
      <c r="A4005" s="18">
        <f>IF(ISNUMBER(SEARCH('1_Aspectos Geográficos'!$D$6,tab_estados[],1)),MAX($A$1:A4004)+1,0)</f>
        <v>4004</v>
      </c>
      <c r="B4005" s="18" t="s">
        <v>4761</v>
      </c>
      <c r="C4005" s="18" t="s">
        <v>4762</v>
      </c>
      <c r="D4005" s="18" t="s">
        <v>4914</v>
      </c>
      <c r="E4005" s="19" t="s">
        <v>9960</v>
      </c>
      <c r="F4005" s="18" t="str">
        <f t="shared" si="62"/>
        <v>Herval</v>
      </c>
      <c r="G4005" s="19">
        <v>1757.607</v>
      </c>
    </row>
    <row r="4006" spans="1:7" x14ac:dyDescent="0.25">
      <c r="A4006" s="18">
        <f>IF(ISNUMBER(SEARCH('1_Aspectos Geográficos'!$D$6,tab_estados[],1)),MAX($A$1:A4005)+1,0)</f>
        <v>4005</v>
      </c>
      <c r="B4006" s="18" t="s">
        <v>4761</v>
      </c>
      <c r="C4006" s="18" t="s">
        <v>4762</v>
      </c>
      <c r="D4006" s="18" t="s">
        <v>4915</v>
      </c>
      <c r="E4006" s="19" t="s">
        <v>9961</v>
      </c>
      <c r="F4006" s="18" t="str">
        <f t="shared" si="62"/>
        <v>Erval Grande</v>
      </c>
      <c r="G4006" s="19">
        <v>285.72399999999999</v>
      </c>
    </row>
    <row r="4007" spans="1:7" x14ac:dyDescent="0.25">
      <c r="A4007" s="18">
        <f>IF(ISNUMBER(SEARCH('1_Aspectos Geográficos'!$D$6,tab_estados[],1)),MAX($A$1:A4006)+1,0)</f>
        <v>4006</v>
      </c>
      <c r="B4007" s="18" t="s">
        <v>4761</v>
      </c>
      <c r="C4007" s="18" t="s">
        <v>4762</v>
      </c>
      <c r="D4007" s="18" t="s">
        <v>4916</v>
      </c>
      <c r="E4007" s="19" t="s">
        <v>9962</v>
      </c>
      <c r="F4007" s="18" t="str">
        <f t="shared" si="62"/>
        <v>Erval Seco</v>
      </c>
      <c r="G4007" s="19">
        <v>363.89299999999997</v>
      </c>
    </row>
    <row r="4008" spans="1:7" x14ac:dyDescent="0.25">
      <c r="A4008" s="18">
        <f>IF(ISNUMBER(SEARCH('1_Aspectos Geográficos'!$D$6,tab_estados[],1)),MAX($A$1:A4007)+1,0)</f>
        <v>4007</v>
      </c>
      <c r="B4008" s="18" t="s">
        <v>4761</v>
      </c>
      <c r="C4008" s="18" t="s">
        <v>4762</v>
      </c>
      <c r="D4008" s="18" t="s">
        <v>4917</v>
      </c>
      <c r="E4008" s="19" t="s">
        <v>9963</v>
      </c>
      <c r="F4008" s="18" t="str">
        <f t="shared" si="62"/>
        <v>Esmeralda</v>
      </c>
      <c r="G4008" s="19">
        <v>829.76599999999996</v>
      </c>
    </row>
    <row r="4009" spans="1:7" x14ac:dyDescent="0.25">
      <c r="A4009" s="18">
        <f>IF(ISNUMBER(SEARCH('1_Aspectos Geográficos'!$D$6,tab_estados[],1)),MAX($A$1:A4008)+1,0)</f>
        <v>4008</v>
      </c>
      <c r="B4009" s="18" t="s">
        <v>4761</v>
      </c>
      <c r="C4009" s="18" t="s">
        <v>4762</v>
      </c>
      <c r="D4009" s="18" t="s">
        <v>4918</v>
      </c>
      <c r="E4009" s="19" t="s">
        <v>9964</v>
      </c>
      <c r="F4009" s="18" t="str">
        <f t="shared" si="62"/>
        <v>Esperança Do Sul</v>
      </c>
      <c r="G4009" s="19">
        <v>148.90899999999999</v>
      </c>
    </row>
    <row r="4010" spans="1:7" x14ac:dyDescent="0.25">
      <c r="A4010" s="18">
        <f>IF(ISNUMBER(SEARCH('1_Aspectos Geográficos'!$D$6,tab_estados[],1)),MAX($A$1:A4009)+1,0)</f>
        <v>4009</v>
      </c>
      <c r="B4010" s="18" t="s">
        <v>4761</v>
      </c>
      <c r="C4010" s="18" t="s">
        <v>4762</v>
      </c>
      <c r="D4010" s="18" t="s">
        <v>4919</v>
      </c>
      <c r="E4010" s="19" t="s">
        <v>9965</v>
      </c>
      <c r="F4010" s="18" t="str">
        <f t="shared" si="62"/>
        <v>Espumoso</v>
      </c>
      <c r="G4010" s="19">
        <v>783.06500000000005</v>
      </c>
    </row>
    <row r="4011" spans="1:7" x14ac:dyDescent="0.25">
      <c r="A4011" s="18">
        <f>IF(ISNUMBER(SEARCH('1_Aspectos Geográficos'!$D$6,tab_estados[],1)),MAX($A$1:A4010)+1,0)</f>
        <v>4010</v>
      </c>
      <c r="B4011" s="18" t="s">
        <v>4761</v>
      </c>
      <c r="C4011" s="18" t="s">
        <v>4762</v>
      </c>
      <c r="D4011" s="18" t="s">
        <v>4920</v>
      </c>
      <c r="E4011" s="19" t="s">
        <v>9966</v>
      </c>
      <c r="F4011" s="18" t="str">
        <f t="shared" si="62"/>
        <v>Estação</v>
      </c>
      <c r="G4011" s="19">
        <v>100.26600000000001</v>
      </c>
    </row>
    <row r="4012" spans="1:7" x14ac:dyDescent="0.25">
      <c r="A4012" s="18">
        <f>IF(ISNUMBER(SEARCH('1_Aspectos Geográficos'!$D$6,tab_estados[],1)),MAX($A$1:A4011)+1,0)</f>
        <v>4011</v>
      </c>
      <c r="B4012" s="18" t="s">
        <v>4761</v>
      </c>
      <c r="C4012" s="18" t="s">
        <v>4762</v>
      </c>
      <c r="D4012" s="18" t="s">
        <v>4921</v>
      </c>
      <c r="E4012" s="19" t="s">
        <v>9967</v>
      </c>
      <c r="F4012" s="18" t="str">
        <f t="shared" si="62"/>
        <v>Estância Velha</v>
      </c>
      <c r="G4012" s="19">
        <v>52.146999999999998</v>
      </c>
    </row>
    <row r="4013" spans="1:7" x14ac:dyDescent="0.25">
      <c r="A4013" s="18">
        <f>IF(ISNUMBER(SEARCH('1_Aspectos Geográficos'!$D$6,tab_estados[],1)),MAX($A$1:A4012)+1,0)</f>
        <v>4012</v>
      </c>
      <c r="B4013" s="18" t="s">
        <v>4761</v>
      </c>
      <c r="C4013" s="18" t="s">
        <v>4762</v>
      </c>
      <c r="D4013" s="18" t="s">
        <v>4922</v>
      </c>
      <c r="E4013" s="19" t="s">
        <v>9968</v>
      </c>
      <c r="F4013" s="18" t="str">
        <f t="shared" si="62"/>
        <v>Esteio</v>
      </c>
      <c r="G4013" s="19">
        <v>27.675999999999998</v>
      </c>
    </row>
    <row r="4014" spans="1:7" x14ac:dyDescent="0.25">
      <c r="A4014" s="18">
        <f>IF(ISNUMBER(SEARCH('1_Aspectos Geográficos'!$D$6,tab_estados[],1)),MAX($A$1:A4013)+1,0)</f>
        <v>4013</v>
      </c>
      <c r="B4014" s="18" t="s">
        <v>4761</v>
      </c>
      <c r="C4014" s="18" t="s">
        <v>4762</v>
      </c>
      <c r="D4014" s="18" t="s">
        <v>4923</v>
      </c>
      <c r="E4014" s="19" t="s">
        <v>9969</v>
      </c>
      <c r="F4014" s="18" t="str">
        <f t="shared" si="62"/>
        <v>Estrela</v>
      </c>
      <c r="G4014" s="19">
        <v>184.17599999999999</v>
      </c>
    </row>
    <row r="4015" spans="1:7" x14ac:dyDescent="0.25">
      <c r="A4015" s="18">
        <f>IF(ISNUMBER(SEARCH('1_Aspectos Geográficos'!$D$6,tab_estados[],1)),MAX($A$1:A4014)+1,0)</f>
        <v>4014</v>
      </c>
      <c r="B4015" s="18" t="s">
        <v>4761</v>
      </c>
      <c r="C4015" s="18" t="s">
        <v>4762</v>
      </c>
      <c r="D4015" s="18" t="s">
        <v>4924</v>
      </c>
      <c r="E4015" s="19" t="s">
        <v>9970</v>
      </c>
      <c r="F4015" s="18" t="str">
        <f t="shared" si="62"/>
        <v>Estrela Velha</v>
      </c>
      <c r="G4015" s="19">
        <v>281.66699999999997</v>
      </c>
    </row>
    <row r="4016" spans="1:7" x14ac:dyDescent="0.25">
      <c r="A4016" s="18">
        <f>IF(ISNUMBER(SEARCH('1_Aspectos Geográficos'!$D$6,tab_estados[],1)),MAX($A$1:A4015)+1,0)</f>
        <v>4015</v>
      </c>
      <c r="B4016" s="18" t="s">
        <v>4761</v>
      </c>
      <c r="C4016" s="18" t="s">
        <v>4762</v>
      </c>
      <c r="D4016" s="18" t="s">
        <v>4925</v>
      </c>
      <c r="E4016" s="19" t="s">
        <v>9971</v>
      </c>
      <c r="F4016" s="18" t="str">
        <f t="shared" si="62"/>
        <v>Eugênio De Castro</v>
      </c>
      <c r="G4016" s="19">
        <v>419.29700000000003</v>
      </c>
    </row>
    <row r="4017" spans="1:7" x14ac:dyDescent="0.25">
      <c r="A4017" s="18">
        <f>IF(ISNUMBER(SEARCH('1_Aspectos Geográficos'!$D$6,tab_estados[],1)),MAX($A$1:A4016)+1,0)</f>
        <v>4016</v>
      </c>
      <c r="B4017" s="18" t="s">
        <v>4761</v>
      </c>
      <c r="C4017" s="18" t="s">
        <v>4762</v>
      </c>
      <c r="D4017" s="18" t="s">
        <v>4926</v>
      </c>
      <c r="E4017" s="19" t="s">
        <v>9972</v>
      </c>
      <c r="F4017" s="18" t="str">
        <f t="shared" si="62"/>
        <v>Fagundes Varela</v>
      </c>
      <c r="G4017" s="19">
        <v>134.29499999999999</v>
      </c>
    </row>
    <row r="4018" spans="1:7" x14ac:dyDescent="0.25">
      <c r="A4018" s="18">
        <f>IF(ISNUMBER(SEARCH('1_Aspectos Geográficos'!$D$6,tab_estados[],1)),MAX($A$1:A4017)+1,0)</f>
        <v>4017</v>
      </c>
      <c r="B4018" s="18" t="s">
        <v>4761</v>
      </c>
      <c r="C4018" s="18" t="s">
        <v>4762</v>
      </c>
      <c r="D4018" s="18" t="s">
        <v>4927</v>
      </c>
      <c r="E4018" s="19" t="s">
        <v>9973</v>
      </c>
      <c r="F4018" s="18" t="str">
        <f t="shared" si="62"/>
        <v>Farroupilha</v>
      </c>
      <c r="G4018" s="19">
        <v>361.68299999999999</v>
      </c>
    </row>
    <row r="4019" spans="1:7" x14ac:dyDescent="0.25">
      <c r="A4019" s="18">
        <f>IF(ISNUMBER(SEARCH('1_Aspectos Geográficos'!$D$6,tab_estados[],1)),MAX($A$1:A4018)+1,0)</f>
        <v>4018</v>
      </c>
      <c r="B4019" s="18" t="s">
        <v>4761</v>
      </c>
      <c r="C4019" s="18" t="s">
        <v>4762</v>
      </c>
      <c r="D4019" s="18" t="s">
        <v>4928</v>
      </c>
      <c r="E4019" s="19" t="s">
        <v>9974</v>
      </c>
      <c r="F4019" s="18" t="str">
        <f t="shared" si="62"/>
        <v>Faxinal Do Soturno</v>
      </c>
      <c r="G4019" s="19">
        <v>169.51400000000001</v>
      </c>
    </row>
    <row r="4020" spans="1:7" x14ac:dyDescent="0.25">
      <c r="A4020" s="18">
        <f>IF(ISNUMBER(SEARCH('1_Aspectos Geográficos'!$D$6,tab_estados[],1)),MAX($A$1:A4019)+1,0)</f>
        <v>4019</v>
      </c>
      <c r="B4020" s="18" t="s">
        <v>4761</v>
      </c>
      <c r="C4020" s="18" t="s">
        <v>4762</v>
      </c>
      <c r="D4020" s="18" t="s">
        <v>4929</v>
      </c>
      <c r="E4020" s="19" t="s">
        <v>9975</v>
      </c>
      <c r="F4020" s="18" t="str">
        <f t="shared" si="62"/>
        <v>Faxinalzinho</v>
      </c>
      <c r="G4020" s="19">
        <v>143.38200000000001</v>
      </c>
    </row>
    <row r="4021" spans="1:7" x14ac:dyDescent="0.25">
      <c r="A4021" s="18">
        <f>IF(ISNUMBER(SEARCH('1_Aspectos Geográficos'!$D$6,tab_estados[],1)),MAX($A$1:A4020)+1,0)</f>
        <v>4020</v>
      </c>
      <c r="B4021" s="18" t="s">
        <v>4761</v>
      </c>
      <c r="C4021" s="18" t="s">
        <v>4762</v>
      </c>
      <c r="D4021" s="18" t="s">
        <v>4930</v>
      </c>
      <c r="E4021" s="19" t="s">
        <v>9976</v>
      </c>
      <c r="F4021" s="18" t="str">
        <f t="shared" si="62"/>
        <v>Fazenda Vilanova</v>
      </c>
      <c r="G4021" s="19">
        <v>84.793999999999997</v>
      </c>
    </row>
    <row r="4022" spans="1:7" x14ac:dyDescent="0.25">
      <c r="A4022" s="18">
        <f>IF(ISNUMBER(SEARCH('1_Aspectos Geográficos'!$D$6,tab_estados[],1)),MAX($A$1:A4021)+1,0)</f>
        <v>4021</v>
      </c>
      <c r="B4022" s="18" t="s">
        <v>4761</v>
      </c>
      <c r="C4022" s="18" t="s">
        <v>4762</v>
      </c>
      <c r="D4022" s="18" t="s">
        <v>4931</v>
      </c>
      <c r="E4022" s="19" t="s">
        <v>9977</v>
      </c>
      <c r="F4022" s="18" t="str">
        <f t="shared" si="62"/>
        <v>Feliz</v>
      </c>
      <c r="G4022" s="19">
        <v>95.370999999999995</v>
      </c>
    </row>
    <row r="4023" spans="1:7" x14ac:dyDescent="0.25">
      <c r="A4023" s="18">
        <f>IF(ISNUMBER(SEARCH('1_Aspectos Geográficos'!$D$6,tab_estados[],1)),MAX($A$1:A4022)+1,0)</f>
        <v>4022</v>
      </c>
      <c r="B4023" s="18" t="s">
        <v>4761</v>
      </c>
      <c r="C4023" s="18" t="s">
        <v>4762</v>
      </c>
      <c r="D4023" s="18" t="s">
        <v>4932</v>
      </c>
      <c r="E4023" s="19" t="s">
        <v>9978</v>
      </c>
      <c r="F4023" s="18" t="str">
        <f t="shared" si="62"/>
        <v>Flores Da Cunha</v>
      </c>
      <c r="G4023" s="19">
        <v>272.60500000000002</v>
      </c>
    </row>
    <row r="4024" spans="1:7" x14ac:dyDescent="0.25">
      <c r="A4024" s="18">
        <f>IF(ISNUMBER(SEARCH('1_Aspectos Geográficos'!$D$6,tab_estados[],1)),MAX($A$1:A4023)+1,0)</f>
        <v>4023</v>
      </c>
      <c r="B4024" s="18" t="s">
        <v>4761</v>
      </c>
      <c r="C4024" s="18" t="s">
        <v>4762</v>
      </c>
      <c r="D4024" s="18" t="s">
        <v>4933</v>
      </c>
      <c r="E4024" s="19" t="s">
        <v>9979</v>
      </c>
      <c r="F4024" s="18" t="str">
        <f t="shared" si="62"/>
        <v>Floriano Peixoto</v>
      </c>
      <c r="G4024" s="19">
        <v>168.428</v>
      </c>
    </row>
    <row r="4025" spans="1:7" x14ac:dyDescent="0.25">
      <c r="A4025" s="18">
        <f>IF(ISNUMBER(SEARCH('1_Aspectos Geográficos'!$D$6,tab_estados[],1)),MAX($A$1:A4024)+1,0)</f>
        <v>4024</v>
      </c>
      <c r="B4025" s="18" t="s">
        <v>4761</v>
      </c>
      <c r="C4025" s="18" t="s">
        <v>4762</v>
      </c>
      <c r="D4025" s="18" t="s">
        <v>4934</v>
      </c>
      <c r="E4025" s="19" t="s">
        <v>9980</v>
      </c>
      <c r="F4025" s="18" t="str">
        <f t="shared" si="62"/>
        <v>Fontoura Xavier</v>
      </c>
      <c r="G4025" s="19">
        <v>583.46500000000003</v>
      </c>
    </row>
    <row r="4026" spans="1:7" x14ac:dyDescent="0.25">
      <c r="A4026" s="18">
        <f>IF(ISNUMBER(SEARCH('1_Aspectos Geográficos'!$D$6,tab_estados[],1)),MAX($A$1:A4025)+1,0)</f>
        <v>4025</v>
      </c>
      <c r="B4026" s="18" t="s">
        <v>4761</v>
      </c>
      <c r="C4026" s="18" t="s">
        <v>4762</v>
      </c>
      <c r="D4026" s="18" t="s">
        <v>4935</v>
      </c>
      <c r="E4026" s="19" t="s">
        <v>9981</v>
      </c>
      <c r="F4026" s="18" t="str">
        <f t="shared" si="62"/>
        <v>Formigueiro</v>
      </c>
      <c r="G4026" s="19">
        <v>580.03399999999999</v>
      </c>
    </row>
    <row r="4027" spans="1:7" x14ac:dyDescent="0.25">
      <c r="A4027" s="18">
        <f>IF(ISNUMBER(SEARCH('1_Aspectos Geográficos'!$D$6,tab_estados[],1)),MAX($A$1:A4026)+1,0)</f>
        <v>4026</v>
      </c>
      <c r="B4027" s="18" t="s">
        <v>4761</v>
      </c>
      <c r="C4027" s="18" t="s">
        <v>4762</v>
      </c>
      <c r="D4027" s="18" t="s">
        <v>4936</v>
      </c>
      <c r="E4027" s="19" t="s">
        <v>9982</v>
      </c>
      <c r="F4027" s="18" t="str">
        <f t="shared" si="62"/>
        <v>Forquetinha</v>
      </c>
      <c r="G4027" s="19">
        <v>92.837999999999994</v>
      </c>
    </row>
    <row r="4028" spans="1:7" x14ac:dyDescent="0.25">
      <c r="A4028" s="18">
        <f>IF(ISNUMBER(SEARCH('1_Aspectos Geográficos'!$D$6,tab_estados[],1)),MAX($A$1:A4027)+1,0)</f>
        <v>4027</v>
      </c>
      <c r="B4028" s="18" t="s">
        <v>4761</v>
      </c>
      <c r="C4028" s="18" t="s">
        <v>4762</v>
      </c>
      <c r="D4028" s="18" t="s">
        <v>4937</v>
      </c>
      <c r="E4028" s="19" t="s">
        <v>9983</v>
      </c>
      <c r="F4028" s="18" t="str">
        <f t="shared" si="62"/>
        <v>Fortaleza Dos Valos</v>
      </c>
      <c r="G4028" s="19">
        <v>650.36500000000001</v>
      </c>
    </row>
    <row r="4029" spans="1:7" x14ac:dyDescent="0.25">
      <c r="A4029" s="18">
        <f>IF(ISNUMBER(SEARCH('1_Aspectos Geográficos'!$D$6,tab_estados[],1)),MAX($A$1:A4028)+1,0)</f>
        <v>4028</v>
      </c>
      <c r="B4029" s="18" t="s">
        <v>4761</v>
      </c>
      <c r="C4029" s="18" t="s">
        <v>4762</v>
      </c>
      <c r="D4029" s="18" t="s">
        <v>4938</v>
      </c>
      <c r="E4029" s="19" t="s">
        <v>9984</v>
      </c>
      <c r="F4029" s="18" t="str">
        <f t="shared" si="62"/>
        <v>Frederico Westphalen</v>
      </c>
      <c r="G4029" s="19">
        <v>264.97500000000002</v>
      </c>
    </row>
    <row r="4030" spans="1:7" x14ac:dyDescent="0.25">
      <c r="A4030" s="18">
        <f>IF(ISNUMBER(SEARCH('1_Aspectos Geográficos'!$D$6,tab_estados[],1)),MAX($A$1:A4029)+1,0)</f>
        <v>4029</v>
      </c>
      <c r="B4030" s="18" t="s">
        <v>4761</v>
      </c>
      <c r="C4030" s="18" t="s">
        <v>4762</v>
      </c>
      <c r="D4030" s="18" t="s">
        <v>4939</v>
      </c>
      <c r="E4030" s="19" t="s">
        <v>9985</v>
      </c>
      <c r="F4030" s="18" t="str">
        <f t="shared" si="62"/>
        <v>Garibaldi</v>
      </c>
      <c r="G4030" s="19">
        <v>168.137</v>
      </c>
    </row>
    <row r="4031" spans="1:7" x14ac:dyDescent="0.25">
      <c r="A4031" s="18">
        <f>IF(ISNUMBER(SEARCH('1_Aspectos Geográficos'!$D$6,tab_estados[],1)),MAX($A$1:A4030)+1,0)</f>
        <v>4030</v>
      </c>
      <c r="B4031" s="18" t="s">
        <v>4761</v>
      </c>
      <c r="C4031" s="18" t="s">
        <v>4762</v>
      </c>
      <c r="D4031" s="18" t="s">
        <v>4940</v>
      </c>
      <c r="E4031" s="19" t="s">
        <v>9986</v>
      </c>
      <c r="F4031" s="18" t="str">
        <f t="shared" si="62"/>
        <v>Garruchos</v>
      </c>
      <c r="G4031" s="19">
        <v>803.73599999999999</v>
      </c>
    </row>
    <row r="4032" spans="1:7" x14ac:dyDescent="0.25">
      <c r="A4032" s="18">
        <f>IF(ISNUMBER(SEARCH('1_Aspectos Geográficos'!$D$6,tab_estados[],1)),MAX($A$1:A4031)+1,0)</f>
        <v>4031</v>
      </c>
      <c r="B4032" s="18" t="s">
        <v>4761</v>
      </c>
      <c r="C4032" s="18" t="s">
        <v>4762</v>
      </c>
      <c r="D4032" s="18" t="s">
        <v>4941</v>
      </c>
      <c r="E4032" s="19" t="s">
        <v>9987</v>
      </c>
      <c r="F4032" s="18" t="str">
        <f t="shared" si="62"/>
        <v>Gaurama</v>
      </c>
      <c r="G4032" s="19">
        <v>204.261</v>
      </c>
    </row>
    <row r="4033" spans="1:7" x14ac:dyDescent="0.25">
      <c r="A4033" s="18">
        <f>IF(ISNUMBER(SEARCH('1_Aspectos Geográficos'!$D$6,tab_estados[],1)),MAX($A$1:A4032)+1,0)</f>
        <v>4032</v>
      </c>
      <c r="B4033" s="18" t="s">
        <v>4761</v>
      </c>
      <c r="C4033" s="18" t="s">
        <v>4762</v>
      </c>
      <c r="D4033" s="18" t="s">
        <v>4942</v>
      </c>
      <c r="E4033" s="19" t="s">
        <v>9988</v>
      </c>
      <c r="F4033" s="18" t="str">
        <f t="shared" si="62"/>
        <v>General Câmara</v>
      </c>
      <c r="G4033" s="19">
        <v>510.01</v>
      </c>
    </row>
    <row r="4034" spans="1:7" x14ac:dyDescent="0.25">
      <c r="A4034" s="18">
        <f>IF(ISNUMBER(SEARCH('1_Aspectos Geográficos'!$D$6,tab_estados[],1)),MAX($A$1:A4033)+1,0)</f>
        <v>4033</v>
      </c>
      <c r="B4034" s="18" t="s">
        <v>4761</v>
      </c>
      <c r="C4034" s="18" t="s">
        <v>4762</v>
      </c>
      <c r="D4034" s="18" t="s">
        <v>4943</v>
      </c>
      <c r="E4034" s="19" t="s">
        <v>9989</v>
      </c>
      <c r="F4034" s="18" t="str">
        <f t="shared" ref="F4034:F4097" si="63">IFERROR(VLOOKUP(ROW(A4033),lista,5,0),"")</f>
        <v>Gentil</v>
      </c>
      <c r="G4034" s="19">
        <v>184.01400000000001</v>
      </c>
    </row>
    <row r="4035" spans="1:7" x14ac:dyDescent="0.25">
      <c r="A4035" s="18">
        <f>IF(ISNUMBER(SEARCH('1_Aspectos Geográficos'!$D$6,tab_estados[],1)),MAX($A$1:A4034)+1,0)</f>
        <v>4034</v>
      </c>
      <c r="B4035" s="18" t="s">
        <v>4761</v>
      </c>
      <c r="C4035" s="18" t="s">
        <v>4762</v>
      </c>
      <c r="D4035" s="18" t="s">
        <v>4944</v>
      </c>
      <c r="E4035" s="19" t="s">
        <v>9990</v>
      </c>
      <c r="F4035" s="18" t="str">
        <f t="shared" si="63"/>
        <v>Getúlio Vargas</v>
      </c>
      <c r="G4035" s="19">
        <v>286.56599999999997</v>
      </c>
    </row>
    <row r="4036" spans="1:7" x14ac:dyDescent="0.25">
      <c r="A4036" s="18">
        <f>IF(ISNUMBER(SEARCH('1_Aspectos Geográficos'!$D$6,tab_estados[],1)),MAX($A$1:A4035)+1,0)</f>
        <v>4035</v>
      </c>
      <c r="B4036" s="18" t="s">
        <v>4761</v>
      </c>
      <c r="C4036" s="18" t="s">
        <v>4762</v>
      </c>
      <c r="D4036" s="18" t="s">
        <v>4945</v>
      </c>
      <c r="E4036" s="19" t="s">
        <v>9991</v>
      </c>
      <c r="F4036" s="18" t="str">
        <f t="shared" si="63"/>
        <v>Giruá</v>
      </c>
      <c r="G4036" s="19">
        <v>855.92100000000005</v>
      </c>
    </row>
    <row r="4037" spans="1:7" x14ac:dyDescent="0.25">
      <c r="A4037" s="18">
        <f>IF(ISNUMBER(SEARCH('1_Aspectos Geográficos'!$D$6,tab_estados[],1)),MAX($A$1:A4036)+1,0)</f>
        <v>4036</v>
      </c>
      <c r="B4037" s="18" t="s">
        <v>4761</v>
      </c>
      <c r="C4037" s="18" t="s">
        <v>4762</v>
      </c>
      <c r="D4037" s="18" t="s">
        <v>4946</v>
      </c>
      <c r="E4037" s="19" t="s">
        <v>9992</v>
      </c>
      <c r="F4037" s="18" t="str">
        <f t="shared" si="63"/>
        <v>Glorinha</v>
      </c>
      <c r="G4037" s="19">
        <v>323.64100000000002</v>
      </c>
    </row>
    <row r="4038" spans="1:7" x14ac:dyDescent="0.25">
      <c r="A4038" s="18">
        <f>IF(ISNUMBER(SEARCH('1_Aspectos Geográficos'!$D$6,tab_estados[],1)),MAX($A$1:A4037)+1,0)</f>
        <v>4037</v>
      </c>
      <c r="B4038" s="18" t="s">
        <v>4761</v>
      </c>
      <c r="C4038" s="18" t="s">
        <v>4762</v>
      </c>
      <c r="D4038" s="18" t="s">
        <v>4947</v>
      </c>
      <c r="E4038" s="19" t="s">
        <v>9993</v>
      </c>
      <c r="F4038" s="18" t="str">
        <f t="shared" si="63"/>
        <v>Gramado</v>
      </c>
      <c r="G4038" s="19">
        <v>237.827</v>
      </c>
    </row>
    <row r="4039" spans="1:7" x14ac:dyDescent="0.25">
      <c r="A4039" s="18">
        <f>IF(ISNUMBER(SEARCH('1_Aspectos Geográficos'!$D$6,tab_estados[],1)),MAX($A$1:A4038)+1,0)</f>
        <v>4038</v>
      </c>
      <c r="B4039" s="18" t="s">
        <v>4761</v>
      </c>
      <c r="C4039" s="18" t="s">
        <v>4762</v>
      </c>
      <c r="D4039" s="18" t="s">
        <v>4948</v>
      </c>
      <c r="E4039" s="19" t="s">
        <v>9994</v>
      </c>
      <c r="F4039" s="18" t="str">
        <f t="shared" si="63"/>
        <v>Gramado Dos Loureiros</v>
      </c>
      <c r="G4039" s="19">
        <v>131.39599999999999</v>
      </c>
    </row>
    <row r="4040" spans="1:7" x14ac:dyDescent="0.25">
      <c r="A4040" s="18">
        <f>IF(ISNUMBER(SEARCH('1_Aspectos Geográficos'!$D$6,tab_estados[],1)),MAX($A$1:A4039)+1,0)</f>
        <v>4039</v>
      </c>
      <c r="B4040" s="18" t="s">
        <v>4761</v>
      </c>
      <c r="C4040" s="18" t="s">
        <v>4762</v>
      </c>
      <c r="D4040" s="18" t="s">
        <v>4949</v>
      </c>
      <c r="E4040" s="19" t="s">
        <v>9995</v>
      </c>
      <c r="F4040" s="18" t="str">
        <f t="shared" si="63"/>
        <v>Gramado Xavier</v>
      </c>
      <c r="G4040" s="19">
        <v>217.52500000000001</v>
      </c>
    </row>
    <row r="4041" spans="1:7" x14ac:dyDescent="0.25">
      <c r="A4041" s="18">
        <f>IF(ISNUMBER(SEARCH('1_Aspectos Geográficos'!$D$6,tab_estados[],1)),MAX($A$1:A4040)+1,0)</f>
        <v>4040</v>
      </c>
      <c r="B4041" s="18" t="s">
        <v>4761</v>
      </c>
      <c r="C4041" s="18" t="s">
        <v>4762</v>
      </c>
      <c r="D4041" s="18" t="s">
        <v>4950</v>
      </c>
      <c r="E4041" s="19" t="s">
        <v>9996</v>
      </c>
      <c r="F4041" s="18" t="str">
        <f t="shared" si="63"/>
        <v>Gravataí</v>
      </c>
      <c r="G4041" s="19">
        <v>463.49900000000002</v>
      </c>
    </row>
    <row r="4042" spans="1:7" x14ac:dyDescent="0.25">
      <c r="A4042" s="18">
        <f>IF(ISNUMBER(SEARCH('1_Aspectos Geográficos'!$D$6,tab_estados[],1)),MAX($A$1:A4041)+1,0)</f>
        <v>4041</v>
      </c>
      <c r="B4042" s="18" t="s">
        <v>4761</v>
      </c>
      <c r="C4042" s="18" t="s">
        <v>4762</v>
      </c>
      <c r="D4042" s="18" t="s">
        <v>4951</v>
      </c>
      <c r="E4042" s="19" t="s">
        <v>9997</v>
      </c>
      <c r="F4042" s="18" t="str">
        <f t="shared" si="63"/>
        <v>Guabiju</v>
      </c>
      <c r="G4042" s="19">
        <v>146.90100000000001</v>
      </c>
    </row>
    <row r="4043" spans="1:7" x14ac:dyDescent="0.25">
      <c r="A4043" s="18">
        <f>IF(ISNUMBER(SEARCH('1_Aspectos Geográficos'!$D$6,tab_estados[],1)),MAX($A$1:A4042)+1,0)</f>
        <v>4042</v>
      </c>
      <c r="B4043" s="18" t="s">
        <v>4761</v>
      </c>
      <c r="C4043" s="18" t="s">
        <v>4762</v>
      </c>
      <c r="D4043" s="18" t="s">
        <v>4952</v>
      </c>
      <c r="E4043" s="19" t="s">
        <v>9998</v>
      </c>
      <c r="F4043" s="18" t="str">
        <f t="shared" si="63"/>
        <v>Guaíba</v>
      </c>
      <c r="G4043" s="19">
        <v>376.947</v>
      </c>
    </row>
    <row r="4044" spans="1:7" x14ac:dyDescent="0.25">
      <c r="A4044" s="18">
        <f>IF(ISNUMBER(SEARCH('1_Aspectos Geográficos'!$D$6,tab_estados[],1)),MAX($A$1:A4043)+1,0)</f>
        <v>4043</v>
      </c>
      <c r="B4044" s="18" t="s">
        <v>4761</v>
      </c>
      <c r="C4044" s="18" t="s">
        <v>4762</v>
      </c>
      <c r="D4044" s="18" t="s">
        <v>4953</v>
      </c>
      <c r="E4044" s="19" t="s">
        <v>9999</v>
      </c>
      <c r="F4044" s="18" t="str">
        <f t="shared" si="63"/>
        <v>Guaporé</v>
      </c>
      <c r="G4044" s="19">
        <v>297.65899999999999</v>
      </c>
    </row>
    <row r="4045" spans="1:7" x14ac:dyDescent="0.25">
      <c r="A4045" s="18">
        <f>IF(ISNUMBER(SEARCH('1_Aspectos Geográficos'!$D$6,tab_estados[],1)),MAX($A$1:A4044)+1,0)</f>
        <v>4044</v>
      </c>
      <c r="B4045" s="18" t="s">
        <v>4761</v>
      </c>
      <c r="C4045" s="18" t="s">
        <v>4762</v>
      </c>
      <c r="D4045" s="18" t="s">
        <v>4954</v>
      </c>
      <c r="E4045" s="19" t="s">
        <v>10000</v>
      </c>
      <c r="F4045" s="18" t="str">
        <f t="shared" si="63"/>
        <v>Guarani Das Missões</v>
      </c>
      <c r="G4045" s="19">
        <v>290.49599999999998</v>
      </c>
    </row>
    <row r="4046" spans="1:7" x14ac:dyDescent="0.25">
      <c r="A4046" s="18">
        <f>IF(ISNUMBER(SEARCH('1_Aspectos Geográficos'!$D$6,tab_estados[],1)),MAX($A$1:A4045)+1,0)</f>
        <v>4045</v>
      </c>
      <c r="B4046" s="18" t="s">
        <v>4761</v>
      </c>
      <c r="C4046" s="18" t="s">
        <v>4762</v>
      </c>
      <c r="D4046" s="18" t="s">
        <v>4955</v>
      </c>
      <c r="E4046" s="19" t="s">
        <v>10001</v>
      </c>
      <c r="F4046" s="18" t="str">
        <f t="shared" si="63"/>
        <v>Harmonia</v>
      </c>
      <c r="G4046" s="19">
        <v>44.761000000000003</v>
      </c>
    </row>
    <row r="4047" spans="1:7" x14ac:dyDescent="0.25">
      <c r="A4047" s="18">
        <f>IF(ISNUMBER(SEARCH('1_Aspectos Geográficos'!$D$6,tab_estados[],1)),MAX($A$1:A4046)+1,0)</f>
        <v>4046</v>
      </c>
      <c r="B4047" s="18" t="s">
        <v>4761</v>
      </c>
      <c r="C4047" s="18" t="s">
        <v>4762</v>
      </c>
      <c r="D4047" s="18" t="s">
        <v>4956</v>
      </c>
      <c r="E4047" s="19" t="s">
        <v>10002</v>
      </c>
      <c r="F4047" s="18" t="str">
        <f t="shared" si="63"/>
        <v>Herveiras</v>
      </c>
      <c r="G4047" s="19">
        <v>118.28</v>
      </c>
    </row>
    <row r="4048" spans="1:7" x14ac:dyDescent="0.25">
      <c r="A4048" s="18">
        <f>IF(ISNUMBER(SEARCH('1_Aspectos Geográficos'!$D$6,tab_estados[],1)),MAX($A$1:A4047)+1,0)</f>
        <v>4047</v>
      </c>
      <c r="B4048" s="18" t="s">
        <v>4761</v>
      </c>
      <c r="C4048" s="18" t="s">
        <v>4762</v>
      </c>
      <c r="D4048" s="18" t="s">
        <v>4957</v>
      </c>
      <c r="E4048" s="19" t="s">
        <v>10003</v>
      </c>
      <c r="F4048" s="18" t="str">
        <f t="shared" si="63"/>
        <v>Horizontina</v>
      </c>
      <c r="G4048" s="19">
        <v>229.398</v>
      </c>
    </row>
    <row r="4049" spans="1:7" x14ac:dyDescent="0.25">
      <c r="A4049" s="18">
        <f>IF(ISNUMBER(SEARCH('1_Aspectos Geográficos'!$D$6,tab_estados[],1)),MAX($A$1:A4048)+1,0)</f>
        <v>4048</v>
      </c>
      <c r="B4049" s="18" t="s">
        <v>4761</v>
      </c>
      <c r="C4049" s="18" t="s">
        <v>4762</v>
      </c>
      <c r="D4049" s="18" t="s">
        <v>4958</v>
      </c>
      <c r="E4049" s="19" t="s">
        <v>10004</v>
      </c>
      <c r="F4049" s="18" t="str">
        <f t="shared" si="63"/>
        <v>Hulha Negra</v>
      </c>
      <c r="G4049" s="19">
        <v>822.899</v>
      </c>
    </row>
    <row r="4050" spans="1:7" x14ac:dyDescent="0.25">
      <c r="A4050" s="18">
        <f>IF(ISNUMBER(SEARCH('1_Aspectos Geográficos'!$D$6,tab_estados[],1)),MAX($A$1:A4049)+1,0)</f>
        <v>4049</v>
      </c>
      <c r="B4050" s="18" t="s">
        <v>4761</v>
      </c>
      <c r="C4050" s="18" t="s">
        <v>4762</v>
      </c>
      <c r="D4050" s="18" t="s">
        <v>4959</v>
      </c>
      <c r="E4050" s="19" t="s">
        <v>6336</v>
      </c>
      <c r="F4050" s="18" t="str">
        <f t="shared" si="63"/>
        <v>Humaitá</v>
      </c>
      <c r="G4050" s="19">
        <v>134.51300000000001</v>
      </c>
    </row>
    <row r="4051" spans="1:7" x14ac:dyDescent="0.25">
      <c r="A4051" s="18">
        <f>IF(ISNUMBER(SEARCH('1_Aspectos Geográficos'!$D$6,tab_estados[],1)),MAX($A$1:A4050)+1,0)</f>
        <v>4050</v>
      </c>
      <c r="B4051" s="18" t="s">
        <v>4761</v>
      </c>
      <c r="C4051" s="18" t="s">
        <v>4762</v>
      </c>
      <c r="D4051" s="18" t="s">
        <v>4960</v>
      </c>
      <c r="E4051" s="19" t="s">
        <v>10005</v>
      </c>
      <c r="F4051" s="18" t="str">
        <f t="shared" si="63"/>
        <v>Ibarama</v>
      </c>
      <c r="G4051" s="19">
        <v>194.92400000000001</v>
      </c>
    </row>
    <row r="4052" spans="1:7" x14ac:dyDescent="0.25">
      <c r="A4052" s="18">
        <f>IF(ISNUMBER(SEARCH('1_Aspectos Geográficos'!$D$6,tab_estados[],1)),MAX($A$1:A4051)+1,0)</f>
        <v>4051</v>
      </c>
      <c r="B4052" s="18" t="s">
        <v>4761</v>
      </c>
      <c r="C4052" s="18" t="s">
        <v>4762</v>
      </c>
      <c r="D4052" s="18" t="s">
        <v>4961</v>
      </c>
      <c r="E4052" s="19" t="s">
        <v>10006</v>
      </c>
      <c r="F4052" s="18" t="str">
        <f t="shared" si="63"/>
        <v>Ibiaçá</v>
      </c>
      <c r="G4052" s="19">
        <v>348.81599999999997</v>
      </c>
    </row>
    <row r="4053" spans="1:7" x14ac:dyDescent="0.25">
      <c r="A4053" s="18">
        <f>IF(ISNUMBER(SEARCH('1_Aspectos Geográficos'!$D$6,tab_estados[],1)),MAX($A$1:A4052)+1,0)</f>
        <v>4052</v>
      </c>
      <c r="B4053" s="18" t="s">
        <v>4761</v>
      </c>
      <c r="C4053" s="18" t="s">
        <v>4762</v>
      </c>
      <c r="D4053" s="18" t="s">
        <v>4962</v>
      </c>
      <c r="E4053" s="19" t="s">
        <v>10007</v>
      </c>
      <c r="F4053" s="18" t="str">
        <f t="shared" si="63"/>
        <v>Ibiraiaras</v>
      </c>
      <c r="G4053" s="19">
        <v>300.64999999999998</v>
      </c>
    </row>
    <row r="4054" spans="1:7" x14ac:dyDescent="0.25">
      <c r="A4054" s="18">
        <f>IF(ISNUMBER(SEARCH('1_Aspectos Geográficos'!$D$6,tab_estados[],1)),MAX($A$1:A4053)+1,0)</f>
        <v>4053</v>
      </c>
      <c r="B4054" s="18" t="s">
        <v>4761</v>
      </c>
      <c r="C4054" s="18" t="s">
        <v>4762</v>
      </c>
      <c r="D4054" s="18" t="s">
        <v>4963</v>
      </c>
      <c r="E4054" s="19" t="s">
        <v>10008</v>
      </c>
      <c r="F4054" s="18" t="str">
        <f t="shared" si="63"/>
        <v>Ibirapuitã</v>
      </c>
      <c r="G4054" s="19">
        <v>307.35199999999998</v>
      </c>
    </row>
    <row r="4055" spans="1:7" x14ac:dyDescent="0.25">
      <c r="A4055" s="18">
        <f>IF(ISNUMBER(SEARCH('1_Aspectos Geográficos'!$D$6,tab_estados[],1)),MAX($A$1:A4054)+1,0)</f>
        <v>4054</v>
      </c>
      <c r="B4055" s="18" t="s">
        <v>4761</v>
      </c>
      <c r="C4055" s="18" t="s">
        <v>4762</v>
      </c>
      <c r="D4055" s="18" t="s">
        <v>4964</v>
      </c>
      <c r="E4055" s="19" t="s">
        <v>10009</v>
      </c>
      <c r="F4055" s="18" t="str">
        <f t="shared" si="63"/>
        <v>Ibirubá</v>
      </c>
      <c r="G4055" s="19">
        <v>607.53499999999997</v>
      </c>
    </row>
    <row r="4056" spans="1:7" x14ac:dyDescent="0.25">
      <c r="A4056" s="18">
        <f>IF(ISNUMBER(SEARCH('1_Aspectos Geográficos'!$D$6,tab_estados[],1)),MAX($A$1:A4055)+1,0)</f>
        <v>4055</v>
      </c>
      <c r="B4056" s="18" t="s">
        <v>4761</v>
      </c>
      <c r="C4056" s="18" t="s">
        <v>4762</v>
      </c>
      <c r="D4056" s="18" t="s">
        <v>4965</v>
      </c>
      <c r="E4056" s="19" t="s">
        <v>10010</v>
      </c>
      <c r="F4056" s="18" t="str">
        <f t="shared" si="63"/>
        <v>Igrejinha</v>
      </c>
      <c r="G4056" s="19">
        <v>135.86099999999999</v>
      </c>
    </row>
    <row r="4057" spans="1:7" x14ac:dyDescent="0.25">
      <c r="A4057" s="18">
        <f>IF(ISNUMBER(SEARCH('1_Aspectos Geográficos'!$D$6,tab_estados[],1)),MAX($A$1:A4056)+1,0)</f>
        <v>4056</v>
      </c>
      <c r="B4057" s="18" t="s">
        <v>4761</v>
      </c>
      <c r="C4057" s="18" t="s">
        <v>4762</v>
      </c>
      <c r="D4057" s="18" t="s">
        <v>4966</v>
      </c>
      <c r="E4057" s="19" t="s">
        <v>10011</v>
      </c>
      <c r="F4057" s="18" t="str">
        <f t="shared" si="63"/>
        <v>Ijuí</v>
      </c>
      <c r="G4057" s="19">
        <v>689.38699999999994</v>
      </c>
    </row>
    <row r="4058" spans="1:7" x14ac:dyDescent="0.25">
      <c r="A4058" s="18">
        <f>IF(ISNUMBER(SEARCH('1_Aspectos Geográficos'!$D$6,tab_estados[],1)),MAX($A$1:A4057)+1,0)</f>
        <v>4057</v>
      </c>
      <c r="B4058" s="18" t="s">
        <v>4761</v>
      </c>
      <c r="C4058" s="18" t="s">
        <v>4762</v>
      </c>
      <c r="D4058" s="18" t="s">
        <v>4967</v>
      </c>
      <c r="E4058" s="19" t="s">
        <v>10012</v>
      </c>
      <c r="F4058" s="18" t="str">
        <f t="shared" si="63"/>
        <v>Ilópolis</v>
      </c>
      <c r="G4058" s="19">
        <v>116.48099999999999</v>
      </c>
    </row>
    <row r="4059" spans="1:7" x14ac:dyDescent="0.25">
      <c r="A4059" s="18">
        <f>IF(ISNUMBER(SEARCH('1_Aspectos Geográficos'!$D$6,tab_estados[],1)),MAX($A$1:A4058)+1,0)</f>
        <v>4058</v>
      </c>
      <c r="B4059" s="18" t="s">
        <v>4761</v>
      </c>
      <c r="C4059" s="18" t="s">
        <v>4762</v>
      </c>
      <c r="D4059" s="18" t="s">
        <v>4968</v>
      </c>
      <c r="E4059" s="19" t="s">
        <v>10013</v>
      </c>
      <c r="F4059" s="18" t="str">
        <f t="shared" si="63"/>
        <v>Imbé</v>
      </c>
      <c r="G4059" s="19">
        <v>39.395000000000003</v>
      </c>
    </row>
    <row r="4060" spans="1:7" x14ac:dyDescent="0.25">
      <c r="A4060" s="18">
        <f>IF(ISNUMBER(SEARCH('1_Aspectos Geográficos'!$D$6,tab_estados[],1)),MAX($A$1:A4059)+1,0)</f>
        <v>4059</v>
      </c>
      <c r="B4060" s="18" t="s">
        <v>4761</v>
      </c>
      <c r="C4060" s="18" t="s">
        <v>4762</v>
      </c>
      <c r="D4060" s="18" t="s">
        <v>4969</v>
      </c>
      <c r="E4060" s="19" t="s">
        <v>10014</v>
      </c>
      <c r="F4060" s="18" t="str">
        <f t="shared" si="63"/>
        <v>Imigrante</v>
      </c>
      <c r="G4060" s="19">
        <v>73.688999999999993</v>
      </c>
    </row>
    <row r="4061" spans="1:7" x14ac:dyDescent="0.25">
      <c r="A4061" s="18">
        <f>IF(ISNUMBER(SEARCH('1_Aspectos Geográficos'!$D$6,tab_estados[],1)),MAX($A$1:A4060)+1,0)</f>
        <v>4060</v>
      </c>
      <c r="B4061" s="18" t="s">
        <v>4761</v>
      </c>
      <c r="C4061" s="18" t="s">
        <v>4762</v>
      </c>
      <c r="D4061" s="18" t="s">
        <v>4970</v>
      </c>
      <c r="E4061" s="19" t="s">
        <v>6841</v>
      </c>
      <c r="F4061" s="18" t="str">
        <f t="shared" si="63"/>
        <v>Independência</v>
      </c>
      <c r="G4061" s="19">
        <v>357.43799999999999</v>
      </c>
    </row>
    <row r="4062" spans="1:7" x14ac:dyDescent="0.25">
      <c r="A4062" s="18">
        <f>IF(ISNUMBER(SEARCH('1_Aspectos Geográficos'!$D$6,tab_estados[],1)),MAX($A$1:A4061)+1,0)</f>
        <v>4061</v>
      </c>
      <c r="B4062" s="18" t="s">
        <v>4761</v>
      </c>
      <c r="C4062" s="18" t="s">
        <v>4762</v>
      </c>
      <c r="D4062" s="18" t="s">
        <v>4971</v>
      </c>
      <c r="E4062" s="19" t="s">
        <v>10015</v>
      </c>
      <c r="F4062" s="18" t="str">
        <f t="shared" si="63"/>
        <v>Inhacorá</v>
      </c>
      <c r="G4062" s="19">
        <v>114.111</v>
      </c>
    </row>
    <row r="4063" spans="1:7" x14ac:dyDescent="0.25">
      <c r="A4063" s="18">
        <f>IF(ISNUMBER(SEARCH('1_Aspectos Geográficos'!$D$6,tab_estados[],1)),MAX($A$1:A4062)+1,0)</f>
        <v>4062</v>
      </c>
      <c r="B4063" s="18" t="s">
        <v>4761</v>
      </c>
      <c r="C4063" s="18" t="s">
        <v>4762</v>
      </c>
      <c r="D4063" s="18" t="s">
        <v>4972</v>
      </c>
      <c r="E4063" s="19" t="s">
        <v>10016</v>
      </c>
      <c r="F4063" s="18" t="str">
        <f t="shared" si="63"/>
        <v>Ipê</v>
      </c>
      <c r="G4063" s="19">
        <v>599.24699999999996</v>
      </c>
    </row>
    <row r="4064" spans="1:7" x14ac:dyDescent="0.25">
      <c r="A4064" s="18">
        <f>IF(ISNUMBER(SEARCH('1_Aspectos Geográficos'!$D$6,tab_estados[],1)),MAX($A$1:A4063)+1,0)</f>
        <v>4063</v>
      </c>
      <c r="B4064" s="18" t="s">
        <v>4761</v>
      </c>
      <c r="C4064" s="18" t="s">
        <v>4762</v>
      </c>
      <c r="D4064" s="18" t="s">
        <v>4973</v>
      </c>
      <c r="E4064" s="19" t="s">
        <v>10017</v>
      </c>
      <c r="F4064" s="18" t="str">
        <f t="shared" si="63"/>
        <v>Ipiranga Do Sul</v>
      </c>
      <c r="G4064" s="19">
        <v>157.88200000000001</v>
      </c>
    </row>
    <row r="4065" spans="1:7" x14ac:dyDescent="0.25">
      <c r="A4065" s="18">
        <f>IF(ISNUMBER(SEARCH('1_Aspectos Geográficos'!$D$6,tab_estados[],1)),MAX($A$1:A4064)+1,0)</f>
        <v>4064</v>
      </c>
      <c r="B4065" s="18" t="s">
        <v>4761</v>
      </c>
      <c r="C4065" s="18" t="s">
        <v>4762</v>
      </c>
      <c r="D4065" s="18" t="s">
        <v>4974</v>
      </c>
      <c r="E4065" s="19" t="s">
        <v>10018</v>
      </c>
      <c r="F4065" s="18" t="str">
        <f t="shared" si="63"/>
        <v>Iraí</v>
      </c>
      <c r="G4065" s="19">
        <v>180.96199999999999</v>
      </c>
    </row>
    <row r="4066" spans="1:7" x14ac:dyDescent="0.25">
      <c r="A4066" s="18">
        <f>IF(ISNUMBER(SEARCH('1_Aspectos Geográficos'!$D$6,tab_estados[],1)),MAX($A$1:A4065)+1,0)</f>
        <v>4065</v>
      </c>
      <c r="B4066" s="18" t="s">
        <v>4761</v>
      </c>
      <c r="C4066" s="18" t="s">
        <v>4762</v>
      </c>
      <c r="D4066" s="18" t="s">
        <v>4975</v>
      </c>
      <c r="E4066" s="19" t="s">
        <v>10019</v>
      </c>
      <c r="F4066" s="18" t="str">
        <f t="shared" si="63"/>
        <v>Itaara</v>
      </c>
      <c r="G4066" s="19">
        <v>172.80099999999999</v>
      </c>
    </row>
    <row r="4067" spans="1:7" x14ac:dyDescent="0.25">
      <c r="A4067" s="18">
        <f>IF(ISNUMBER(SEARCH('1_Aspectos Geográficos'!$D$6,tab_estados[],1)),MAX($A$1:A4066)+1,0)</f>
        <v>4066</v>
      </c>
      <c r="B4067" s="18" t="s">
        <v>4761</v>
      </c>
      <c r="C4067" s="18" t="s">
        <v>4762</v>
      </c>
      <c r="D4067" s="18" t="s">
        <v>4976</v>
      </c>
      <c r="E4067" s="19" t="s">
        <v>10020</v>
      </c>
      <c r="F4067" s="18" t="str">
        <f t="shared" si="63"/>
        <v>Itacurubi</v>
      </c>
      <c r="G4067" s="19">
        <v>1120.874</v>
      </c>
    </row>
    <row r="4068" spans="1:7" x14ac:dyDescent="0.25">
      <c r="A4068" s="18">
        <f>IF(ISNUMBER(SEARCH('1_Aspectos Geográficos'!$D$6,tab_estados[],1)),MAX($A$1:A4067)+1,0)</f>
        <v>4067</v>
      </c>
      <c r="B4068" s="18" t="s">
        <v>4761</v>
      </c>
      <c r="C4068" s="18" t="s">
        <v>4762</v>
      </c>
      <c r="D4068" s="18" t="s">
        <v>4977</v>
      </c>
      <c r="E4068" s="19" t="s">
        <v>10021</v>
      </c>
      <c r="F4068" s="18" t="str">
        <f t="shared" si="63"/>
        <v>Itapuca</v>
      </c>
      <c r="G4068" s="19">
        <v>184.673</v>
      </c>
    </row>
    <row r="4069" spans="1:7" x14ac:dyDescent="0.25">
      <c r="A4069" s="18">
        <f>IF(ISNUMBER(SEARCH('1_Aspectos Geográficos'!$D$6,tab_estados[],1)),MAX($A$1:A4068)+1,0)</f>
        <v>4068</v>
      </c>
      <c r="B4069" s="18" t="s">
        <v>4761</v>
      </c>
      <c r="C4069" s="18" t="s">
        <v>4762</v>
      </c>
      <c r="D4069" s="18" t="s">
        <v>4978</v>
      </c>
      <c r="E4069" s="19" t="s">
        <v>10022</v>
      </c>
      <c r="F4069" s="18" t="str">
        <f t="shared" si="63"/>
        <v>Itaqui</v>
      </c>
      <c r="G4069" s="19">
        <v>3406.6060000000002</v>
      </c>
    </row>
    <row r="4070" spans="1:7" x14ac:dyDescent="0.25">
      <c r="A4070" s="18">
        <f>IF(ISNUMBER(SEARCH('1_Aspectos Geográficos'!$D$6,tab_estados[],1)),MAX($A$1:A4069)+1,0)</f>
        <v>4069</v>
      </c>
      <c r="B4070" s="18" t="s">
        <v>4761</v>
      </c>
      <c r="C4070" s="18" t="s">
        <v>4762</v>
      </c>
      <c r="D4070" s="18" t="s">
        <v>4979</v>
      </c>
      <c r="E4070" s="19" t="s">
        <v>10023</v>
      </c>
      <c r="F4070" s="18" t="str">
        <f t="shared" si="63"/>
        <v>Itati</v>
      </c>
      <c r="G4070" s="19">
        <v>206.91</v>
      </c>
    </row>
    <row r="4071" spans="1:7" x14ac:dyDescent="0.25">
      <c r="A4071" s="18">
        <f>IF(ISNUMBER(SEARCH('1_Aspectos Geográficos'!$D$6,tab_estados[],1)),MAX($A$1:A4070)+1,0)</f>
        <v>4070</v>
      </c>
      <c r="B4071" s="18" t="s">
        <v>4761</v>
      </c>
      <c r="C4071" s="18" t="s">
        <v>4762</v>
      </c>
      <c r="D4071" s="18" t="s">
        <v>4980</v>
      </c>
      <c r="E4071" s="19" t="s">
        <v>10024</v>
      </c>
      <c r="F4071" s="18" t="str">
        <f t="shared" si="63"/>
        <v>Itatiba Do Sul</v>
      </c>
      <c r="G4071" s="19">
        <v>212.24199999999999</v>
      </c>
    </row>
    <row r="4072" spans="1:7" x14ac:dyDescent="0.25">
      <c r="A4072" s="18">
        <f>IF(ISNUMBER(SEARCH('1_Aspectos Geográficos'!$D$6,tab_estados[],1)),MAX($A$1:A4071)+1,0)</f>
        <v>4071</v>
      </c>
      <c r="B4072" s="18" t="s">
        <v>4761</v>
      </c>
      <c r="C4072" s="18" t="s">
        <v>4762</v>
      </c>
      <c r="D4072" s="18" t="s">
        <v>4981</v>
      </c>
      <c r="E4072" s="19" t="s">
        <v>10025</v>
      </c>
      <c r="F4072" s="18" t="str">
        <f t="shared" si="63"/>
        <v>Ivorá</v>
      </c>
      <c r="G4072" s="19">
        <v>122.93</v>
      </c>
    </row>
    <row r="4073" spans="1:7" x14ac:dyDescent="0.25">
      <c r="A4073" s="18">
        <f>IF(ISNUMBER(SEARCH('1_Aspectos Geográficos'!$D$6,tab_estados[],1)),MAX($A$1:A4072)+1,0)</f>
        <v>4072</v>
      </c>
      <c r="B4073" s="18" t="s">
        <v>4761</v>
      </c>
      <c r="C4073" s="18" t="s">
        <v>4762</v>
      </c>
      <c r="D4073" s="18" t="s">
        <v>4982</v>
      </c>
      <c r="E4073" s="19" t="s">
        <v>10026</v>
      </c>
      <c r="F4073" s="18" t="str">
        <f t="shared" si="63"/>
        <v>Ivoti</v>
      </c>
      <c r="G4073" s="19">
        <v>63.151000000000003</v>
      </c>
    </row>
    <row r="4074" spans="1:7" x14ac:dyDescent="0.25">
      <c r="A4074" s="18">
        <f>IF(ISNUMBER(SEARCH('1_Aspectos Geográficos'!$D$6,tab_estados[],1)),MAX($A$1:A4073)+1,0)</f>
        <v>4073</v>
      </c>
      <c r="B4074" s="18" t="s">
        <v>4761</v>
      </c>
      <c r="C4074" s="18" t="s">
        <v>4762</v>
      </c>
      <c r="D4074" s="18" t="s">
        <v>4983</v>
      </c>
      <c r="E4074" s="19" t="s">
        <v>10027</v>
      </c>
      <c r="F4074" s="18" t="str">
        <f t="shared" si="63"/>
        <v>Jaboticaba</v>
      </c>
      <c r="G4074" s="19">
        <v>128.053</v>
      </c>
    </row>
    <row r="4075" spans="1:7" x14ac:dyDescent="0.25">
      <c r="A4075" s="18">
        <f>IF(ISNUMBER(SEARCH('1_Aspectos Geográficos'!$D$6,tab_estados[],1)),MAX($A$1:A4074)+1,0)</f>
        <v>4074</v>
      </c>
      <c r="B4075" s="18" t="s">
        <v>4761</v>
      </c>
      <c r="C4075" s="18" t="s">
        <v>4762</v>
      </c>
      <c r="D4075" s="18" t="s">
        <v>4984</v>
      </c>
      <c r="E4075" s="19" t="s">
        <v>10028</v>
      </c>
      <c r="F4075" s="18" t="str">
        <f t="shared" si="63"/>
        <v>Jacuizinho</v>
      </c>
      <c r="G4075" s="19">
        <v>338.53500000000003</v>
      </c>
    </row>
    <row r="4076" spans="1:7" x14ac:dyDescent="0.25">
      <c r="A4076" s="18">
        <f>IF(ISNUMBER(SEARCH('1_Aspectos Geográficos'!$D$6,tab_estados[],1)),MAX($A$1:A4075)+1,0)</f>
        <v>4075</v>
      </c>
      <c r="B4076" s="18" t="s">
        <v>4761</v>
      </c>
      <c r="C4076" s="18" t="s">
        <v>4762</v>
      </c>
      <c r="D4076" s="18" t="s">
        <v>4985</v>
      </c>
      <c r="E4076" s="19" t="s">
        <v>8071</v>
      </c>
      <c r="F4076" s="18" t="str">
        <f t="shared" si="63"/>
        <v>Jacutinga</v>
      </c>
      <c r="G4076" s="19">
        <v>179.29599999999999</v>
      </c>
    </row>
    <row r="4077" spans="1:7" x14ac:dyDescent="0.25">
      <c r="A4077" s="18">
        <f>IF(ISNUMBER(SEARCH('1_Aspectos Geográficos'!$D$6,tab_estados[],1)),MAX($A$1:A4076)+1,0)</f>
        <v>4076</v>
      </c>
      <c r="B4077" s="18" t="s">
        <v>4761</v>
      </c>
      <c r="C4077" s="18" t="s">
        <v>4762</v>
      </c>
      <c r="D4077" s="18" t="s">
        <v>4986</v>
      </c>
      <c r="E4077" s="19" t="s">
        <v>10029</v>
      </c>
      <c r="F4077" s="18" t="str">
        <f t="shared" si="63"/>
        <v>Jaguarão</v>
      </c>
      <c r="G4077" s="19">
        <v>2051.0210000000002</v>
      </c>
    </row>
    <row r="4078" spans="1:7" x14ac:dyDescent="0.25">
      <c r="A4078" s="18">
        <f>IF(ISNUMBER(SEARCH('1_Aspectos Geográficos'!$D$6,tab_estados[],1)),MAX($A$1:A4077)+1,0)</f>
        <v>4077</v>
      </c>
      <c r="B4078" s="18" t="s">
        <v>4761</v>
      </c>
      <c r="C4078" s="18" t="s">
        <v>4762</v>
      </c>
      <c r="D4078" s="18" t="s">
        <v>4987</v>
      </c>
      <c r="E4078" s="19" t="s">
        <v>10030</v>
      </c>
      <c r="F4078" s="18" t="str">
        <f t="shared" si="63"/>
        <v>Jaguari</v>
      </c>
      <c r="G4078" s="19">
        <v>673.40099999999995</v>
      </c>
    </row>
    <row r="4079" spans="1:7" x14ac:dyDescent="0.25">
      <c r="A4079" s="18">
        <f>IF(ISNUMBER(SEARCH('1_Aspectos Geográficos'!$D$6,tab_estados[],1)),MAX($A$1:A4078)+1,0)</f>
        <v>4078</v>
      </c>
      <c r="B4079" s="18" t="s">
        <v>4761</v>
      </c>
      <c r="C4079" s="18" t="s">
        <v>4762</v>
      </c>
      <c r="D4079" s="18" t="s">
        <v>4988</v>
      </c>
      <c r="E4079" s="19" t="s">
        <v>10031</v>
      </c>
      <c r="F4079" s="18" t="str">
        <f t="shared" si="63"/>
        <v>Jaquirana</v>
      </c>
      <c r="G4079" s="19">
        <v>907.93600000000004</v>
      </c>
    </row>
    <row r="4080" spans="1:7" x14ac:dyDescent="0.25">
      <c r="A4080" s="18">
        <f>IF(ISNUMBER(SEARCH('1_Aspectos Geográficos'!$D$6,tab_estados[],1)),MAX($A$1:A4079)+1,0)</f>
        <v>4079</v>
      </c>
      <c r="B4080" s="18" t="s">
        <v>4761</v>
      </c>
      <c r="C4080" s="18" t="s">
        <v>4762</v>
      </c>
      <c r="D4080" s="18" t="s">
        <v>4989</v>
      </c>
      <c r="E4080" s="19" t="s">
        <v>10032</v>
      </c>
      <c r="F4080" s="18" t="str">
        <f t="shared" si="63"/>
        <v>Jari</v>
      </c>
      <c r="G4080" s="19">
        <v>856.45699999999999</v>
      </c>
    </row>
    <row r="4081" spans="1:7" x14ac:dyDescent="0.25">
      <c r="A4081" s="18">
        <f>IF(ISNUMBER(SEARCH('1_Aspectos Geográficos'!$D$6,tab_estados[],1)),MAX($A$1:A4080)+1,0)</f>
        <v>4080</v>
      </c>
      <c r="B4081" s="18" t="s">
        <v>4761</v>
      </c>
      <c r="C4081" s="18" t="s">
        <v>4762</v>
      </c>
      <c r="D4081" s="18" t="s">
        <v>4990</v>
      </c>
      <c r="E4081" s="19" t="s">
        <v>10033</v>
      </c>
      <c r="F4081" s="18" t="str">
        <f t="shared" si="63"/>
        <v>Jóia</v>
      </c>
      <c r="G4081" s="19">
        <v>1235.9159999999999</v>
      </c>
    </row>
    <row r="4082" spans="1:7" x14ac:dyDescent="0.25">
      <c r="A4082" s="18">
        <f>IF(ISNUMBER(SEARCH('1_Aspectos Geográficos'!$D$6,tab_estados[],1)),MAX($A$1:A4081)+1,0)</f>
        <v>4081</v>
      </c>
      <c r="B4082" s="18" t="s">
        <v>4761</v>
      </c>
      <c r="C4082" s="18" t="s">
        <v>4762</v>
      </c>
      <c r="D4082" s="18" t="s">
        <v>4991</v>
      </c>
      <c r="E4082" s="19" t="s">
        <v>10034</v>
      </c>
      <c r="F4082" s="18" t="str">
        <f t="shared" si="63"/>
        <v>Júlio De Castilhos</v>
      </c>
      <c r="G4082" s="19">
        <v>1930.3889999999999</v>
      </c>
    </row>
    <row r="4083" spans="1:7" x14ac:dyDescent="0.25">
      <c r="A4083" s="18">
        <f>IF(ISNUMBER(SEARCH('1_Aspectos Geográficos'!$D$6,tab_estados[],1)),MAX($A$1:A4082)+1,0)</f>
        <v>4082</v>
      </c>
      <c r="B4083" s="18" t="s">
        <v>4761</v>
      </c>
      <c r="C4083" s="18" t="s">
        <v>4762</v>
      </c>
      <c r="D4083" s="18" t="s">
        <v>4992</v>
      </c>
      <c r="E4083" s="19" t="s">
        <v>10035</v>
      </c>
      <c r="F4083" s="18" t="str">
        <f t="shared" si="63"/>
        <v>Lagoa Bonita Do Sul</v>
      </c>
      <c r="G4083" s="19">
        <v>108.72799999999999</v>
      </c>
    </row>
    <row r="4084" spans="1:7" x14ac:dyDescent="0.25">
      <c r="A4084" s="18">
        <f>IF(ISNUMBER(SEARCH('1_Aspectos Geográficos'!$D$6,tab_estados[],1)),MAX($A$1:A4083)+1,0)</f>
        <v>4083</v>
      </c>
      <c r="B4084" s="18" t="s">
        <v>4761</v>
      </c>
      <c r="C4084" s="18" t="s">
        <v>4762</v>
      </c>
      <c r="D4084" s="18" t="s">
        <v>4993</v>
      </c>
      <c r="E4084" s="19" t="s">
        <v>10036</v>
      </c>
      <c r="F4084" s="18" t="str">
        <f t="shared" si="63"/>
        <v>Lagoão</v>
      </c>
      <c r="G4084" s="19">
        <v>386.95600000000002</v>
      </c>
    </row>
    <row r="4085" spans="1:7" x14ac:dyDescent="0.25">
      <c r="A4085" s="18">
        <f>IF(ISNUMBER(SEARCH('1_Aspectos Geográficos'!$D$6,tab_estados[],1)),MAX($A$1:A4084)+1,0)</f>
        <v>4084</v>
      </c>
      <c r="B4085" s="18" t="s">
        <v>4761</v>
      </c>
      <c r="C4085" s="18" t="s">
        <v>4762</v>
      </c>
      <c r="D4085" s="18" t="s">
        <v>4994</v>
      </c>
      <c r="E4085" s="19" t="s">
        <v>10037</v>
      </c>
      <c r="F4085" s="18" t="str">
        <f t="shared" si="63"/>
        <v>Lagoa Dos Três Cantos</v>
      </c>
      <c r="G4085" s="19">
        <v>138.63499999999999</v>
      </c>
    </row>
    <row r="4086" spans="1:7" x14ac:dyDescent="0.25">
      <c r="A4086" s="18">
        <f>IF(ISNUMBER(SEARCH('1_Aspectos Geográficos'!$D$6,tab_estados[],1)),MAX($A$1:A4085)+1,0)</f>
        <v>4085</v>
      </c>
      <c r="B4086" s="18" t="s">
        <v>4761</v>
      </c>
      <c r="C4086" s="18" t="s">
        <v>4762</v>
      </c>
      <c r="D4086" s="18" t="s">
        <v>4995</v>
      </c>
      <c r="E4086" s="19" t="s">
        <v>10038</v>
      </c>
      <c r="F4086" s="18" t="str">
        <f t="shared" si="63"/>
        <v>Lagoa Vermelha</v>
      </c>
      <c r="G4086" s="19">
        <v>1263.502</v>
      </c>
    </row>
    <row r="4087" spans="1:7" x14ac:dyDescent="0.25">
      <c r="A4087" s="18">
        <f>IF(ISNUMBER(SEARCH('1_Aspectos Geográficos'!$D$6,tab_estados[],1)),MAX($A$1:A4086)+1,0)</f>
        <v>4086</v>
      </c>
      <c r="B4087" s="18" t="s">
        <v>4761</v>
      </c>
      <c r="C4087" s="18" t="s">
        <v>4762</v>
      </c>
      <c r="D4087" s="18" t="s">
        <v>4996</v>
      </c>
      <c r="E4087" s="19" t="s">
        <v>10039</v>
      </c>
      <c r="F4087" s="18" t="str">
        <f t="shared" si="63"/>
        <v>Lajeado</v>
      </c>
      <c r="G4087" s="19">
        <v>90.611000000000004</v>
      </c>
    </row>
    <row r="4088" spans="1:7" x14ac:dyDescent="0.25">
      <c r="A4088" s="18">
        <f>IF(ISNUMBER(SEARCH('1_Aspectos Geográficos'!$D$6,tab_estados[],1)),MAX($A$1:A4087)+1,0)</f>
        <v>4087</v>
      </c>
      <c r="B4088" s="18" t="s">
        <v>4761</v>
      </c>
      <c r="C4088" s="18" t="s">
        <v>4762</v>
      </c>
      <c r="D4088" s="18" t="s">
        <v>4997</v>
      </c>
      <c r="E4088" s="19" t="s">
        <v>10040</v>
      </c>
      <c r="F4088" s="18" t="str">
        <f t="shared" si="63"/>
        <v>Lajeado Do Bugre</v>
      </c>
      <c r="G4088" s="19">
        <v>67.933000000000007</v>
      </c>
    </row>
    <row r="4089" spans="1:7" x14ac:dyDescent="0.25">
      <c r="A4089" s="18">
        <f>IF(ISNUMBER(SEARCH('1_Aspectos Geográficos'!$D$6,tab_estados[],1)),MAX($A$1:A4088)+1,0)</f>
        <v>4088</v>
      </c>
      <c r="B4089" s="18" t="s">
        <v>4761</v>
      </c>
      <c r="C4089" s="18" t="s">
        <v>4762</v>
      </c>
      <c r="D4089" s="18" t="s">
        <v>4998</v>
      </c>
      <c r="E4089" s="19" t="s">
        <v>10041</v>
      </c>
      <c r="F4089" s="18" t="str">
        <f t="shared" si="63"/>
        <v>Lavras Do Sul</v>
      </c>
      <c r="G4089" s="19">
        <v>2600.6</v>
      </c>
    </row>
    <row r="4090" spans="1:7" x14ac:dyDescent="0.25">
      <c r="A4090" s="18">
        <f>IF(ISNUMBER(SEARCH('1_Aspectos Geográficos'!$D$6,tab_estados[],1)),MAX($A$1:A4089)+1,0)</f>
        <v>4089</v>
      </c>
      <c r="B4090" s="18" t="s">
        <v>4761</v>
      </c>
      <c r="C4090" s="18" t="s">
        <v>4762</v>
      </c>
      <c r="D4090" s="18" t="s">
        <v>4999</v>
      </c>
      <c r="E4090" s="19" t="s">
        <v>10042</v>
      </c>
      <c r="F4090" s="18" t="str">
        <f t="shared" si="63"/>
        <v>Liberato Salzano</v>
      </c>
      <c r="G4090" s="19">
        <v>245.62700000000001</v>
      </c>
    </row>
    <row r="4091" spans="1:7" x14ac:dyDescent="0.25">
      <c r="A4091" s="18">
        <f>IF(ISNUMBER(SEARCH('1_Aspectos Geográficos'!$D$6,tab_estados[],1)),MAX($A$1:A4090)+1,0)</f>
        <v>4090</v>
      </c>
      <c r="B4091" s="18" t="s">
        <v>4761</v>
      </c>
      <c r="C4091" s="18" t="s">
        <v>4762</v>
      </c>
      <c r="D4091" s="18" t="s">
        <v>5000</v>
      </c>
      <c r="E4091" s="19" t="s">
        <v>10043</v>
      </c>
      <c r="F4091" s="18" t="str">
        <f t="shared" si="63"/>
        <v>Lindolfo Collor</v>
      </c>
      <c r="G4091" s="19">
        <v>32.991</v>
      </c>
    </row>
    <row r="4092" spans="1:7" x14ac:dyDescent="0.25">
      <c r="A4092" s="18">
        <f>IF(ISNUMBER(SEARCH('1_Aspectos Geográficos'!$D$6,tab_estados[],1)),MAX($A$1:A4091)+1,0)</f>
        <v>4091</v>
      </c>
      <c r="B4092" s="18" t="s">
        <v>4761</v>
      </c>
      <c r="C4092" s="18" t="s">
        <v>4762</v>
      </c>
      <c r="D4092" s="18" t="s">
        <v>5001</v>
      </c>
      <c r="E4092" s="19" t="s">
        <v>10044</v>
      </c>
      <c r="F4092" s="18" t="str">
        <f t="shared" si="63"/>
        <v>Linha Nova</v>
      </c>
      <c r="G4092" s="19">
        <v>63.732999999999997</v>
      </c>
    </row>
    <row r="4093" spans="1:7" x14ac:dyDescent="0.25">
      <c r="A4093" s="18">
        <f>IF(ISNUMBER(SEARCH('1_Aspectos Geográficos'!$D$6,tab_estados[],1)),MAX($A$1:A4092)+1,0)</f>
        <v>4092</v>
      </c>
      <c r="B4093" s="18" t="s">
        <v>4761</v>
      </c>
      <c r="C4093" s="18" t="s">
        <v>4762</v>
      </c>
      <c r="D4093" s="18" t="s">
        <v>5002</v>
      </c>
      <c r="E4093" s="19" t="s">
        <v>10045</v>
      </c>
      <c r="F4093" s="18" t="str">
        <f t="shared" si="63"/>
        <v>Machadinho</v>
      </c>
      <c r="G4093" s="19">
        <v>335.03100000000001</v>
      </c>
    </row>
    <row r="4094" spans="1:7" x14ac:dyDescent="0.25">
      <c r="A4094" s="18">
        <f>IF(ISNUMBER(SEARCH('1_Aspectos Geográficos'!$D$6,tab_estados[],1)),MAX($A$1:A4093)+1,0)</f>
        <v>4093</v>
      </c>
      <c r="B4094" s="18" t="s">
        <v>4761</v>
      </c>
      <c r="C4094" s="18" t="s">
        <v>4762</v>
      </c>
      <c r="D4094" s="18" t="s">
        <v>5003</v>
      </c>
      <c r="E4094" s="19" t="s">
        <v>10046</v>
      </c>
      <c r="F4094" s="18" t="str">
        <f t="shared" si="63"/>
        <v>Maçambará</v>
      </c>
      <c r="G4094" s="19">
        <v>1682.82</v>
      </c>
    </row>
    <row r="4095" spans="1:7" x14ac:dyDescent="0.25">
      <c r="A4095" s="18">
        <f>IF(ISNUMBER(SEARCH('1_Aspectos Geográficos'!$D$6,tab_estados[],1)),MAX($A$1:A4094)+1,0)</f>
        <v>4094</v>
      </c>
      <c r="B4095" s="18" t="s">
        <v>4761</v>
      </c>
      <c r="C4095" s="18" t="s">
        <v>4762</v>
      </c>
      <c r="D4095" s="18" t="s">
        <v>5004</v>
      </c>
      <c r="E4095" s="19" t="s">
        <v>10047</v>
      </c>
      <c r="F4095" s="18" t="str">
        <f t="shared" si="63"/>
        <v>Mampituba</v>
      </c>
      <c r="G4095" s="19">
        <v>157.84800000000001</v>
      </c>
    </row>
    <row r="4096" spans="1:7" x14ac:dyDescent="0.25">
      <c r="A4096" s="18">
        <f>IF(ISNUMBER(SEARCH('1_Aspectos Geográficos'!$D$6,tab_estados[],1)),MAX($A$1:A4095)+1,0)</f>
        <v>4095</v>
      </c>
      <c r="B4096" s="18" t="s">
        <v>4761</v>
      </c>
      <c r="C4096" s="18" t="s">
        <v>4762</v>
      </c>
      <c r="D4096" s="18" t="s">
        <v>5005</v>
      </c>
      <c r="E4096" s="19" t="s">
        <v>10048</v>
      </c>
      <c r="F4096" s="18" t="str">
        <f t="shared" si="63"/>
        <v>Manoel Viana</v>
      </c>
      <c r="G4096" s="19">
        <v>1390.6959999999999</v>
      </c>
    </row>
    <row r="4097" spans="1:7" x14ac:dyDescent="0.25">
      <c r="A4097" s="18">
        <f>IF(ISNUMBER(SEARCH('1_Aspectos Geográficos'!$D$6,tab_estados[],1)),MAX($A$1:A4096)+1,0)</f>
        <v>4096</v>
      </c>
      <c r="B4097" s="18" t="s">
        <v>4761</v>
      </c>
      <c r="C4097" s="18" t="s">
        <v>4762</v>
      </c>
      <c r="D4097" s="18" t="s">
        <v>5006</v>
      </c>
      <c r="E4097" s="19" t="s">
        <v>10049</v>
      </c>
      <c r="F4097" s="18" t="str">
        <f t="shared" si="63"/>
        <v>Maquiné</v>
      </c>
      <c r="G4097" s="19">
        <v>621.56100000000004</v>
      </c>
    </row>
    <row r="4098" spans="1:7" x14ac:dyDescent="0.25">
      <c r="A4098" s="18">
        <f>IF(ISNUMBER(SEARCH('1_Aspectos Geográficos'!$D$6,tab_estados[],1)),MAX($A$1:A4097)+1,0)</f>
        <v>4097</v>
      </c>
      <c r="B4098" s="18" t="s">
        <v>4761</v>
      </c>
      <c r="C4098" s="18" t="s">
        <v>4762</v>
      </c>
      <c r="D4098" s="18" t="s">
        <v>5007</v>
      </c>
      <c r="E4098" s="19" t="s">
        <v>10050</v>
      </c>
      <c r="F4098" s="18" t="str">
        <f t="shared" ref="F4098:F4161" si="64">IFERROR(VLOOKUP(ROW(A4097),lista,5,0),"")</f>
        <v>Maratá</v>
      </c>
      <c r="G4098" s="19">
        <v>82.165000000000006</v>
      </c>
    </row>
    <row r="4099" spans="1:7" x14ac:dyDescent="0.25">
      <c r="A4099" s="18">
        <f>IF(ISNUMBER(SEARCH('1_Aspectos Geográficos'!$D$6,tab_estados[],1)),MAX($A$1:A4098)+1,0)</f>
        <v>4098</v>
      </c>
      <c r="B4099" s="18" t="s">
        <v>4761</v>
      </c>
      <c r="C4099" s="18" t="s">
        <v>4762</v>
      </c>
      <c r="D4099" s="18" t="s">
        <v>5008</v>
      </c>
      <c r="E4099" s="19" t="s">
        <v>10051</v>
      </c>
      <c r="F4099" s="18" t="str">
        <f t="shared" si="64"/>
        <v>Marau</v>
      </c>
      <c r="G4099" s="19">
        <v>649.29999999999995</v>
      </c>
    </row>
    <row r="4100" spans="1:7" x14ac:dyDescent="0.25">
      <c r="A4100" s="18">
        <f>IF(ISNUMBER(SEARCH('1_Aspectos Geográficos'!$D$6,tab_estados[],1)),MAX($A$1:A4099)+1,0)</f>
        <v>4099</v>
      </c>
      <c r="B4100" s="18" t="s">
        <v>4761</v>
      </c>
      <c r="C4100" s="18" t="s">
        <v>4762</v>
      </c>
      <c r="D4100" s="18" t="s">
        <v>5009</v>
      </c>
      <c r="E4100" s="19" t="s">
        <v>10052</v>
      </c>
      <c r="F4100" s="18" t="str">
        <f t="shared" si="64"/>
        <v>Marcelino Ramos</v>
      </c>
      <c r="G4100" s="19">
        <v>229.75899999999999</v>
      </c>
    </row>
    <row r="4101" spans="1:7" x14ac:dyDescent="0.25">
      <c r="A4101" s="18">
        <f>IF(ISNUMBER(SEARCH('1_Aspectos Geográficos'!$D$6,tab_estados[],1)),MAX($A$1:A4100)+1,0)</f>
        <v>4100</v>
      </c>
      <c r="B4101" s="18" t="s">
        <v>4761</v>
      </c>
      <c r="C4101" s="18" t="s">
        <v>4762</v>
      </c>
      <c r="D4101" s="18" t="s">
        <v>5010</v>
      </c>
      <c r="E4101" s="19" t="s">
        <v>10053</v>
      </c>
      <c r="F4101" s="18" t="str">
        <f t="shared" si="64"/>
        <v>Mariana Pimentel</v>
      </c>
      <c r="G4101" s="19">
        <v>337.79199999999997</v>
      </c>
    </row>
    <row r="4102" spans="1:7" x14ac:dyDescent="0.25">
      <c r="A4102" s="18">
        <f>IF(ISNUMBER(SEARCH('1_Aspectos Geográficos'!$D$6,tab_estados[],1)),MAX($A$1:A4101)+1,0)</f>
        <v>4101</v>
      </c>
      <c r="B4102" s="18" t="s">
        <v>4761</v>
      </c>
      <c r="C4102" s="18" t="s">
        <v>4762</v>
      </c>
      <c r="D4102" s="18" t="s">
        <v>5011</v>
      </c>
      <c r="E4102" s="19" t="s">
        <v>10054</v>
      </c>
      <c r="F4102" s="18" t="str">
        <f t="shared" si="64"/>
        <v>Mariano Moro</v>
      </c>
      <c r="G4102" s="19">
        <v>98.977000000000004</v>
      </c>
    </row>
    <row r="4103" spans="1:7" x14ac:dyDescent="0.25">
      <c r="A4103" s="18">
        <f>IF(ISNUMBER(SEARCH('1_Aspectos Geográficos'!$D$6,tab_estados[],1)),MAX($A$1:A4102)+1,0)</f>
        <v>4102</v>
      </c>
      <c r="B4103" s="18" t="s">
        <v>4761</v>
      </c>
      <c r="C4103" s="18" t="s">
        <v>4762</v>
      </c>
      <c r="D4103" s="18" t="s">
        <v>5012</v>
      </c>
      <c r="E4103" s="19" t="s">
        <v>10055</v>
      </c>
      <c r="F4103" s="18" t="str">
        <f t="shared" si="64"/>
        <v>Marques De Souza</v>
      </c>
      <c r="G4103" s="19">
        <v>125.176</v>
      </c>
    </row>
    <row r="4104" spans="1:7" x14ac:dyDescent="0.25">
      <c r="A4104" s="18">
        <f>IF(ISNUMBER(SEARCH('1_Aspectos Geográficos'!$D$6,tab_estados[],1)),MAX($A$1:A4103)+1,0)</f>
        <v>4103</v>
      </c>
      <c r="B4104" s="18" t="s">
        <v>4761</v>
      </c>
      <c r="C4104" s="18" t="s">
        <v>4762</v>
      </c>
      <c r="D4104" s="18" t="s">
        <v>5013</v>
      </c>
      <c r="E4104" s="19" t="s">
        <v>10056</v>
      </c>
      <c r="F4104" s="18" t="str">
        <f t="shared" si="64"/>
        <v>Mata</v>
      </c>
      <c r="G4104" s="19">
        <v>311.88299999999998</v>
      </c>
    </row>
    <row r="4105" spans="1:7" x14ac:dyDescent="0.25">
      <c r="A4105" s="18">
        <f>IF(ISNUMBER(SEARCH('1_Aspectos Geográficos'!$D$6,tab_estados[],1)),MAX($A$1:A4104)+1,0)</f>
        <v>4104</v>
      </c>
      <c r="B4105" s="18" t="s">
        <v>4761</v>
      </c>
      <c r="C4105" s="18" t="s">
        <v>4762</v>
      </c>
      <c r="D4105" s="18" t="s">
        <v>5014</v>
      </c>
      <c r="E4105" s="19" t="s">
        <v>10057</v>
      </c>
      <c r="F4105" s="18" t="str">
        <f t="shared" si="64"/>
        <v>Mato Castelhano</v>
      </c>
      <c r="G4105" s="19">
        <v>238.36500000000001</v>
      </c>
    </row>
    <row r="4106" spans="1:7" x14ac:dyDescent="0.25">
      <c r="A4106" s="18">
        <f>IF(ISNUMBER(SEARCH('1_Aspectos Geográficos'!$D$6,tab_estados[],1)),MAX($A$1:A4105)+1,0)</f>
        <v>4105</v>
      </c>
      <c r="B4106" s="18" t="s">
        <v>4761</v>
      </c>
      <c r="C4106" s="18" t="s">
        <v>4762</v>
      </c>
      <c r="D4106" s="18" t="s">
        <v>5015</v>
      </c>
      <c r="E4106" s="19" t="s">
        <v>10058</v>
      </c>
      <c r="F4106" s="18" t="str">
        <f t="shared" si="64"/>
        <v>Mato Leitão</v>
      </c>
      <c r="G4106" s="19">
        <v>46.915999999999997</v>
      </c>
    </row>
    <row r="4107" spans="1:7" x14ac:dyDescent="0.25">
      <c r="A4107" s="18">
        <f>IF(ISNUMBER(SEARCH('1_Aspectos Geográficos'!$D$6,tab_estados[],1)),MAX($A$1:A4106)+1,0)</f>
        <v>4106</v>
      </c>
      <c r="B4107" s="18" t="s">
        <v>4761</v>
      </c>
      <c r="C4107" s="18" t="s">
        <v>4762</v>
      </c>
      <c r="D4107" s="18" t="s">
        <v>5016</v>
      </c>
      <c r="E4107" s="19" t="s">
        <v>10059</v>
      </c>
      <c r="F4107" s="18" t="str">
        <f t="shared" si="64"/>
        <v>Mato Queimado</v>
      </c>
      <c r="G4107" s="19">
        <v>113.994</v>
      </c>
    </row>
    <row r="4108" spans="1:7" x14ac:dyDescent="0.25">
      <c r="A4108" s="18">
        <f>IF(ISNUMBER(SEARCH('1_Aspectos Geográficos'!$D$6,tab_estados[],1)),MAX($A$1:A4107)+1,0)</f>
        <v>4107</v>
      </c>
      <c r="B4108" s="18" t="s">
        <v>4761</v>
      </c>
      <c r="C4108" s="18" t="s">
        <v>4762</v>
      </c>
      <c r="D4108" s="18" t="s">
        <v>5017</v>
      </c>
      <c r="E4108" s="19" t="s">
        <v>10060</v>
      </c>
      <c r="F4108" s="18" t="str">
        <f t="shared" si="64"/>
        <v>Maximiliano De Almeida</v>
      </c>
      <c r="G4108" s="19">
        <v>208.43899999999999</v>
      </c>
    </row>
    <row r="4109" spans="1:7" x14ac:dyDescent="0.25">
      <c r="A4109" s="18">
        <f>IF(ISNUMBER(SEARCH('1_Aspectos Geográficos'!$D$6,tab_estados[],1)),MAX($A$1:A4108)+1,0)</f>
        <v>4108</v>
      </c>
      <c r="B4109" s="18" t="s">
        <v>4761</v>
      </c>
      <c r="C4109" s="18" t="s">
        <v>4762</v>
      </c>
      <c r="D4109" s="18" t="s">
        <v>5018</v>
      </c>
      <c r="E4109" s="19" t="s">
        <v>10061</v>
      </c>
      <c r="F4109" s="18" t="str">
        <f t="shared" si="64"/>
        <v>Minas Do Leão</v>
      </c>
      <c r="G4109" s="19">
        <v>424.339</v>
      </c>
    </row>
    <row r="4110" spans="1:7" x14ac:dyDescent="0.25">
      <c r="A4110" s="18">
        <f>IF(ISNUMBER(SEARCH('1_Aspectos Geográficos'!$D$6,tab_estados[],1)),MAX($A$1:A4109)+1,0)</f>
        <v>4109</v>
      </c>
      <c r="B4110" s="18" t="s">
        <v>4761</v>
      </c>
      <c r="C4110" s="18" t="s">
        <v>4762</v>
      </c>
      <c r="D4110" s="18" t="s">
        <v>5019</v>
      </c>
      <c r="E4110" s="19" t="s">
        <v>10062</v>
      </c>
      <c r="F4110" s="18" t="str">
        <f t="shared" si="64"/>
        <v>Miraguaí</v>
      </c>
      <c r="G4110" s="19">
        <v>130.434</v>
      </c>
    </row>
    <row r="4111" spans="1:7" x14ac:dyDescent="0.25">
      <c r="A4111" s="18">
        <f>IF(ISNUMBER(SEARCH('1_Aspectos Geográficos'!$D$6,tab_estados[],1)),MAX($A$1:A4110)+1,0)</f>
        <v>4110</v>
      </c>
      <c r="B4111" s="18" t="s">
        <v>4761</v>
      </c>
      <c r="C4111" s="18" t="s">
        <v>4762</v>
      </c>
      <c r="D4111" s="18" t="s">
        <v>5020</v>
      </c>
      <c r="E4111" s="19" t="s">
        <v>10063</v>
      </c>
      <c r="F4111" s="18" t="str">
        <f t="shared" si="64"/>
        <v>Montauri</v>
      </c>
      <c r="G4111" s="19">
        <v>82.078999999999994</v>
      </c>
    </row>
    <row r="4112" spans="1:7" x14ac:dyDescent="0.25">
      <c r="A4112" s="18">
        <f>IF(ISNUMBER(SEARCH('1_Aspectos Geográficos'!$D$6,tab_estados[],1)),MAX($A$1:A4111)+1,0)</f>
        <v>4111</v>
      </c>
      <c r="B4112" s="18" t="s">
        <v>4761</v>
      </c>
      <c r="C4112" s="18" t="s">
        <v>4762</v>
      </c>
      <c r="D4112" s="18" t="s">
        <v>5021</v>
      </c>
      <c r="E4112" s="19" t="s">
        <v>10064</v>
      </c>
      <c r="F4112" s="18" t="str">
        <f t="shared" si="64"/>
        <v>Monte Alegre Dos Campos</v>
      </c>
      <c r="G4112" s="19">
        <v>549.74</v>
      </c>
    </row>
    <row r="4113" spans="1:7" x14ac:dyDescent="0.25">
      <c r="A4113" s="18">
        <f>IF(ISNUMBER(SEARCH('1_Aspectos Geográficos'!$D$6,tab_estados[],1)),MAX($A$1:A4112)+1,0)</f>
        <v>4112</v>
      </c>
      <c r="B4113" s="18" t="s">
        <v>4761</v>
      </c>
      <c r="C4113" s="18" t="s">
        <v>4762</v>
      </c>
      <c r="D4113" s="18" t="s">
        <v>5022</v>
      </c>
      <c r="E4113" s="19" t="s">
        <v>10065</v>
      </c>
      <c r="F4113" s="18" t="str">
        <f t="shared" si="64"/>
        <v>Monte Belo Do Sul</v>
      </c>
      <c r="G4113" s="19">
        <v>69.597999999999999</v>
      </c>
    </row>
    <row r="4114" spans="1:7" x14ac:dyDescent="0.25">
      <c r="A4114" s="18">
        <f>IF(ISNUMBER(SEARCH('1_Aspectos Geográficos'!$D$6,tab_estados[],1)),MAX($A$1:A4113)+1,0)</f>
        <v>4113</v>
      </c>
      <c r="B4114" s="18" t="s">
        <v>4761</v>
      </c>
      <c r="C4114" s="18" t="s">
        <v>4762</v>
      </c>
      <c r="D4114" s="18" t="s">
        <v>5023</v>
      </c>
      <c r="E4114" s="19" t="s">
        <v>10066</v>
      </c>
      <c r="F4114" s="18" t="str">
        <f t="shared" si="64"/>
        <v>Montenegro</v>
      </c>
      <c r="G4114" s="19">
        <v>424.435</v>
      </c>
    </row>
    <row r="4115" spans="1:7" x14ac:dyDescent="0.25">
      <c r="A4115" s="18">
        <f>IF(ISNUMBER(SEARCH('1_Aspectos Geográficos'!$D$6,tab_estados[],1)),MAX($A$1:A4114)+1,0)</f>
        <v>4114</v>
      </c>
      <c r="B4115" s="18" t="s">
        <v>4761</v>
      </c>
      <c r="C4115" s="18" t="s">
        <v>4762</v>
      </c>
      <c r="D4115" s="18" t="s">
        <v>5024</v>
      </c>
      <c r="E4115" s="19" t="s">
        <v>10067</v>
      </c>
      <c r="F4115" s="18" t="str">
        <f t="shared" si="64"/>
        <v>Mormaço</v>
      </c>
      <c r="G4115" s="19">
        <v>146.10900000000001</v>
      </c>
    </row>
    <row r="4116" spans="1:7" x14ac:dyDescent="0.25">
      <c r="A4116" s="18">
        <f>IF(ISNUMBER(SEARCH('1_Aspectos Geográficos'!$D$6,tab_estados[],1)),MAX($A$1:A4115)+1,0)</f>
        <v>4115</v>
      </c>
      <c r="B4116" s="18" t="s">
        <v>4761</v>
      </c>
      <c r="C4116" s="18" t="s">
        <v>4762</v>
      </c>
      <c r="D4116" s="18" t="s">
        <v>5025</v>
      </c>
      <c r="E4116" s="19" t="s">
        <v>10068</v>
      </c>
      <c r="F4116" s="18" t="str">
        <f t="shared" si="64"/>
        <v>Morrinhos Do Sul</v>
      </c>
      <c r="G4116" s="19">
        <v>165.512</v>
      </c>
    </row>
    <row r="4117" spans="1:7" x14ac:dyDescent="0.25">
      <c r="A4117" s="18">
        <f>IF(ISNUMBER(SEARCH('1_Aspectos Geográficos'!$D$6,tab_estados[],1)),MAX($A$1:A4116)+1,0)</f>
        <v>4116</v>
      </c>
      <c r="B4117" s="18" t="s">
        <v>4761</v>
      </c>
      <c r="C4117" s="18" t="s">
        <v>4762</v>
      </c>
      <c r="D4117" s="18" t="s">
        <v>5026</v>
      </c>
      <c r="E4117" s="19" t="s">
        <v>10069</v>
      </c>
      <c r="F4117" s="18" t="str">
        <f t="shared" si="64"/>
        <v>Morro Redondo</v>
      </c>
      <c r="G4117" s="19">
        <v>244.64500000000001</v>
      </c>
    </row>
    <row r="4118" spans="1:7" x14ac:dyDescent="0.25">
      <c r="A4118" s="18">
        <f>IF(ISNUMBER(SEARCH('1_Aspectos Geográficos'!$D$6,tab_estados[],1)),MAX($A$1:A4117)+1,0)</f>
        <v>4117</v>
      </c>
      <c r="B4118" s="18" t="s">
        <v>4761</v>
      </c>
      <c r="C4118" s="18" t="s">
        <v>4762</v>
      </c>
      <c r="D4118" s="18" t="s">
        <v>5027</v>
      </c>
      <c r="E4118" s="19" t="s">
        <v>10070</v>
      </c>
      <c r="F4118" s="18" t="str">
        <f t="shared" si="64"/>
        <v>Morro Reuter</v>
      </c>
      <c r="G4118" s="19">
        <v>87.825000000000003</v>
      </c>
    </row>
    <row r="4119" spans="1:7" x14ac:dyDescent="0.25">
      <c r="A4119" s="18">
        <f>IF(ISNUMBER(SEARCH('1_Aspectos Geográficos'!$D$6,tab_estados[],1)),MAX($A$1:A4118)+1,0)</f>
        <v>4118</v>
      </c>
      <c r="B4119" s="18" t="s">
        <v>4761</v>
      </c>
      <c r="C4119" s="18" t="s">
        <v>4762</v>
      </c>
      <c r="D4119" s="18" t="s">
        <v>5028</v>
      </c>
      <c r="E4119" s="19" t="s">
        <v>10071</v>
      </c>
      <c r="F4119" s="18" t="str">
        <f t="shared" si="64"/>
        <v>Mostardas</v>
      </c>
      <c r="G4119" s="19">
        <v>1982.992</v>
      </c>
    </row>
    <row r="4120" spans="1:7" x14ac:dyDescent="0.25">
      <c r="A4120" s="18">
        <f>IF(ISNUMBER(SEARCH('1_Aspectos Geográficos'!$D$6,tab_estados[],1)),MAX($A$1:A4119)+1,0)</f>
        <v>4119</v>
      </c>
      <c r="B4120" s="18" t="s">
        <v>4761</v>
      </c>
      <c r="C4120" s="18" t="s">
        <v>4762</v>
      </c>
      <c r="D4120" s="18" t="s">
        <v>5029</v>
      </c>
      <c r="E4120" s="19" t="s">
        <v>10072</v>
      </c>
      <c r="F4120" s="18" t="str">
        <f t="shared" si="64"/>
        <v>Muçum</v>
      </c>
      <c r="G4120" s="19">
        <v>111.23399999999999</v>
      </c>
    </row>
    <row r="4121" spans="1:7" x14ac:dyDescent="0.25">
      <c r="A4121" s="18">
        <f>IF(ISNUMBER(SEARCH('1_Aspectos Geográficos'!$D$6,tab_estados[],1)),MAX($A$1:A4120)+1,0)</f>
        <v>4120</v>
      </c>
      <c r="B4121" s="18" t="s">
        <v>4761</v>
      </c>
      <c r="C4121" s="18" t="s">
        <v>4762</v>
      </c>
      <c r="D4121" s="18" t="s">
        <v>5030</v>
      </c>
      <c r="E4121" s="19" t="s">
        <v>10073</v>
      </c>
      <c r="F4121" s="18" t="str">
        <f t="shared" si="64"/>
        <v>Muitos Capões</v>
      </c>
      <c r="G4121" s="19">
        <v>1197.931</v>
      </c>
    </row>
    <row r="4122" spans="1:7" x14ac:dyDescent="0.25">
      <c r="A4122" s="18">
        <f>IF(ISNUMBER(SEARCH('1_Aspectos Geográficos'!$D$6,tab_estados[],1)),MAX($A$1:A4121)+1,0)</f>
        <v>4121</v>
      </c>
      <c r="B4122" s="18" t="s">
        <v>4761</v>
      </c>
      <c r="C4122" s="18" t="s">
        <v>4762</v>
      </c>
      <c r="D4122" s="18" t="s">
        <v>5031</v>
      </c>
      <c r="E4122" s="19" t="s">
        <v>10074</v>
      </c>
      <c r="F4122" s="18" t="str">
        <f t="shared" si="64"/>
        <v>Muliterno</v>
      </c>
      <c r="G4122" s="19">
        <v>111.13200000000001</v>
      </c>
    </row>
    <row r="4123" spans="1:7" x14ac:dyDescent="0.25">
      <c r="A4123" s="18">
        <f>IF(ISNUMBER(SEARCH('1_Aspectos Geográficos'!$D$6,tab_estados[],1)),MAX($A$1:A4122)+1,0)</f>
        <v>4122</v>
      </c>
      <c r="B4123" s="18" t="s">
        <v>4761</v>
      </c>
      <c r="C4123" s="18" t="s">
        <v>4762</v>
      </c>
      <c r="D4123" s="18" t="s">
        <v>5032</v>
      </c>
      <c r="E4123" s="19" t="s">
        <v>10075</v>
      </c>
      <c r="F4123" s="18" t="str">
        <f t="shared" si="64"/>
        <v>Não-Me-Toque</v>
      </c>
      <c r="G4123" s="19">
        <v>361.67099999999999</v>
      </c>
    </row>
    <row r="4124" spans="1:7" x14ac:dyDescent="0.25">
      <c r="A4124" s="18">
        <f>IF(ISNUMBER(SEARCH('1_Aspectos Geográficos'!$D$6,tab_estados[],1)),MAX($A$1:A4123)+1,0)</f>
        <v>4123</v>
      </c>
      <c r="B4124" s="18" t="s">
        <v>4761</v>
      </c>
      <c r="C4124" s="18" t="s">
        <v>4762</v>
      </c>
      <c r="D4124" s="18" t="s">
        <v>5033</v>
      </c>
      <c r="E4124" s="19" t="s">
        <v>10076</v>
      </c>
      <c r="F4124" s="18" t="str">
        <f t="shared" si="64"/>
        <v>Nicolau Vergueiro</v>
      </c>
      <c r="G4124" s="19">
        <v>155.82</v>
      </c>
    </row>
    <row r="4125" spans="1:7" x14ac:dyDescent="0.25">
      <c r="A4125" s="18">
        <f>IF(ISNUMBER(SEARCH('1_Aspectos Geográficos'!$D$6,tab_estados[],1)),MAX($A$1:A4124)+1,0)</f>
        <v>4124</v>
      </c>
      <c r="B4125" s="18" t="s">
        <v>4761</v>
      </c>
      <c r="C4125" s="18" t="s">
        <v>4762</v>
      </c>
      <c r="D4125" s="18" t="s">
        <v>5034</v>
      </c>
      <c r="E4125" s="19" t="s">
        <v>10077</v>
      </c>
      <c r="F4125" s="18" t="str">
        <f t="shared" si="64"/>
        <v>Nonoai</v>
      </c>
      <c r="G4125" s="19">
        <v>468.90899999999999</v>
      </c>
    </row>
    <row r="4126" spans="1:7" x14ac:dyDescent="0.25">
      <c r="A4126" s="18">
        <f>IF(ISNUMBER(SEARCH('1_Aspectos Geográficos'!$D$6,tab_estados[],1)),MAX($A$1:A4125)+1,0)</f>
        <v>4125</v>
      </c>
      <c r="B4126" s="18" t="s">
        <v>4761</v>
      </c>
      <c r="C4126" s="18" t="s">
        <v>4762</v>
      </c>
      <c r="D4126" s="18" t="s">
        <v>5035</v>
      </c>
      <c r="E4126" s="19" t="s">
        <v>10078</v>
      </c>
      <c r="F4126" s="18" t="str">
        <f t="shared" si="64"/>
        <v>Nova Alvorada</v>
      </c>
      <c r="G4126" s="19">
        <v>148.93799999999999</v>
      </c>
    </row>
    <row r="4127" spans="1:7" x14ac:dyDescent="0.25">
      <c r="A4127" s="18">
        <f>IF(ISNUMBER(SEARCH('1_Aspectos Geográficos'!$D$6,tab_estados[],1)),MAX($A$1:A4126)+1,0)</f>
        <v>4126</v>
      </c>
      <c r="B4127" s="18" t="s">
        <v>4761</v>
      </c>
      <c r="C4127" s="18" t="s">
        <v>4762</v>
      </c>
      <c r="D4127" s="18" t="s">
        <v>5036</v>
      </c>
      <c r="E4127" s="19" t="s">
        <v>10079</v>
      </c>
      <c r="F4127" s="18" t="str">
        <f t="shared" si="64"/>
        <v>Nova Araçá</v>
      </c>
      <c r="G4127" s="19">
        <v>74.703999999999994</v>
      </c>
    </row>
    <row r="4128" spans="1:7" x14ac:dyDescent="0.25">
      <c r="A4128" s="18">
        <f>IF(ISNUMBER(SEARCH('1_Aspectos Geográficos'!$D$6,tab_estados[],1)),MAX($A$1:A4127)+1,0)</f>
        <v>4127</v>
      </c>
      <c r="B4128" s="18" t="s">
        <v>4761</v>
      </c>
      <c r="C4128" s="18" t="s">
        <v>4762</v>
      </c>
      <c r="D4128" s="18" t="s">
        <v>5037</v>
      </c>
      <c r="E4128" s="19" t="s">
        <v>10080</v>
      </c>
      <c r="F4128" s="18" t="str">
        <f t="shared" si="64"/>
        <v>Nova Bassano</v>
      </c>
      <c r="G4128" s="19">
        <v>211.61099999999999</v>
      </c>
    </row>
    <row r="4129" spans="1:7" x14ac:dyDescent="0.25">
      <c r="A4129" s="18">
        <f>IF(ISNUMBER(SEARCH('1_Aspectos Geográficos'!$D$6,tab_estados[],1)),MAX($A$1:A4128)+1,0)</f>
        <v>4128</v>
      </c>
      <c r="B4129" s="18" t="s">
        <v>4761</v>
      </c>
      <c r="C4129" s="18" t="s">
        <v>4762</v>
      </c>
      <c r="D4129" s="18" t="s">
        <v>5038</v>
      </c>
      <c r="E4129" s="19" t="s">
        <v>10081</v>
      </c>
      <c r="F4129" s="18" t="str">
        <f t="shared" si="64"/>
        <v>Nova Boa Vista</v>
      </c>
      <c r="G4129" s="19">
        <v>94.238</v>
      </c>
    </row>
    <row r="4130" spans="1:7" x14ac:dyDescent="0.25">
      <c r="A4130" s="18">
        <f>IF(ISNUMBER(SEARCH('1_Aspectos Geográficos'!$D$6,tab_estados[],1)),MAX($A$1:A4129)+1,0)</f>
        <v>4129</v>
      </c>
      <c r="B4130" s="18" t="s">
        <v>4761</v>
      </c>
      <c r="C4130" s="18" t="s">
        <v>4762</v>
      </c>
      <c r="D4130" s="18" t="s">
        <v>5039</v>
      </c>
      <c r="E4130" s="19" t="s">
        <v>10082</v>
      </c>
      <c r="F4130" s="18" t="str">
        <f t="shared" si="64"/>
        <v>Nova Bréscia</v>
      </c>
      <c r="G4130" s="19">
        <v>102.818</v>
      </c>
    </row>
    <row r="4131" spans="1:7" x14ac:dyDescent="0.25">
      <c r="A4131" s="18">
        <f>IF(ISNUMBER(SEARCH('1_Aspectos Geográficos'!$D$6,tab_estados[],1)),MAX($A$1:A4130)+1,0)</f>
        <v>4130</v>
      </c>
      <c r="B4131" s="18" t="s">
        <v>4761</v>
      </c>
      <c r="C4131" s="18" t="s">
        <v>4762</v>
      </c>
      <c r="D4131" s="18" t="s">
        <v>5040</v>
      </c>
      <c r="E4131" s="19" t="s">
        <v>10083</v>
      </c>
      <c r="F4131" s="18" t="str">
        <f t="shared" si="64"/>
        <v>Nova Candelária</v>
      </c>
      <c r="G4131" s="19">
        <v>97.832999999999998</v>
      </c>
    </row>
    <row r="4132" spans="1:7" x14ac:dyDescent="0.25">
      <c r="A4132" s="18">
        <f>IF(ISNUMBER(SEARCH('1_Aspectos Geográficos'!$D$6,tab_estados[],1)),MAX($A$1:A4131)+1,0)</f>
        <v>4131</v>
      </c>
      <c r="B4132" s="18" t="s">
        <v>4761</v>
      </c>
      <c r="C4132" s="18" t="s">
        <v>4762</v>
      </c>
      <c r="D4132" s="18" t="s">
        <v>5041</v>
      </c>
      <c r="E4132" s="19" t="s">
        <v>10084</v>
      </c>
      <c r="F4132" s="18" t="str">
        <f t="shared" si="64"/>
        <v>Nova Esperança Do Sul</v>
      </c>
      <c r="G4132" s="19">
        <v>191</v>
      </c>
    </row>
    <row r="4133" spans="1:7" x14ac:dyDescent="0.25">
      <c r="A4133" s="18">
        <f>IF(ISNUMBER(SEARCH('1_Aspectos Geográficos'!$D$6,tab_estados[],1)),MAX($A$1:A4132)+1,0)</f>
        <v>4132</v>
      </c>
      <c r="B4133" s="18" t="s">
        <v>4761</v>
      </c>
      <c r="C4133" s="18" t="s">
        <v>4762</v>
      </c>
      <c r="D4133" s="18" t="s">
        <v>5042</v>
      </c>
      <c r="E4133" s="19" t="s">
        <v>10085</v>
      </c>
      <c r="F4133" s="18" t="str">
        <f t="shared" si="64"/>
        <v>Nova Hartz</v>
      </c>
      <c r="G4133" s="19">
        <v>62.558</v>
      </c>
    </row>
    <row r="4134" spans="1:7" x14ac:dyDescent="0.25">
      <c r="A4134" s="18">
        <f>IF(ISNUMBER(SEARCH('1_Aspectos Geográficos'!$D$6,tab_estados[],1)),MAX($A$1:A4133)+1,0)</f>
        <v>4133</v>
      </c>
      <c r="B4134" s="18" t="s">
        <v>4761</v>
      </c>
      <c r="C4134" s="18" t="s">
        <v>4762</v>
      </c>
      <c r="D4134" s="18" t="s">
        <v>5043</v>
      </c>
      <c r="E4134" s="19" t="s">
        <v>10086</v>
      </c>
      <c r="F4134" s="18" t="str">
        <f t="shared" si="64"/>
        <v>Nova Pádua</v>
      </c>
      <c r="G4134" s="19">
        <v>103.238</v>
      </c>
    </row>
    <row r="4135" spans="1:7" x14ac:dyDescent="0.25">
      <c r="A4135" s="18">
        <f>IF(ISNUMBER(SEARCH('1_Aspectos Geográficos'!$D$6,tab_estados[],1)),MAX($A$1:A4134)+1,0)</f>
        <v>4134</v>
      </c>
      <c r="B4135" s="18" t="s">
        <v>4761</v>
      </c>
      <c r="C4135" s="18" t="s">
        <v>4762</v>
      </c>
      <c r="D4135" s="18" t="s">
        <v>5044</v>
      </c>
      <c r="E4135" s="19" t="s">
        <v>10087</v>
      </c>
      <c r="F4135" s="18" t="str">
        <f t="shared" si="64"/>
        <v>Nova Palma</v>
      </c>
      <c r="G4135" s="19">
        <v>313.89400000000001</v>
      </c>
    </row>
    <row r="4136" spans="1:7" x14ac:dyDescent="0.25">
      <c r="A4136" s="18">
        <f>IF(ISNUMBER(SEARCH('1_Aspectos Geográficos'!$D$6,tab_estados[],1)),MAX($A$1:A4135)+1,0)</f>
        <v>4135</v>
      </c>
      <c r="B4136" s="18" t="s">
        <v>4761</v>
      </c>
      <c r="C4136" s="18" t="s">
        <v>4762</v>
      </c>
      <c r="D4136" s="18" t="s">
        <v>5045</v>
      </c>
      <c r="E4136" s="19" t="s">
        <v>10088</v>
      </c>
      <c r="F4136" s="18" t="str">
        <f t="shared" si="64"/>
        <v>Nova Petrópolis</v>
      </c>
      <c r="G4136" s="19">
        <v>291.3</v>
      </c>
    </row>
    <row r="4137" spans="1:7" x14ac:dyDescent="0.25">
      <c r="A4137" s="18">
        <f>IF(ISNUMBER(SEARCH('1_Aspectos Geográficos'!$D$6,tab_estados[],1)),MAX($A$1:A4136)+1,0)</f>
        <v>4136</v>
      </c>
      <c r="B4137" s="18" t="s">
        <v>4761</v>
      </c>
      <c r="C4137" s="18" t="s">
        <v>4762</v>
      </c>
      <c r="D4137" s="18" t="s">
        <v>5046</v>
      </c>
      <c r="E4137" s="19" t="s">
        <v>10089</v>
      </c>
      <c r="F4137" s="18" t="str">
        <f t="shared" si="64"/>
        <v>Nova Prata</v>
      </c>
      <c r="G4137" s="19">
        <v>258.86399999999998</v>
      </c>
    </row>
    <row r="4138" spans="1:7" x14ac:dyDescent="0.25">
      <c r="A4138" s="18">
        <f>IF(ISNUMBER(SEARCH('1_Aspectos Geográficos'!$D$6,tab_estados[],1)),MAX($A$1:A4137)+1,0)</f>
        <v>4137</v>
      </c>
      <c r="B4138" s="18" t="s">
        <v>4761</v>
      </c>
      <c r="C4138" s="18" t="s">
        <v>4762</v>
      </c>
      <c r="D4138" s="18" t="s">
        <v>5047</v>
      </c>
      <c r="E4138" s="19" t="s">
        <v>10090</v>
      </c>
      <c r="F4138" s="18" t="str">
        <f t="shared" si="64"/>
        <v>Nova Ramada</v>
      </c>
      <c r="G4138" s="19">
        <v>254.755</v>
      </c>
    </row>
    <row r="4139" spans="1:7" x14ac:dyDescent="0.25">
      <c r="A4139" s="18">
        <f>IF(ISNUMBER(SEARCH('1_Aspectos Geográficos'!$D$6,tab_estados[],1)),MAX($A$1:A4138)+1,0)</f>
        <v>4138</v>
      </c>
      <c r="B4139" s="18" t="s">
        <v>4761</v>
      </c>
      <c r="C4139" s="18" t="s">
        <v>4762</v>
      </c>
      <c r="D4139" s="18" t="s">
        <v>5048</v>
      </c>
      <c r="E4139" s="19" t="s">
        <v>10091</v>
      </c>
      <c r="F4139" s="18" t="str">
        <f t="shared" si="64"/>
        <v>Nova Roma Do Sul</v>
      </c>
      <c r="G4139" s="19">
        <v>149.054</v>
      </c>
    </row>
    <row r="4140" spans="1:7" x14ac:dyDescent="0.25">
      <c r="A4140" s="18">
        <f>IF(ISNUMBER(SEARCH('1_Aspectos Geográficos'!$D$6,tab_estados[],1)),MAX($A$1:A4139)+1,0)</f>
        <v>4139</v>
      </c>
      <c r="B4140" s="18" t="s">
        <v>4761</v>
      </c>
      <c r="C4140" s="18" t="s">
        <v>4762</v>
      </c>
      <c r="D4140" s="18" t="s">
        <v>5049</v>
      </c>
      <c r="E4140" s="19" t="s">
        <v>9526</v>
      </c>
      <c r="F4140" s="18" t="str">
        <f t="shared" si="64"/>
        <v>Nova Santa Rita</v>
      </c>
      <c r="G4140" s="19">
        <v>217.87</v>
      </c>
    </row>
    <row r="4141" spans="1:7" x14ac:dyDescent="0.25">
      <c r="A4141" s="18">
        <f>IF(ISNUMBER(SEARCH('1_Aspectos Geográficos'!$D$6,tab_estados[],1)),MAX($A$1:A4140)+1,0)</f>
        <v>4140</v>
      </c>
      <c r="B4141" s="18" t="s">
        <v>4761</v>
      </c>
      <c r="C4141" s="18" t="s">
        <v>4762</v>
      </c>
      <c r="D4141" s="18" t="s">
        <v>5050</v>
      </c>
      <c r="E4141" s="19" t="s">
        <v>10092</v>
      </c>
      <c r="F4141" s="18" t="str">
        <f t="shared" si="64"/>
        <v>Novo Cabrais</v>
      </c>
      <c r="G4141" s="19">
        <v>192.28899999999999</v>
      </c>
    </row>
    <row r="4142" spans="1:7" x14ac:dyDescent="0.25">
      <c r="A4142" s="18">
        <f>IF(ISNUMBER(SEARCH('1_Aspectos Geográficos'!$D$6,tab_estados[],1)),MAX($A$1:A4141)+1,0)</f>
        <v>4141</v>
      </c>
      <c r="B4142" s="18" t="s">
        <v>4761</v>
      </c>
      <c r="C4142" s="18" t="s">
        <v>4762</v>
      </c>
      <c r="D4142" s="18" t="s">
        <v>5051</v>
      </c>
      <c r="E4142" s="19" t="s">
        <v>10093</v>
      </c>
      <c r="F4142" s="18" t="str">
        <f t="shared" si="64"/>
        <v>Novo Hamburgo</v>
      </c>
      <c r="G4142" s="19">
        <v>223.821</v>
      </c>
    </row>
    <row r="4143" spans="1:7" x14ac:dyDescent="0.25">
      <c r="A4143" s="18">
        <f>IF(ISNUMBER(SEARCH('1_Aspectos Geográficos'!$D$6,tab_estados[],1)),MAX($A$1:A4142)+1,0)</f>
        <v>4142</v>
      </c>
      <c r="B4143" s="18" t="s">
        <v>4761</v>
      </c>
      <c r="C4143" s="18" t="s">
        <v>4762</v>
      </c>
      <c r="D4143" s="18" t="s">
        <v>5052</v>
      </c>
      <c r="E4143" s="19" t="s">
        <v>10094</v>
      </c>
      <c r="F4143" s="18" t="str">
        <f t="shared" si="64"/>
        <v>Novo Machado</v>
      </c>
      <c r="G4143" s="19">
        <v>219.804</v>
      </c>
    </row>
    <row r="4144" spans="1:7" x14ac:dyDescent="0.25">
      <c r="A4144" s="18">
        <f>IF(ISNUMBER(SEARCH('1_Aspectos Geográficos'!$D$6,tab_estados[],1)),MAX($A$1:A4143)+1,0)</f>
        <v>4143</v>
      </c>
      <c r="B4144" s="18" t="s">
        <v>4761</v>
      </c>
      <c r="C4144" s="18" t="s">
        <v>4762</v>
      </c>
      <c r="D4144" s="18" t="s">
        <v>5053</v>
      </c>
      <c r="E4144" s="19" t="s">
        <v>10095</v>
      </c>
      <c r="F4144" s="18" t="str">
        <f t="shared" si="64"/>
        <v>Novo Tiradentes</v>
      </c>
      <c r="G4144" s="19">
        <v>75.427999999999997</v>
      </c>
    </row>
    <row r="4145" spans="1:7" x14ac:dyDescent="0.25">
      <c r="A4145" s="18">
        <f>IF(ISNUMBER(SEARCH('1_Aspectos Geográficos'!$D$6,tab_estados[],1)),MAX($A$1:A4144)+1,0)</f>
        <v>4144</v>
      </c>
      <c r="B4145" s="18" t="s">
        <v>4761</v>
      </c>
      <c r="C4145" s="18" t="s">
        <v>4762</v>
      </c>
      <c r="D4145" s="18" t="s">
        <v>5054</v>
      </c>
      <c r="E4145" s="19" t="s">
        <v>10096</v>
      </c>
      <c r="F4145" s="18" t="str">
        <f t="shared" si="64"/>
        <v>Novo Xingu</v>
      </c>
      <c r="G4145" s="19">
        <v>80.59</v>
      </c>
    </row>
    <row r="4146" spans="1:7" x14ac:dyDescent="0.25">
      <c r="A4146" s="18">
        <f>IF(ISNUMBER(SEARCH('1_Aspectos Geográficos'!$D$6,tab_estados[],1)),MAX($A$1:A4145)+1,0)</f>
        <v>4145</v>
      </c>
      <c r="B4146" s="18" t="s">
        <v>4761</v>
      </c>
      <c r="C4146" s="18" t="s">
        <v>4762</v>
      </c>
      <c r="D4146" s="18" t="s">
        <v>5055</v>
      </c>
      <c r="E4146" s="19" t="s">
        <v>10097</v>
      </c>
      <c r="F4146" s="18" t="str">
        <f t="shared" si="64"/>
        <v>Novo Barreiro</v>
      </c>
      <c r="G4146" s="19">
        <v>123.583</v>
      </c>
    </row>
    <row r="4147" spans="1:7" x14ac:dyDescent="0.25">
      <c r="A4147" s="18">
        <f>IF(ISNUMBER(SEARCH('1_Aspectos Geográficos'!$D$6,tab_estados[],1)),MAX($A$1:A4146)+1,0)</f>
        <v>4146</v>
      </c>
      <c r="B4147" s="18" t="s">
        <v>4761</v>
      </c>
      <c r="C4147" s="18" t="s">
        <v>4762</v>
      </c>
      <c r="D4147" s="18" t="s">
        <v>5056</v>
      </c>
      <c r="E4147" s="19" t="s">
        <v>10098</v>
      </c>
      <c r="F4147" s="18" t="str">
        <f t="shared" si="64"/>
        <v>Osório</v>
      </c>
      <c r="G4147" s="19">
        <v>663.55200000000002</v>
      </c>
    </row>
    <row r="4148" spans="1:7" x14ac:dyDescent="0.25">
      <c r="A4148" s="18">
        <f>IF(ISNUMBER(SEARCH('1_Aspectos Geográficos'!$D$6,tab_estados[],1)),MAX($A$1:A4147)+1,0)</f>
        <v>4147</v>
      </c>
      <c r="B4148" s="18" t="s">
        <v>4761</v>
      </c>
      <c r="C4148" s="18" t="s">
        <v>4762</v>
      </c>
      <c r="D4148" s="18" t="s">
        <v>5057</v>
      </c>
      <c r="E4148" s="19" t="s">
        <v>10099</v>
      </c>
      <c r="F4148" s="18" t="str">
        <f t="shared" si="64"/>
        <v>Paim Filho</v>
      </c>
      <c r="G4148" s="19">
        <v>182.291</v>
      </c>
    </row>
    <row r="4149" spans="1:7" x14ac:dyDescent="0.25">
      <c r="A4149" s="18">
        <f>IF(ISNUMBER(SEARCH('1_Aspectos Geográficos'!$D$6,tab_estados[],1)),MAX($A$1:A4148)+1,0)</f>
        <v>4148</v>
      </c>
      <c r="B4149" s="18" t="s">
        <v>4761</v>
      </c>
      <c r="C4149" s="18" t="s">
        <v>4762</v>
      </c>
      <c r="D4149" s="18" t="s">
        <v>5058</v>
      </c>
      <c r="E4149" s="19" t="s">
        <v>10100</v>
      </c>
      <c r="F4149" s="18" t="str">
        <f t="shared" si="64"/>
        <v>Palmares Do Sul</v>
      </c>
      <c r="G4149" s="19">
        <v>950.71600000000001</v>
      </c>
    </row>
    <row r="4150" spans="1:7" x14ac:dyDescent="0.25">
      <c r="A4150" s="18">
        <f>IF(ISNUMBER(SEARCH('1_Aspectos Geográficos'!$D$6,tab_estados[],1)),MAX($A$1:A4149)+1,0)</f>
        <v>4149</v>
      </c>
      <c r="B4150" s="18" t="s">
        <v>4761</v>
      </c>
      <c r="C4150" s="18" t="s">
        <v>4762</v>
      </c>
      <c r="D4150" s="18" t="s">
        <v>5059</v>
      </c>
      <c r="E4150" s="19" t="s">
        <v>10101</v>
      </c>
      <c r="F4150" s="18" t="str">
        <f t="shared" si="64"/>
        <v>Palmeira Das Missões</v>
      </c>
      <c r="G4150" s="19">
        <v>1419.43</v>
      </c>
    </row>
    <row r="4151" spans="1:7" x14ac:dyDescent="0.25">
      <c r="A4151" s="18">
        <f>IF(ISNUMBER(SEARCH('1_Aspectos Geográficos'!$D$6,tab_estados[],1)),MAX($A$1:A4150)+1,0)</f>
        <v>4150</v>
      </c>
      <c r="B4151" s="18" t="s">
        <v>4761</v>
      </c>
      <c r="C4151" s="18" t="s">
        <v>4762</v>
      </c>
      <c r="D4151" s="18" t="s">
        <v>5060</v>
      </c>
      <c r="E4151" s="19" t="s">
        <v>10102</v>
      </c>
      <c r="F4151" s="18" t="str">
        <f t="shared" si="64"/>
        <v>Palmitinho</v>
      </c>
      <c r="G4151" s="19">
        <v>144.04499999999999</v>
      </c>
    </row>
    <row r="4152" spans="1:7" x14ac:dyDescent="0.25">
      <c r="A4152" s="18">
        <f>IF(ISNUMBER(SEARCH('1_Aspectos Geográficos'!$D$6,tab_estados[],1)),MAX($A$1:A4151)+1,0)</f>
        <v>4151</v>
      </c>
      <c r="B4152" s="18" t="s">
        <v>4761</v>
      </c>
      <c r="C4152" s="18" t="s">
        <v>4762</v>
      </c>
      <c r="D4152" s="18" t="s">
        <v>5061</v>
      </c>
      <c r="E4152" s="19" t="s">
        <v>10103</v>
      </c>
      <c r="F4152" s="18" t="str">
        <f t="shared" si="64"/>
        <v>Panambi</v>
      </c>
      <c r="G4152" s="19">
        <v>490.85700000000003</v>
      </c>
    </row>
    <row r="4153" spans="1:7" x14ac:dyDescent="0.25">
      <c r="A4153" s="18">
        <f>IF(ISNUMBER(SEARCH('1_Aspectos Geográficos'!$D$6,tab_estados[],1)),MAX($A$1:A4152)+1,0)</f>
        <v>4152</v>
      </c>
      <c r="B4153" s="18" t="s">
        <v>4761</v>
      </c>
      <c r="C4153" s="18" t="s">
        <v>4762</v>
      </c>
      <c r="D4153" s="18" t="s">
        <v>5062</v>
      </c>
      <c r="E4153" s="19" t="s">
        <v>10104</v>
      </c>
      <c r="F4153" s="18" t="str">
        <f t="shared" si="64"/>
        <v>Pantano Grande</v>
      </c>
      <c r="G4153" s="19">
        <v>841.22500000000002</v>
      </c>
    </row>
    <row r="4154" spans="1:7" x14ac:dyDescent="0.25">
      <c r="A4154" s="18">
        <f>IF(ISNUMBER(SEARCH('1_Aspectos Geográficos'!$D$6,tab_estados[],1)),MAX($A$1:A4153)+1,0)</f>
        <v>4153</v>
      </c>
      <c r="B4154" s="18" t="s">
        <v>4761</v>
      </c>
      <c r="C4154" s="18" t="s">
        <v>4762</v>
      </c>
      <c r="D4154" s="18" t="s">
        <v>5063</v>
      </c>
      <c r="E4154" s="19" t="s">
        <v>10105</v>
      </c>
      <c r="F4154" s="18" t="str">
        <f t="shared" si="64"/>
        <v>Paraí</v>
      </c>
      <c r="G4154" s="19">
        <v>121.446</v>
      </c>
    </row>
    <row r="4155" spans="1:7" x14ac:dyDescent="0.25">
      <c r="A4155" s="18">
        <f>IF(ISNUMBER(SEARCH('1_Aspectos Geográficos'!$D$6,tab_estados[],1)),MAX($A$1:A4154)+1,0)</f>
        <v>4154</v>
      </c>
      <c r="B4155" s="18" t="s">
        <v>4761</v>
      </c>
      <c r="C4155" s="18" t="s">
        <v>4762</v>
      </c>
      <c r="D4155" s="18" t="s">
        <v>5064</v>
      </c>
      <c r="E4155" s="19" t="s">
        <v>10106</v>
      </c>
      <c r="F4155" s="18" t="str">
        <f t="shared" si="64"/>
        <v>Paraíso Do Sul</v>
      </c>
      <c r="G4155" s="19">
        <v>337.84199999999998</v>
      </c>
    </row>
    <row r="4156" spans="1:7" x14ac:dyDescent="0.25">
      <c r="A4156" s="18">
        <f>IF(ISNUMBER(SEARCH('1_Aspectos Geográficos'!$D$6,tab_estados[],1)),MAX($A$1:A4155)+1,0)</f>
        <v>4155</v>
      </c>
      <c r="B4156" s="18" t="s">
        <v>4761</v>
      </c>
      <c r="C4156" s="18" t="s">
        <v>4762</v>
      </c>
      <c r="D4156" s="18" t="s">
        <v>5065</v>
      </c>
      <c r="E4156" s="19" t="s">
        <v>10107</v>
      </c>
      <c r="F4156" s="18" t="str">
        <f t="shared" si="64"/>
        <v>Pareci Novo</v>
      </c>
      <c r="G4156" s="19">
        <v>57.405999999999999</v>
      </c>
    </row>
    <row r="4157" spans="1:7" x14ac:dyDescent="0.25">
      <c r="A4157" s="18">
        <f>IF(ISNUMBER(SEARCH('1_Aspectos Geográficos'!$D$6,tab_estados[],1)),MAX($A$1:A4156)+1,0)</f>
        <v>4156</v>
      </c>
      <c r="B4157" s="18" t="s">
        <v>4761</v>
      </c>
      <c r="C4157" s="18" t="s">
        <v>4762</v>
      </c>
      <c r="D4157" s="18" t="s">
        <v>5066</v>
      </c>
      <c r="E4157" s="19" t="s">
        <v>10108</v>
      </c>
      <c r="F4157" s="18" t="str">
        <f t="shared" si="64"/>
        <v>Parobé</v>
      </c>
      <c r="G4157" s="19">
        <v>108.758</v>
      </c>
    </row>
    <row r="4158" spans="1:7" x14ac:dyDescent="0.25">
      <c r="A4158" s="18">
        <f>IF(ISNUMBER(SEARCH('1_Aspectos Geográficos'!$D$6,tab_estados[],1)),MAX($A$1:A4157)+1,0)</f>
        <v>4157</v>
      </c>
      <c r="B4158" s="18" t="s">
        <v>4761</v>
      </c>
      <c r="C4158" s="18" t="s">
        <v>4762</v>
      </c>
      <c r="D4158" s="18" t="s">
        <v>5067</v>
      </c>
      <c r="E4158" s="19" t="s">
        <v>10109</v>
      </c>
      <c r="F4158" s="18" t="str">
        <f t="shared" si="64"/>
        <v>Passa Sete</v>
      </c>
      <c r="G4158" s="19">
        <v>304.99900000000002</v>
      </c>
    </row>
    <row r="4159" spans="1:7" x14ac:dyDescent="0.25">
      <c r="A4159" s="18">
        <f>IF(ISNUMBER(SEARCH('1_Aspectos Geográficos'!$D$6,tab_estados[],1)),MAX($A$1:A4158)+1,0)</f>
        <v>4158</v>
      </c>
      <c r="B4159" s="18" t="s">
        <v>4761</v>
      </c>
      <c r="C4159" s="18" t="s">
        <v>4762</v>
      </c>
      <c r="D4159" s="18" t="s">
        <v>5068</v>
      </c>
      <c r="E4159" s="19" t="s">
        <v>10110</v>
      </c>
      <c r="F4159" s="18" t="str">
        <f t="shared" si="64"/>
        <v>Passo Do Sobrado</v>
      </c>
      <c r="G4159" s="19">
        <v>265.108</v>
      </c>
    </row>
    <row r="4160" spans="1:7" x14ac:dyDescent="0.25">
      <c r="A4160" s="18">
        <f>IF(ISNUMBER(SEARCH('1_Aspectos Geográficos'!$D$6,tab_estados[],1)),MAX($A$1:A4159)+1,0)</f>
        <v>4159</v>
      </c>
      <c r="B4160" s="18" t="s">
        <v>4761</v>
      </c>
      <c r="C4160" s="18" t="s">
        <v>4762</v>
      </c>
      <c r="D4160" s="18" t="s">
        <v>5069</v>
      </c>
      <c r="E4160" s="19" t="s">
        <v>10111</v>
      </c>
      <c r="F4160" s="18" t="str">
        <f t="shared" si="64"/>
        <v>Passo Fundo</v>
      </c>
      <c r="G4160" s="19">
        <v>783.42100000000005</v>
      </c>
    </row>
    <row r="4161" spans="1:7" x14ac:dyDescent="0.25">
      <c r="A4161" s="18">
        <f>IF(ISNUMBER(SEARCH('1_Aspectos Geográficos'!$D$6,tab_estados[],1)),MAX($A$1:A4160)+1,0)</f>
        <v>4160</v>
      </c>
      <c r="B4161" s="18" t="s">
        <v>4761</v>
      </c>
      <c r="C4161" s="18" t="s">
        <v>4762</v>
      </c>
      <c r="D4161" s="18" t="s">
        <v>5070</v>
      </c>
      <c r="E4161" s="19" t="s">
        <v>10112</v>
      </c>
      <c r="F4161" s="18" t="str">
        <f t="shared" si="64"/>
        <v>Paulo Bento</v>
      </c>
      <c r="G4161" s="19">
        <v>148.28299999999999</v>
      </c>
    </row>
    <row r="4162" spans="1:7" x14ac:dyDescent="0.25">
      <c r="A4162" s="18">
        <f>IF(ISNUMBER(SEARCH('1_Aspectos Geográficos'!$D$6,tab_estados[],1)),MAX($A$1:A4161)+1,0)</f>
        <v>4161</v>
      </c>
      <c r="B4162" s="18" t="s">
        <v>4761</v>
      </c>
      <c r="C4162" s="18" t="s">
        <v>4762</v>
      </c>
      <c r="D4162" s="18" t="s">
        <v>5071</v>
      </c>
      <c r="E4162" s="19" t="s">
        <v>10113</v>
      </c>
      <c r="F4162" s="18" t="str">
        <f t="shared" ref="F4162:F4225" si="65">IFERROR(VLOOKUP(ROW(A4161),lista,5,0),"")</f>
        <v>Paverama</v>
      </c>
      <c r="G4162" s="19">
        <v>171.863</v>
      </c>
    </row>
    <row r="4163" spans="1:7" x14ac:dyDescent="0.25">
      <c r="A4163" s="18">
        <f>IF(ISNUMBER(SEARCH('1_Aspectos Geográficos'!$D$6,tab_estados[],1)),MAX($A$1:A4162)+1,0)</f>
        <v>4162</v>
      </c>
      <c r="B4163" s="18" t="s">
        <v>4761</v>
      </c>
      <c r="C4163" s="18" t="s">
        <v>4762</v>
      </c>
      <c r="D4163" s="18" t="s">
        <v>5072</v>
      </c>
      <c r="E4163" s="19" t="s">
        <v>10114</v>
      </c>
      <c r="F4163" s="18" t="str">
        <f t="shared" si="65"/>
        <v>Pedras Altas</v>
      </c>
      <c r="G4163" s="19">
        <v>1375.758</v>
      </c>
    </row>
    <row r="4164" spans="1:7" x14ac:dyDescent="0.25">
      <c r="A4164" s="18">
        <f>IF(ISNUMBER(SEARCH('1_Aspectos Geográficos'!$D$6,tab_estados[],1)),MAX($A$1:A4163)+1,0)</f>
        <v>4163</v>
      </c>
      <c r="B4164" s="18" t="s">
        <v>4761</v>
      </c>
      <c r="C4164" s="18" t="s">
        <v>4762</v>
      </c>
      <c r="D4164" s="18" t="s">
        <v>5073</v>
      </c>
      <c r="E4164" s="19" t="s">
        <v>10115</v>
      </c>
      <c r="F4164" s="18" t="str">
        <f t="shared" si="65"/>
        <v>Pedro Osório</v>
      </c>
      <c r="G4164" s="19">
        <v>608.78899999999999</v>
      </c>
    </row>
    <row r="4165" spans="1:7" x14ac:dyDescent="0.25">
      <c r="A4165" s="18">
        <f>IF(ISNUMBER(SEARCH('1_Aspectos Geográficos'!$D$6,tab_estados[],1)),MAX($A$1:A4164)+1,0)</f>
        <v>4164</v>
      </c>
      <c r="B4165" s="18" t="s">
        <v>4761</v>
      </c>
      <c r="C4165" s="18" t="s">
        <v>4762</v>
      </c>
      <c r="D4165" s="18" t="s">
        <v>5074</v>
      </c>
      <c r="E4165" s="19" t="s">
        <v>10116</v>
      </c>
      <c r="F4165" s="18" t="str">
        <f t="shared" si="65"/>
        <v>Pejuçara</v>
      </c>
      <c r="G4165" s="19">
        <v>414.23899999999998</v>
      </c>
    </row>
    <row r="4166" spans="1:7" x14ac:dyDescent="0.25">
      <c r="A4166" s="18">
        <f>IF(ISNUMBER(SEARCH('1_Aspectos Geográficos'!$D$6,tab_estados[],1)),MAX($A$1:A4165)+1,0)</f>
        <v>4165</v>
      </c>
      <c r="B4166" s="18" t="s">
        <v>4761</v>
      </c>
      <c r="C4166" s="18" t="s">
        <v>4762</v>
      </c>
      <c r="D4166" s="18" t="s">
        <v>5075</v>
      </c>
      <c r="E4166" s="19" t="s">
        <v>10117</v>
      </c>
      <c r="F4166" s="18" t="str">
        <f t="shared" si="65"/>
        <v>Pelotas</v>
      </c>
      <c r="G4166" s="19">
        <v>1610.0840000000001</v>
      </c>
    </row>
    <row r="4167" spans="1:7" x14ac:dyDescent="0.25">
      <c r="A4167" s="18">
        <f>IF(ISNUMBER(SEARCH('1_Aspectos Geográficos'!$D$6,tab_estados[],1)),MAX($A$1:A4166)+1,0)</f>
        <v>4166</v>
      </c>
      <c r="B4167" s="18" t="s">
        <v>4761</v>
      </c>
      <c r="C4167" s="18" t="s">
        <v>4762</v>
      </c>
      <c r="D4167" s="18" t="s">
        <v>5076</v>
      </c>
      <c r="E4167" s="19" t="s">
        <v>10118</v>
      </c>
      <c r="F4167" s="18" t="str">
        <f t="shared" si="65"/>
        <v>Picada Café</v>
      </c>
      <c r="G4167" s="19">
        <v>85.144999999999996</v>
      </c>
    </row>
    <row r="4168" spans="1:7" x14ac:dyDescent="0.25">
      <c r="A4168" s="18">
        <f>IF(ISNUMBER(SEARCH('1_Aspectos Geográficos'!$D$6,tab_estados[],1)),MAX($A$1:A4167)+1,0)</f>
        <v>4167</v>
      </c>
      <c r="B4168" s="18" t="s">
        <v>4761</v>
      </c>
      <c r="C4168" s="18" t="s">
        <v>4762</v>
      </c>
      <c r="D4168" s="18" t="s">
        <v>5077</v>
      </c>
      <c r="E4168" s="19" t="s">
        <v>10119</v>
      </c>
      <c r="F4168" s="18" t="str">
        <f t="shared" si="65"/>
        <v>Pinhal</v>
      </c>
      <c r="G4168" s="19">
        <v>68.207999999999998</v>
      </c>
    </row>
    <row r="4169" spans="1:7" x14ac:dyDescent="0.25">
      <c r="A4169" s="18">
        <f>IF(ISNUMBER(SEARCH('1_Aspectos Geográficos'!$D$6,tab_estados[],1)),MAX($A$1:A4168)+1,0)</f>
        <v>4168</v>
      </c>
      <c r="B4169" s="18" t="s">
        <v>4761</v>
      </c>
      <c r="C4169" s="18" t="s">
        <v>4762</v>
      </c>
      <c r="D4169" s="18" t="s">
        <v>5078</v>
      </c>
      <c r="E4169" s="19" t="s">
        <v>10120</v>
      </c>
      <c r="F4169" s="18" t="str">
        <f t="shared" si="65"/>
        <v>Pinhal Da Serra</v>
      </c>
      <c r="G4169" s="19">
        <v>437.79199999999997</v>
      </c>
    </row>
    <row r="4170" spans="1:7" x14ac:dyDescent="0.25">
      <c r="A4170" s="18">
        <f>IF(ISNUMBER(SEARCH('1_Aspectos Geográficos'!$D$6,tab_estados[],1)),MAX($A$1:A4169)+1,0)</f>
        <v>4169</v>
      </c>
      <c r="B4170" s="18" t="s">
        <v>4761</v>
      </c>
      <c r="C4170" s="18" t="s">
        <v>4762</v>
      </c>
      <c r="D4170" s="18" t="s">
        <v>5079</v>
      </c>
      <c r="E4170" s="19" t="s">
        <v>10121</v>
      </c>
      <c r="F4170" s="18" t="str">
        <f t="shared" si="65"/>
        <v>Pinhal Grande</v>
      </c>
      <c r="G4170" s="19">
        <v>477.125</v>
      </c>
    </row>
    <row r="4171" spans="1:7" x14ac:dyDescent="0.25">
      <c r="A4171" s="18">
        <f>IF(ISNUMBER(SEARCH('1_Aspectos Geográficos'!$D$6,tab_estados[],1)),MAX($A$1:A4170)+1,0)</f>
        <v>4170</v>
      </c>
      <c r="B4171" s="18" t="s">
        <v>4761</v>
      </c>
      <c r="C4171" s="18" t="s">
        <v>4762</v>
      </c>
      <c r="D4171" s="18" t="s">
        <v>5080</v>
      </c>
      <c r="E4171" s="19" t="s">
        <v>10122</v>
      </c>
      <c r="F4171" s="18" t="str">
        <f t="shared" si="65"/>
        <v>Pinheirinho Do Vale</v>
      </c>
      <c r="G4171" s="19">
        <v>105.61199999999999</v>
      </c>
    </row>
    <row r="4172" spans="1:7" x14ac:dyDescent="0.25">
      <c r="A4172" s="18">
        <f>IF(ISNUMBER(SEARCH('1_Aspectos Geográficos'!$D$6,tab_estados[],1)),MAX($A$1:A4171)+1,0)</f>
        <v>4171</v>
      </c>
      <c r="B4172" s="18" t="s">
        <v>4761</v>
      </c>
      <c r="C4172" s="18" t="s">
        <v>4762</v>
      </c>
      <c r="D4172" s="18" t="s">
        <v>5081</v>
      </c>
      <c r="E4172" s="19" t="s">
        <v>10123</v>
      </c>
      <c r="F4172" s="18" t="str">
        <f t="shared" si="65"/>
        <v>Pinheiro Machado</v>
      </c>
      <c r="G4172" s="19">
        <v>2249.5549999999998</v>
      </c>
    </row>
    <row r="4173" spans="1:7" x14ac:dyDescent="0.25">
      <c r="A4173" s="18">
        <f>IF(ISNUMBER(SEARCH('1_Aspectos Geográficos'!$D$6,tab_estados[],1)),MAX($A$1:A4172)+1,0)</f>
        <v>4172</v>
      </c>
      <c r="B4173" s="18" t="s">
        <v>4761</v>
      </c>
      <c r="C4173" s="18" t="s">
        <v>4762</v>
      </c>
      <c r="D4173" s="18" t="s">
        <v>5082</v>
      </c>
      <c r="E4173" s="19" t="s">
        <v>10124</v>
      </c>
      <c r="F4173" s="18" t="str">
        <f t="shared" si="65"/>
        <v>Pinto Bandeira</v>
      </c>
      <c r="G4173" s="19">
        <v>105.072</v>
      </c>
    </row>
    <row r="4174" spans="1:7" x14ac:dyDescent="0.25">
      <c r="A4174" s="18">
        <f>IF(ISNUMBER(SEARCH('1_Aspectos Geográficos'!$D$6,tab_estados[],1)),MAX($A$1:A4173)+1,0)</f>
        <v>4173</v>
      </c>
      <c r="B4174" s="18" t="s">
        <v>4761</v>
      </c>
      <c r="C4174" s="18" t="s">
        <v>4762</v>
      </c>
      <c r="D4174" s="18" t="s">
        <v>5083</v>
      </c>
      <c r="E4174" s="19" t="s">
        <v>10125</v>
      </c>
      <c r="F4174" s="18" t="str">
        <f t="shared" si="65"/>
        <v>Pirapó</v>
      </c>
      <c r="G4174" s="19">
        <v>294.10899999999998</v>
      </c>
    </row>
    <row r="4175" spans="1:7" x14ac:dyDescent="0.25">
      <c r="A4175" s="18">
        <f>IF(ISNUMBER(SEARCH('1_Aspectos Geográficos'!$D$6,tab_estados[],1)),MAX($A$1:A4174)+1,0)</f>
        <v>4174</v>
      </c>
      <c r="B4175" s="18" t="s">
        <v>4761</v>
      </c>
      <c r="C4175" s="18" t="s">
        <v>4762</v>
      </c>
      <c r="D4175" s="18" t="s">
        <v>5084</v>
      </c>
      <c r="E4175" s="19" t="s">
        <v>10126</v>
      </c>
      <c r="F4175" s="18" t="str">
        <f t="shared" si="65"/>
        <v>Piratini</v>
      </c>
      <c r="G4175" s="19">
        <v>3539.6880000000001</v>
      </c>
    </row>
    <row r="4176" spans="1:7" x14ac:dyDescent="0.25">
      <c r="A4176" s="18">
        <f>IF(ISNUMBER(SEARCH('1_Aspectos Geográficos'!$D$6,tab_estados[],1)),MAX($A$1:A4175)+1,0)</f>
        <v>4175</v>
      </c>
      <c r="B4176" s="18" t="s">
        <v>4761</v>
      </c>
      <c r="C4176" s="18" t="s">
        <v>4762</v>
      </c>
      <c r="D4176" s="18" t="s">
        <v>5085</v>
      </c>
      <c r="E4176" s="19" t="s">
        <v>6654</v>
      </c>
      <c r="F4176" s="18" t="str">
        <f t="shared" si="65"/>
        <v>Planalto</v>
      </c>
      <c r="G4176" s="19">
        <v>230.42</v>
      </c>
    </row>
    <row r="4177" spans="1:7" x14ac:dyDescent="0.25">
      <c r="A4177" s="18">
        <f>IF(ISNUMBER(SEARCH('1_Aspectos Geográficos'!$D$6,tab_estados[],1)),MAX($A$1:A4176)+1,0)</f>
        <v>4176</v>
      </c>
      <c r="B4177" s="18" t="s">
        <v>4761</v>
      </c>
      <c r="C4177" s="18" t="s">
        <v>4762</v>
      </c>
      <c r="D4177" s="18" t="s">
        <v>5086</v>
      </c>
      <c r="E4177" s="19" t="s">
        <v>10127</v>
      </c>
      <c r="F4177" s="18" t="str">
        <f t="shared" si="65"/>
        <v>Poço Das Antas</v>
      </c>
      <c r="G4177" s="19">
        <v>67.570999999999998</v>
      </c>
    </row>
    <row r="4178" spans="1:7" x14ac:dyDescent="0.25">
      <c r="A4178" s="18">
        <f>IF(ISNUMBER(SEARCH('1_Aspectos Geográficos'!$D$6,tab_estados[],1)),MAX($A$1:A4177)+1,0)</f>
        <v>4177</v>
      </c>
      <c r="B4178" s="18" t="s">
        <v>4761</v>
      </c>
      <c r="C4178" s="18" t="s">
        <v>4762</v>
      </c>
      <c r="D4178" s="18" t="s">
        <v>5087</v>
      </c>
      <c r="E4178" s="19" t="s">
        <v>10128</v>
      </c>
      <c r="F4178" s="18" t="str">
        <f t="shared" si="65"/>
        <v>Pontão</v>
      </c>
      <c r="G4178" s="19">
        <v>505.71300000000002</v>
      </c>
    </row>
    <row r="4179" spans="1:7" x14ac:dyDescent="0.25">
      <c r="A4179" s="18">
        <f>IF(ISNUMBER(SEARCH('1_Aspectos Geográficos'!$D$6,tab_estados[],1)),MAX($A$1:A4178)+1,0)</f>
        <v>4178</v>
      </c>
      <c r="B4179" s="18" t="s">
        <v>4761</v>
      </c>
      <c r="C4179" s="18" t="s">
        <v>4762</v>
      </c>
      <c r="D4179" s="18" t="s">
        <v>5088</v>
      </c>
      <c r="E4179" s="19" t="s">
        <v>10129</v>
      </c>
      <c r="F4179" s="18" t="str">
        <f t="shared" si="65"/>
        <v>Ponte Preta</v>
      </c>
      <c r="G4179" s="19">
        <v>99.873000000000005</v>
      </c>
    </row>
    <row r="4180" spans="1:7" x14ac:dyDescent="0.25">
      <c r="A4180" s="18">
        <f>IF(ISNUMBER(SEARCH('1_Aspectos Geográficos'!$D$6,tab_estados[],1)),MAX($A$1:A4179)+1,0)</f>
        <v>4179</v>
      </c>
      <c r="B4180" s="18" t="s">
        <v>4761</v>
      </c>
      <c r="C4180" s="18" t="s">
        <v>4762</v>
      </c>
      <c r="D4180" s="18" t="s">
        <v>5089</v>
      </c>
      <c r="E4180" s="19" t="s">
        <v>10130</v>
      </c>
      <c r="F4180" s="18" t="str">
        <f t="shared" si="65"/>
        <v>Portão</v>
      </c>
      <c r="G4180" s="19">
        <v>159.899</v>
      </c>
    </row>
    <row r="4181" spans="1:7" x14ac:dyDescent="0.25">
      <c r="A4181" s="18">
        <f>IF(ISNUMBER(SEARCH('1_Aspectos Geográficos'!$D$6,tab_estados[],1)),MAX($A$1:A4180)+1,0)</f>
        <v>4180</v>
      </c>
      <c r="B4181" s="18" t="s">
        <v>4761</v>
      </c>
      <c r="C4181" s="18" t="s">
        <v>4762</v>
      </c>
      <c r="D4181" s="18" t="s">
        <v>5090</v>
      </c>
      <c r="E4181" s="19" t="s">
        <v>10131</v>
      </c>
      <c r="F4181" s="18" t="str">
        <f t="shared" si="65"/>
        <v>Porto Alegre</v>
      </c>
      <c r="G4181" s="19">
        <v>496.68200000000002</v>
      </c>
    </row>
    <row r="4182" spans="1:7" x14ac:dyDescent="0.25">
      <c r="A4182" s="18">
        <f>IF(ISNUMBER(SEARCH('1_Aspectos Geográficos'!$D$6,tab_estados[],1)),MAX($A$1:A4181)+1,0)</f>
        <v>4181</v>
      </c>
      <c r="B4182" s="18" t="s">
        <v>4761</v>
      </c>
      <c r="C4182" s="18" t="s">
        <v>4762</v>
      </c>
      <c r="D4182" s="18" t="s">
        <v>5091</v>
      </c>
      <c r="E4182" s="19" t="s">
        <v>10132</v>
      </c>
      <c r="F4182" s="18" t="str">
        <f t="shared" si="65"/>
        <v>Porto Lucena</v>
      </c>
      <c r="G4182" s="19">
        <v>251.25899999999999</v>
      </c>
    </row>
    <row r="4183" spans="1:7" x14ac:dyDescent="0.25">
      <c r="A4183" s="18">
        <f>IF(ISNUMBER(SEARCH('1_Aspectos Geográficos'!$D$6,tab_estados[],1)),MAX($A$1:A4182)+1,0)</f>
        <v>4182</v>
      </c>
      <c r="B4183" s="18" t="s">
        <v>4761</v>
      </c>
      <c r="C4183" s="18" t="s">
        <v>4762</v>
      </c>
      <c r="D4183" s="18" t="s">
        <v>5092</v>
      </c>
      <c r="E4183" s="19" t="s">
        <v>10133</v>
      </c>
      <c r="F4183" s="18" t="str">
        <f t="shared" si="65"/>
        <v>Porto Mauá</v>
      </c>
      <c r="G4183" s="19">
        <v>105.687</v>
      </c>
    </row>
    <row r="4184" spans="1:7" x14ac:dyDescent="0.25">
      <c r="A4184" s="18">
        <f>IF(ISNUMBER(SEARCH('1_Aspectos Geográficos'!$D$6,tab_estados[],1)),MAX($A$1:A4183)+1,0)</f>
        <v>4183</v>
      </c>
      <c r="B4184" s="18" t="s">
        <v>4761</v>
      </c>
      <c r="C4184" s="18" t="s">
        <v>4762</v>
      </c>
      <c r="D4184" s="18" t="s">
        <v>5093</v>
      </c>
      <c r="E4184" s="19" t="s">
        <v>10134</v>
      </c>
      <c r="F4184" s="18" t="str">
        <f t="shared" si="65"/>
        <v>Porto Vera Cruz</v>
      </c>
      <c r="G4184" s="19">
        <v>114.539</v>
      </c>
    </row>
    <row r="4185" spans="1:7" x14ac:dyDescent="0.25">
      <c r="A4185" s="18">
        <f>IF(ISNUMBER(SEARCH('1_Aspectos Geográficos'!$D$6,tab_estados[],1)),MAX($A$1:A4184)+1,0)</f>
        <v>4184</v>
      </c>
      <c r="B4185" s="18" t="s">
        <v>4761</v>
      </c>
      <c r="C4185" s="18" t="s">
        <v>4762</v>
      </c>
      <c r="D4185" s="18" t="s">
        <v>5094</v>
      </c>
      <c r="E4185" s="19" t="s">
        <v>10135</v>
      </c>
      <c r="F4185" s="18" t="str">
        <f t="shared" si="65"/>
        <v>Porto Xavier</v>
      </c>
      <c r="G4185" s="19">
        <v>281.92599999999999</v>
      </c>
    </row>
    <row r="4186" spans="1:7" x14ac:dyDescent="0.25">
      <c r="A4186" s="18">
        <f>IF(ISNUMBER(SEARCH('1_Aspectos Geográficos'!$D$6,tab_estados[],1)),MAX($A$1:A4185)+1,0)</f>
        <v>4185</v>
      </c>
      <c r="B4186" s="18" t="s">
        <v>4761</v>
      </c>
      <c r="C4186" s="18" t="s">
        <v>4762</v>
      </c>
      <c r="D4186" s="18" t="s">
        <v>5095</v>
      </c>
      <c r="E4186" s="19" t="s">
        <v>10136</v>
      </c>
      <c r="F4186" s="18" t="str">
        <f t="shared" si="65"/>
        <v>Pouso Novo</v>
      </c>
      <c r="G4186" s="19">
        <v>106.532</v>
      </c>
    </row>
    <row r="4187" spans="1:7" x14ac:dyDescent="0.25">
      <c r="A4187" s="18">
        <f>IF(ISNUMBER(SEARCH('1_Aspectos Geográficos'!$D$6,tab_estados[],1)),MAX($A$1:A4186)+1,0)</f>
        <v>4186</v>
      </c>
      <c r="B4187" s="18" t="s">
        <v>4761</v>
      </c>
      <c r="C4187" s="18" t="s">
        <v>4762</v>
      </c>
      <c r="D4187" s="18" t="s">
        <v>5096</v>
      </c>
      <c r="E4187" s="19" t="s">
        <v>10137</v>
      </c>
      <c r="F4187" s="18" t="str">
        <f t="shared" si="65"/>
        <v>Presidente Lucena</v>
      </c>
      <c r="G4187" s="19">
        <v>49.426000000000002</v>
      </c>
    </row>
    <row r="4188" spans="1:7" x14ac:dyDescent="0.25">
      <c r="A4188" s="18">
        <f>IF(ISNUMBER(SEARCH('1_Aspectos Geográficos'!$D$6,tab_estados[],1)),MAX($A$1:A4187)+1,0)</f>
        <v>4187</v>
      </c>
      <c r="B4188" s="18" t="s">
        <v>4761</v>
      </c>
      <c r="C4188" s="18" t="s">
        <v>4762</v>
      </c>
      <c r="D4188" s="18" t="s">
        <v>5097</v>
      </c>
      <c r="E4188" s="19" t="s">
        <v>10138</v>
      </c>
      <c r="F4188" s="18" t="str">
        <f t="shared" si="65"/>
        <v>Progresso</v>
      </c>
      <c r="G4188" s="19">
        <v>255.86099999999999</v>
      </c>
    </row>
    <row r="4189" spans="1:7" x14ac:dyDescent="0.25">
      <c r="A4189" s="18">
        <f>IF(ISNUMBER(SEARCH('1_Aspectos Geográficos'!$D$6,tab_estados[],1)),MAX($A$1:A4188)+1,0)</f>
        <v>4188</v>
      </c>
      <c r="B4189" s="18" t="s">
        <v>4761</v>
      </c>
      <c r="C4189" s="18" t="s">
        <v>4762</v>
      </c>
      <c r="D4189" s="18" t="s">
        <v>5098</v>
      </c>
      <c r="E4189" s="19" t="s">
        <v>10139</v>
      </c>
      <c r="F4189" s="18" t="str">
        <f t="shared" si="65"/>
        <v>Protásio Alves</v>
      </c>
      <c r="G4189" s="19">
        <v>172.815</v>
      </c>
    </row>
    <row r="4190" spans="1:7" x14ac:dyDescent="0.25">
      <c r="A4190" s="18">
        <f>IF(ISNUMBER(SEARCH('1_Aspectos Geográficos'!$D$6,tab_estados[],1)),MAX($A$1:A4189)+1,0)</f>
        <v>4189</v>
      </c>
      <c r="B4190" s="18" t="s">
        <v>4761</v>
      </c>
      <c r="C4190" s="18" t="s">
        <v>4762</v>
      </c>
      <c r="D4190" s="18" t="s">
        <v>5099</v>
      </c>
      <c r="E4190" s="19" t="s">
        <v>10140</v>
      </c>
      <c r="F4190" s="18" t="str">
        <f t="shared" si="65"/>
        <v>Putinga</v>
      </c>
      <c r="G4190" s="19">
        <v>205.05199999999999</v>
      </c>
    </row>
    <row r="4191" spans="1:7" x14ac:dyDescent="0.25">
      <c r="A4191" s="18">
        <f>IF(ISNUMBER(SEARCH('1_Aspectos Geográficos'!$D$6,tab_estados[],1)),MAX($A$1:A4190)+1,0)</f>
        <v>4190</v>
      </c>
      <c r="B4191" s="18" t="s">
        <v>4761</v>
      </c>
      <c r="C4191" s="18" t="s">
        <v>4762</v>
      </c>
      <c r="D4191" s="18" t="s">
        <v>5100</v>
      </c>
      <c r="E4191" s="19" t="s">
        <v>10141</v>
      </c>
      <c r="F4191" s="18" t="str">
        <f t="shared" si="65"/>
        <v>Quaraí</v>
      </c>
      <c r="G4191" s="19">
        <v>3147.6309999999999</v>
      </c>
    </row>
    <row r="4192" spans="1:7" x14ac:dyDescent="0.25">
      <c r="A4192" s="18">
        <f>IF(ISNUMBER(SEARCH('1_Aspectos Geográficos'!$D$6,tab_estados[],1)),MAX($A$1:A4191)+1,0)</f>
        <v>4191</v>
      </c>
      <c r="B4192" s="18" t="s">
        <v>4761</v>
      </c>
      <c r="C4192" s="18" t="s">
        <v>4762</v>
      </c>
      <c r="D4192" s="18" t="s">
        <v>5101</v>
      </c>
      <c r="E4192" s="19" t="s">
        <v>10142</v>
      </c>
      <c r="F4192" s="18" t="str">
        <f t="shared" si="65"/>
        <v>Quatro Irmãos</v>
      </c>
      <c r="G4192" s="19">
        <v>267.98599999999999</v>
      </c>
    </row>
    <row r="4193" spans="1:7" x14ac:dyDescent="0.25">
      <c r="A4193" s="18">
        <f>IF(ISNUMBER(SEARCH('1_Aspectos Geográficos'!$D$6,tab_estados[],1)),MAX($A$1:A4192)+1,0)</f>
        <v>4192</v>
      </c>
      <c r="B4193" s="18" t="s">
        <v>4761</v>
      </c>
      <c r="C4193" s="18" t="s">
        <v>4762</v>
      </c>
      <c r="D4193" s="18" t="s">
        <v>5102</v>
      </c>
      <c r="E4193" s="19" t="s">
        <v>10143</v>
      </c>
      <c r="F4193" s="18" t="str">
        <f t="shared" si="65"/>
        <v>Quevedos</v>
      </c>
      <c r="G4193" s="19">
        <v>543.35900000000004</v>
      </c>
    </row>
    <row r="4194" spans="1:7" x14ac:dyDescent="0.25">
      <c r="A4194" s="18">
        <f>IF(ISNUMBER(SEARCH('1_Aspectos Geográficos'!$D$6,tab_estados[],1)),MAX($A$1:A4193)+1,0)</f>
        <v>4193</v>
      </c>
      <c r="B4194" s="18" t="s">
        <v>4761</v>
      </c>
      <c r="C4194" s="18" t="s">
        <v>4762</v>
      </c>
      <c r="D4194" s="18" t="s">
        <v>5103</v>
      </c>
      <c r="E4194" s="19" t="s">
        <v>10144</v>
      </c>
      <c r="F4194" s="18" t="str">
        <f t="shared" si="65"/>
        <v>Quinze De Novembro</v>
      </c>
      <c r="G4194" s="19">
        <v>223.63800000000001</v>
      </c>
    </row>
    <row r="4195" spans="1:7" x14ac:dyDescent="0.25">
      <c r="A4195" s="18">
        <f>IF(ISNUMBER(SEARCH('1_Aspectos Geográficos'!$D$6,tab_estados[],1)),MAX($A$1:A4194)+1,0)</f>
        <v>4194</v>
      </c>
      <c r="B4195" s="18" t="s">
        <v>4761</v>
      </c>
      <c r="C4195" s="18" t="s">
        <v>4762</v>
      </c>
      <c r="D4195" s="18" t="s">
        <v>5104</v>
      </c>
      <c r="E4195" s="19" t="s">
        <v>10145</v>
      </c>
      <c r="F4195" s="18" t="str">
        <f t="shared" si="65"/>
        <v>Redentora</v>
      </c>
      <c r="G4195" s="19">
        <v>302.68</v>
      </c>
    </row>
    <row r="4196" spans="1:7" x14ac:dyDescent="0.25">
      <c r="A4196" s="18">
        <f>IF(ISNUMBER(SEARCH('1_Aspectos Geográficos'!$D$6,tab_estados[],1)),MAX($A$1:A4195)+1,0)</f>
        <v>4195</v>
      </c>
      <c r="B4196" s="18" t="s">
        <v>4761</v>
      </c>
      <c r="C4196" s="18" t="s">
        <v>4762</v>
      </c>
      <c r="D4196" s="18" t="s">
        <v>5105</v>
      </c>
      <c r="E4196" s="19" t="s">
        <v>10146</v>
      </c>
      <c r="F4196" s="18" t="str">
        <f t="shared" si="65"/>
        <v>Relvado</v>
      </c>
      <c r="G4196" s="19">
        <v>123.437</v>
      </c>
    </row>
    <row r="4197" spans="1:7" x14ac:dyDescent="0.25">
      <c r="A4197" s="18">
        <f>IF(ISNUMBER(SEARCH('1_Aspectos Geográficos'!$D$6,tab_estados[],1)),MAX($A$1:A4196)+1,0)</f>
        <v>4196</v>
      </c>
      <c r="B4197" s="18" t="s">
        <v>4761</v>
      </c>
      <c r="C4197" s="18" t="s">
        <v>4762</v>
      </c>
      <c r="D4197" s="18" t="s">
        <v>5106</v>
      </c>
      <c r="E4197" s="19" t="s">
        <v>10147</v>
      </c>
      <c r="F4197" s="18" t="str">
        <f t="shared" si="65"/>
        <v>Restinga Seca</v>
      </c>
      <c r="G4197" s="19">
        <v>968.49599999999998</v>
      </c>
    </row>
    <row r="4198" spans="1:7" x14ac:dyDescent="0.25">
      <c r="A4198" s="18">
        <f>IF(ISNUMBER(SEARCH('1_Aspectos Geográficos'!$D$6,tab_estados[],1)),MAX($A$1:A4197)+1,0)</f>
        <v>4197</v>
      </c>
      <c r="B4198" s="18" t="s">
        <v>4761</v>
      </c>
      <c r="C4198" s="18" t="s">
        <v>4762</v>
      </c>
      <c r="D4198" s="18" t="s">
        <v>5107</v>
      </c>
      <c r="E4198" s="19" t="s">
        <v>10148</v>
      </c>
      <c r="F4198" s="18" t="str">
        <f t="shared" si="65"/>
        <v>Rio Dos Índios</v>
      </c>
      <c r="G4198" s="19">
        <v>235.31800000000001</v>
      </c>
    </row>
    <row r="4199" spans="1:7" x14ac:dyDescent="0.25">
      <c r="A4199" s="18">
        <f>IF(ISNUMBER(SEARCH('1_Aspectos Geográficos'!$D$6,tab_estados[],1)),MAX($A$1:A4198)+1,0)</f>
        <v>4198</v>
      </c>
      <c r="B4199" s="18" t="s">
        <v>4761</v>
      </c>
      <c r="C4199" s="18" t="s">
        <v>4762</v>
      </c>
      <c r="D4199" s="18" t="s">
        <v>5108</v>
      </c>
      <c r="E4199" s="19" t="s">
        <v>10149</v>
      </c>
      <c r="F4199" s="18" t="str">
        <f t="shared" si="65"/>
        <v>Rio Grande</v>
      </c>
      <c r="G4199" s="19">
        <v>2709.5219999999999</v>
      </c>
    </row>
    <row r="4200" spans="1:7" x14ac:dyDescent="0.25">
      <c r="A4200" s="18">
        <f>IF(ISNUMBER(SEARCH('1_Aspectos Geográficos'!$D$6,tab_estados[],1)),MAX($A$1:A4199)+1,0)</f>
        <v>4199</v>
      </c>
      <c r="B4200" s="18" t="s">
        <v>4761</v>
      </c>
      <c r="C4200" s="18" t="s">
        <v>4762</v>
      </c>
      <c r="D4200" s="18" t="s">
        <v>5109</v>
      </c>
      <c r="E4200" s="19" t="s">
        <v>10150</v>
      </c>
      <c r="F4200" s="18" t="str">
        <f t="shared" si="65"/>
        <v>Rio Pardo</v>
      </c>
      <c r="G4200" s="19">
        <v>2050.65</v>
      </c>
    </row>
    <row r="4201" spans="1:7" x14ac:dyDescent="0.25">
      <c r="A4201" s="18">
        <f>IF(ISNUMBER(SEARCH('1_Aspectos Geográficos'!$D$6,tab_estados[],1)),MAX($A$1:A4200)+1,0)</f>
        <v>4200</v>
      </c>
      <c r="B4201" s="18" t="s">
        <v>4761</v>
      </c>
      <c r="C4201" s="18" t="s">
        <v>4762</v>
      </c>
      <c r="D4201" s="18" t="s">
        <v>5110</v>
      </c>
      <c r="E4201" s="19" t="s">
        <v>10151</v>
      </c>
      <c r="F4201" s="18" t="str">
        <f t="shared" si="65"/>
        <v>Riozinho</v>
      </c>
      <c r="G4201" s="19">
        <v>239.559</v>
      </c>
    </row>
    <row r="4202" spans="1:7" x14ac:dyDescent="0.25">
      <c r="A4202" s="18">
        <f>IF(ISNUMBER(SEARCH('1_Aspectos Geográficos'!$D$6,tab_estados[],1)),MAX($A$1:A4201)+1,0)</f>
        <v>4201</v>
      </c>
      <c r="B4202" s="18" t="s">
        <v>4761</v>
      </c>
      <c r="C4202" s="18" t="s">
        <v>4762</v>
      </c>
      <c r="D4202" s="18" t="s">
        <v>5111</v>
      </c>
      <c r="E4202" s="19" t="s">
        <v>10152</v>
      </c>
      <c r="F4202" s="18" t="str">
        <f t="shared" si="65"/>
        <v>Roca Sales</v>
      </c>
      <c r="G4202" s="19">
        <v>208.62899999999999</v>
      </c>
    </row>
    <row r="4203" spans="1:7" x14ac:dyDescent="0.25">
      <c r="A4203" s="18">
        <f>IF(ISNUMBER(SEARCH('1_Aspectos Geográficos'!$D$6,tab_estados[],1)),MAX($A$1:A4202)+1,0)</f>
        <v>4202</v>
      </c>
      <c r="B4203" s="18" t="s">
        <v>4761</v>
      </c>
      <c r="C4203" s="18" t="s">
        <v>4762</v>
      </c>
      <c r="D4203" s="18" t="s">
        <v>5112</v>
      </c>
      <c r="E4203" s="19" t="s">
        <v>10153</v>
      </c>
      <c r="F4203" s="18" t="str">
        <f t="shared" si="65"/>
        <v>Rodeio Bonito</v>
      </c>
      <c r="G4203" s="19">
        <v>83.167000000000002</v>
      </c>
    </row>
    <row r="4204" spans="1:7" x14ac:dyDescent="0.25">
      <c r="A4204" s="18">
        <f>IF(ISNUMBER(SEARCH('1_Aspectos Geográficos'!$D$6,tab_estados[],1)),MAX($A$1:A4203)+1,0)</f>
        <v>4203</v>
      </c>
      <c r="B4204" s="18" t="s">
        <v>4761</v>
      </c>
      <c r="C4204" s="18" t="s">
        <v>4762</v>
      </c>
      <c r="D4204" s="18" t="s">
        <v>5113</v>
      </c>
      <c r="E4204" s="19" t="s">
        <v>10154</v>
      </c>
      <c r="F4204" s="18" t="str">
        <f t="shared" si="65"/>
        <v>Rolador</v>
      </c>
      <c r="G4204" s="19">
        <v>295.005</v>
      </c>
    </row>
    <row r="4205" spans="1:7" x14ac:dyDescent="0.25">
      <c r="A4205" s="18">
        <f>IF(ISNUMBER(SEARCH('1_Aspectos Geográficos'!$D$6,tab_estados[],1)),MAX($A$1:A4204)+1,0)</f>
        <v>4204</v>
      </c>
      <c r="B4205" s="18" t="s">
        <v>4761</v>
      </c>
      <c r="C4205" s="18" t="s">
        <v>4762</v>
      </c>
      <c r="D4205" s="18" t="s">
        <v>5114</v>
      </c>
      <c r="E4205" s="19" t="s">
        <v>10155</v>
      </c>
      <c r="F4205" s="18" t="str">
        <f t="shared" si="65"/>
        <v>Rolante</v>
      </c>
      <c r="G4205" s="19">
        <v>295.637</v>
      </c>
    </row>
    <row r="4206" spans="1:7" x14ac:dyDescent="0.25">
      <c r="A4206" s="18">
        <f>IF(ISNUMBER(SEARCH('1_Aspectos Geográficos'!$D$6,tab_estados[],1)),MAX($A$1:A4205)+1,0)</f>
        <v>4205</v>
      </c>
      <c r="B4206" s="18" t="s">
        <v>4761</v>
      </c>
      <c r="C4206" s="18" t="s">
        <v>4762</v>
      </c>
      <c r="D4206" s="18" t="s">
        <v>5115</v>
      </c>
      <c r="E4206" s="19" t="s">
        <v>10156</v>
      </c>
      <c r="F4206" s="18" t="str">
        <f t="shared" si="65"/>
        <v>Ronda Alta</v>
      </c>
      <c r="G4206" s="19">
        <v>419.34399999999999</v>
      </c>
    </row>
    <row r="4207" spans="1:7" x14ac:dyDescent="0.25">
      <c r="A4207" s="18">
        <f>IF(ISNUMBER(SEARCH('1_Aspectos Geográficos'!$D$6,tab_estados[],1)),MAX($A$1:A4206)+1,0)</f>
        <v>4206</v>
      </c>
      <c r="B4207" s="18" t="s">
        <v>4761</v>
      </c>
      <c r="C4207" s="18" t="s">
        <v>4762</v>
      </c>
      <c r="D4207" s="18" t="s">
        <v>5116</v>
      </c>
      <c r="E4207" s="19" t="s">
        <v>10157</v>
      </c>
      <c r="F4207" s="18" t="str">
        <f t="shared" si="65"/>
        <v>Rondinha</v>
      </c>
      <c r="G4207" s="19">
        <v>252.208</v>
      </c>
    </row>
    <row r="4208" spans="1:7" x14ac:dyDescent="0.25">
      <c r="A4208" s="18">
        <f>IF(ISNUMBER(SEARCH('1_Aspectos Geográficos'!$D$6,tab_estados[],1)),MAX($A$1:A4207)+1,0)</f>
        <v>4207</v>
      </c>
      <c r="B4208" s="18" t="s">
        <v>4761</v>
      </c>
      <c r="C4208" s="18" t="s">
        <v>4762</v>
      </c>
      <c r="D4208" s="18" t="s">
        <v>5117</v>
      </c>
      <c r="E4208" s="19" t="s">
        <v>10158</v>
      </c>
      <c r="F4208" s="18" t="str">
        <f t="shared" si="65"/>
        <v>Roque Gonzales</v>
      </c>
      <c r="G4208" s="19">
        <v>348.72899999999998</v>
      </c>
    </row>
    <row r="4209" spans="1:7" x14ac:dyDescent="0.25">
      <c r="A4209" s="18">
        <f>IF(ISNUMBER(SEARCH('1_Aspectos Geográficos'!$D$6,tab_estados[],1)),MAX($A$1:A4208)+1,0)</f>
        <v>4208</v>
      </c>
      <c r="B4209" s="18" t="s">
        <v>4761</v>
      </c>
      <c r="C4209" s="18" t="s">
        <v>4762</v>
      </c>
      <c r="D4209" s="18" t="s">
        <v>5118</v>
      </c>
      <c r="E4209" s="19" t="s">
        <v>10159</v>
      </c>
      <c r="F4209" s="18" t="str">
        <f t="shared" si="65"/>
        <v>Rosário Do Sul</v>
      </c>
      <c r="G4209" s="19">
        <v>4369.6490000000003</v>
      </c>
    </row>
    <row r="4210" spans="1:7" x14ac:dyDescent="0.25">
      <c r="A4210" s="18">
        <f>IF(ISNUMBER(SEARCH('1_Aspectos Geográficos'!$D$6,tab_estados[],1)),MAX($A$1:A4209)+1,0)</f>
        <v>4209</v>
      </c>
      <c r="B4210" s="18" t="s">
        <v>4761</v>
      </c>
      <c r="C4210" s="18" t="s">
        <v>4762</v>
      </c>
      <c r="D4210" s="18" t="s">
        <v>5119</v>
      </c>
      <c r="E4210" s="19" t="s">
        <v>10160</v>
      </c>
      <c r="F4210" s="18" t="str">
        <f t="shared" si="65"/>
        <v>Sagrada Família</v>
      </c>
      <c r="G4210" s="19">
        <v>78.253</v>
      </c>
    </row>
    <row r="4211" spans="1:7" x14ac:dyDescent="0.25">
      <c r="A4211" s="18">
        <f>IF(ISNUMBER(SEARCH('1_Aspectos Geográficos'!$D$6,tab_estados[],1)),MAX($A$1:A4210)+1,0)</f>
        <v>4210</v>
      </c>
      <c r="B4211" s="18" t="s">
        <v>4761</v>
      </c>
      <c r="C4211" s="18" t="s">
        <v>4762</v>
      </c>
      <c r="D4211" s="18" t="s">
        <v>5120</v>
      </c>
      <c r="E4211" s="19" t="s">
        <v>10161</v>
      </c>
      <c r="F4211" s="18" t="str">
        <f t="shared" si="65"/>
        <v>Saldanha Marinho</v>
      </c>
      <c r="G4211" s="19">
        <v>221.60499999999999</v>
      </c>
    </row>
    <row r="4212" spans="1:7" x14ac:dyDescent="0.25">
      <c r="A4212" s="18">
        <f>IF(ISNUMBER(SEARCH('1_Aspectos Geográficos'!$D$6,tab_estados[],1)),MAX($A$1:A4211)+1,0)</f>
        <v>4211</v>
      </c>
      <c r="B4212" s="18" t="s">
        <v>4761</v>
      </c>
      <c r="C4212" s="18" t="s">
        <v>4762</v>
      </c>
      <c r="D4212" s="18" t="s">
        <v>5121</v>
      </c>
      <c r="E4212" s="19" t="s">
        <v>10162</v>
      </c>
      <c r="F4212" s="18" t="str">
        <f t="shared" si="65"/>
        <v>Salto Do Jacuí</v>
      </c>
      <c r="G4212" s="19">
        <v>507.38400000000001</v>
      </c>
    </row>
    <row r="4213" spans="1:7" x14ac:dyDescent="0.25">
      <c r="A4213" s="18">
        <f>IF(ISNUMBER(SEARCH('1_Aspectos Geográficos'!$D$6,tab_estados[],1)),MAX($A$1:A4212)+1,0)</f>
        <v>4212</v>
      </c>
      <c r="B4213" s="18" t="s">
        <v>4761</v>
      </c>
      <c r="C4213" s="18" t="s">
        <v>4762</v>
      </c>
      <c r="D4213" s="18" t="s">
        <v>5122</v>
      </c>
      <c r="E4213" s="19" t="s">
        <v>10163</v>
      </c>
      <c r="F4213" s="18" t="str">
        <f t="shared" si="65"/>
        <v>Salvador Das Missões</v>
      </c>
      <c r="G4213" s="19">
        <v>94.042000000000002</v>
      </c>
    </row>
    <row r="4214" spans="1:7" x14ac:dyDescent="0.25">
      <c r="A4214" s="18">
        <f>IF(ISNUMBER(SEARCH('1_Aspectos Geográficos'!$D$6,tab_estados[],1)),MAX($A$1:A4213)+1,0)</f>
        <v>4213</v>
      </c>
      <c r="B4214" s="18" t="s">
        <v>4761</v>
      </c>
      <c r="C4214" s="18" t="s">
        <v>4762</v>
      </c>
      <c r="D4214" s="18" t="s">
        <v>5123</v>
      </c>
      <c r="E4214" s="19" t="s">
        <v>10164</v>
      </c>
      <c r="F4214" s="18" t="str">
        <f t="shared" si="65"/>
        <v>Salvador Do Sul</v>
      </c>
      <c r="G4214" s="19">
        <v>98.555000000000007</v>
      </c>
    </row>
    <row r="4215" spans="1:7" x14ac:dyDescent="0.25">
      <c r="A4215" s="18">
        <f>IF(ISNUMBER(SEARCH('1_Aspectos Geográficos'!$D$6,tab_estados[],1)),MAX($A$1:A4214)+1,0)</f>
        <v>4214</v>
      </c>
      <c r="B4215" s="18" t="s">
        <v>4761</v>
      </c>
      <c r="C4215" s="18" t="s">
        <v>4762</v>
      </c>
      <c r="D4215" s="18" t="s">
        <v>5124</v>
      </c>
      <c r="E4215" s="19" t="s">
        <v>10165</v>
      </c>
      <c r="F4215" s="18" t="str">
        <f t="shared" si="65"/>
        <v>Sananduva</v>
      </c>
      <c r="G4215" s="19">
        <v>504.54899999999998</v>
      </c>
    </row>
    <row r="4216" spans="1:7" x14ac:dyDescent="0.25">
      <c r="A4216" s="18">
        <f>IF(ISNUMBER(SEARCH('1_Aspectos Geográficos'!$D$6,tab_estados[],1)),MAX($A$1:A4215)+1,0)</f>
        <v>4215</v>
      </c>
      <c r="B4216" s="18" t="s">
        <v>4761</v>
      </c>
      <c r="C4216" s="18" t="s">
        <v>4762</v>
      </c>
      <c r="D4216" s="18" t="s">
        <v>5125</v>
      </c>
      <c r="E4216" s="19" t="s">
        <v>10166</v>
      </c>
      <c r="F4216" s="18" t="str">
        <f t="shared" si="65"/>
        <v>Santa Bárbara Do Sul</v>
      </c>
      <c r="G4216" s="19">
        <v>975.50699999999995</v>
      </c>
    </row>
    <row r="4217" spans="1:7" x14ac:dyDescent="0.25">
      <c r="A4217" s="18">
        <f>IF(ISNUMBER(SEARCH('1_Aspectos Geográficos'!$D$6,tab_estados[],1)),MAX($A$1:A4216)+1,0)</f>
        <v>4216</v>
      </c>
      <c r="B4217" s="18" t="s">
        <v>4761</v>
      </c>
      <c r="C4217" s="18" t="s">
        <v>4762</v>
      </c>
      <c r="D4217" s="18" t="s">
        <v>5126</v>
      </c>
      <c r="E4217" s="19" t="s">
        <v>10167</v>
      </c>
      <c r="F4217" s="18" t="str">
        <f t="shared" si="65"/>
        <v>Santa Cecília Do Sul</v>
      </c>
      <c r="G4217" s="19">
        <v>199.465</v>
      </c>
    </row>
    <row r="4218" spans="1:7" x14ac:dyDescent="0.25">
      <c r="A4218" s="18">
        <f>IF(ISNUMBER(SEARCH('1_Aspectos Geográficos'!$D$6,tab_estados[],1)),MAX($A$1:A4217)+1,0)</f>
        <v>4217</v>
      </c>
      <c r="B4218" s="18" t="s">
        <v>4761</v>
      </c>
      <c r="C4218" s="18" t="s">
        <v>4762</v>
      </c>
      <c r="D4218" s="18" t="s">
        <v>5127</v>
      </c>
      <c r="E4218" s="19" t="s">
        <v>10168</v>
      </c>
      <c r="F4218" s="18" t="str">
        <f t="shared" si="65"/>
        <v>Santa Clara Do Sul</v>
      </c>
      <c r="G4218" s="19">
        <v>86.98</v>
      </c>
    </row>
    <row r="4219" spans="1:7" x14ac:dyDescent="0.25">
      <c r="A4219" s="18">
        <f>IF(ISNUMBER(SEARCH('1_Aspectos Geográficos'!$D$6,tab_estados[],1)),MAX($A$1:A4218)+1,0)</f>
        <v>4218</v>
      </c>
      <c r="B4219" s="18" t="s">
        <v>4761</v>
      </c>
      <c r="C4219" s="18" t="s">
        <v>4762</v>
      </c>
      <c r="D4219" s="18" t="s">
        <v>5128</v>
      </c>
      <c r="E4219" s="19" t="s">
        <v>10169</v>
      </c>
      <c r="F4219" s="18" t="str">
        <f t="shared" si="65"/>
        <v>Santa Cruz Do Sul</v>
      </c>
      <c r="G4219" s="19">
        <v>733.40899999999999</v>
      </c>
    </row>
    <row r="4220" spans="1:7" x14ac:dyDescent="0.25">
      <c r="A4220" s="18">
        <f>IF(ISNUMBER(SEARCH('1_Aspectos Geográficos'!$D$6,tab_estados[],1)),MAX($A$1:A4219)+1,0)</f>
        <v>4219</v>
      </c>
      <c r="B4220" s="18" t="s">
        <v>4761</v>
      </c>
      <c r="C4220" s="18" t="s">
        <v>4762</v>
      </c>
      <c r="D4220" s="18" t="s">
        <v>5129</v>
      </c>
      <c r="E4220" s="19" t="s">
        <v>9765</v>
      </c>
      <c r="F4220" s="18" t="str">
        <f t="shared" si="65"/>
        <v>Santa Maria</v>
      </c>
      <c r="G4220" s="19">
        <v>1781.7570000000001</v>
      </c>
    </row>
    <row r="4221" spans="1:7" x14ac:dyDescent="0.25">
      <c r="A4221" s="18">
        <f>IF(ISNUMBER(SEARCH('1_Aspectos Geográficos'!$D$6,tab_estados[],1)),MAX($A$1:A4220)+1,0)</f>
        <v>4220</v>
      </c>
      <c r="B4221" s="18" t="s">
        <v>4761</v>
      </c>
      <c r="C4221" s="18" t="s">
        <v>4762</v>
      </c>
      <c r="D4221" s="18" t="s">
        <v>5130</v>
      </c>
      <c r="E4221" s="19" t="s">
        <v>10170</v>
      </c>
      <c r="F4221" s="18" t="str">
        <f t="shared" si="65"/>
        <v>Santa Maria Do Herval</v>
      </c>
      <c r="G4221" s="19">
        <v>139.69999999999999</v>
      </c>
    </row>
    <row r="4222" spans="1:7" x14ac:dyDescent="0.25">
      <c r="A4222" s="18">
        <f>IF(ISNUMBER(SEARCH('1_Aspectos Geográficos'!$D$6,tab_estados[],1)),MAX($A$1:A4221)+1,0)</f>
        <v>4221</v>
      </c>
      <c r="B4222" s="18" t="s">
        <v>4761</v>
      </c>
      <c r="C4222" s="18" t="s">
        <v>4762</v>
      </c>
      <c r="D4222" s="18" t="s">
        <v>5131</v>
      </c>
      <c r="E4222" s="19" t="s">
        <v>10171</v>
      </c>
      <c r="F4222" s="18" t="str">
        <f t="shared" si="65"/>
        <v>Santa Margarida Do Sul</v>
      </c>
      <c r="G4222" s="19">
        <v>955.29899999999998</v>
      </c>
    </row>
    <row r="4223" spans="1:7" x14ac:dyDescent="0.25">
      <c r="A4223" s="18">
        <f>IF(ISNUMBER(SEARCH('1_Aspectos Geográficos'!$D$6,tab_estados[],1)),MAX($A$1:A4222)+1,0)</f>
        <v>4222</v>
      </c>
      <c r="B4223" s="18" t="s">
        <v>4761</v>
      </c>
      <c r="C4223" s="18" t="s">
        <v>4762</v>
      </c>
      <c r="D4223" s="18" t="s">
        <v>5132</v>
      </c>
      <c r="E4223" s="19" t="s">
        <v>10172</v>
      </c>
      <c r="F4223" s="18" t="str">
        <f t="shared" si="65"/>
        <v>Santana Da Boa Vista</v>
      </c>
      <c r="G4223" s="19">
        <v>1420.616</v>
      </c>
    </row>
    <row r="4224" spans="1:7" x14ac:dyDescent="0.25">
      <c r="A4224" s="18">
        <f>IF(ISNUMBER(SEARCH('1_Aspectos Geográficos'!$D$6,tab_estados[],1)),MAX($A$1:A4223)+1,0)</f>
        <v>4223</v>
      </c>
      <c r="B4224" s="18" t="s">
        <v>4761</v>
      </c>
      <c r="C4224" s="18" t="s">
        <v>4762</v>
      </c>
      <c r="D4224" s="18" t="s">
        <v>5133</v>
      </c>
      <c r="E4224" s="19" t="s">
        <v>10173</v>
      </c>
      <c r="F4224" s="18" t="str">
        <f t="shared" si="65"/>
        <v>Sant'Ana Do Livramento</v>
      </c>
      <c r="G4224" s="19">
        <v>6941.6130000000003</v>
      </c>
    </row>
    <row r="4225" spans="1:7" x14ac:dyDescent="0.25">
      <c r="A4225" s="18">
        <f>IF(ISNUMBER(SEARCH('1_Aspectos Geográficos'!$D$6,tab_estados[],1)),MAX($A$1:A4224)+1,0)</f>
        <v>4224</v>
      </c>
      <c r="B4225" s="18" t="s">
        <v>4761</v>
      </c>
      <c r="C4225" s="18" t="s">
        <v>4762</v>
      </c>
      <c r="D4225" s="18" t="s">
        <v>5134</v>
      </c>
      <c r="E4225" s="19" t="s">
        <v>10174</v>
      </c>
      <c r="F4225" s="18" t="str">
        <f t="shared" si="65"/>
        <v>Santa Rosa</v>
      </c>
      <c r="G4225" s="19">
        <v>489.798</v>
      </c>
    </row>
    <row r="4226" spans="1:7" x14ac:dyDescent="0.25">
      <c r="A4226" s="18">
        <f>IF(ISNUMBER(SEARCH('1_Aspectos Geográficos'!$D$6,tab_estados[],1)),MAX($A$1:A4225)+1,0)</f>
        <v>4225</v>
      </c>
      <c r="B4226" s="18" t="s">
        <v>4761</v>
      </c>
      <c r="C4226" s="18" t="s">
        <v>4762</v>
      </c>
      <c r="D4226" s="18" t="s">
        <v>5135</v>
      </c>
      <c r="E4226" s="19" t="s">
        <v>10175</v>
      </c>
      <c r="F4226" s="18" t="str">
        <f t="shared" ref="F4226:F4289" si="66">IFERROR(VLOOKUP(ROW(A4225),lista,5,0),"")</f>
        <v>Santa Tereza</v>
      </c>
      <c r="G4226" s="19">
        <v>73.975999999999999</v>
      </c>
    </row>
    <row r="4227" spans="1:7" x14ac:dyDescent="0.25">
      <c r="A4227" s="18">
        <f>IF(ISNUMBER(SEARCH('1_Aspectos Geográficos'!$D$6,tab_estados[],1)),MAX($A$1:A4226)+1,0)</f>
        <v>4226</v>
      </c>
      <c r="B4227" s="18" t="s">
        <v>4761</v>
      </c>
      <c r="C4227" s="18" t="s">
        <v>4762</v>
      </c>
      <c r="D4227" s="18" t="s">
        <v>5136</v>
      </c>
      <c r="E4227" s="19" t="s">
        <v>10176</v>
      </c>
      <c r="F4227" s="18" t="str">
        <f t="shared" si="66"/>
        <v>Santa Vitória Do Palmar</v>
      </c>
      <c r="G4227" s="19">
        <v>5243.5780000000004</v>
      </c>
    </row>
    <row r="4228" spans="1:7" x14ac:dyDescent="0.25">
      <c r="A4228" s="18">
        <f>IF(ISNUMBER(SEARCH('1_Aspectos Geográficos'!$D$6,tab_estados[],1)),MAX($A$1:A4227)+1,0)</f>
        <v>4227</v>
      </c>
      <c r="B4228" s="18" t="s">
        <v>4761</v>
      </c>
      <c r="C4228" s="18" t="s">
        <v>4762</v>
      </c>
      <c r="D4228" s="18" t="s">
        <v>5137</v>
      </c>
      <c r="E4228" s="19" t="s">
        <v>10177</v>
      </c>
      <c r="F4228" s="18" t="str">
        <f t="shared" si="66"/>
        <v>Santiago</v>
      </c>
      <c r="G4228" s="19">
        <v>2413.1329999999998</v>
      </c>
    </row>
    <row r="4229" spans="1:7" x14ac:dyDescent="0.25">
      <c r="A4229" s="18">
        <f>IF(ISNUMBER(SEARCH('1_Aspectos Geográficos'!$D$6,tab_estados[],1)),MAX($A$1:A4228)+1,0)</f>
        <v>4228</v>
      </c>
      <c r="B4229" s="18" t="s">
        <v>4761</v>
      </c>
      <c r="C4229" s="18" t="s">
        <v>4762</v>
      </c>
      <c r="D4229" s="18" t="s">
        <v>5138</v>
      </c>
      <c r="E4229" s="19" t="s">
        <v>10178</v>
      </c>
      <c r="F4229" s="18" t="str">
        <f t="shared" si="66"/>
        <v>Santo Ângelo</v>
      </c>
      <c r="G4229" s="19">
        <v>680.49800000000005</v>
      </c>
    </row>
    <row r="4230" spans="1:7" x14ac:dyDescent="0.25">
      <c r="A4230" s="18">
        <f>IF(ISNUMBER(SEARCH('1_Aspectos Geográficos'!$D$6,tab_estados[],1)),MAX($A$1:A4229)+1,0)</f>
        <v>4229</v>
      </c>
      <c r="B4230" s="18" t="s">
        <v>4761</v>
      </c>
      <c r="C4230" s="18" t="s">
        <v>4762</v>
      </c>
      <c r="D4230" s="18" t="s">
        <v>5139</v>
      </c>
      <c r="E4230" s="19" t="s">
        <v>10179</v>
      </c>
      <c r="F4230" s="18" t="str">
        <f t="shared" si="66"/>
        <v>Santo Antônio Do Palma</v>
      </c>
      <c r="G4230" s="19">
        <v>126.09399999999999</v>
      </c>
    </row>
    <row r="4231" spans="1:7" x14ac:dyDescent="0.25">
      <c r="A4231" s="18">
        <f>IF(ISNUMBER(SEARCH('1_Aspectos Geográficos'!$D$6,tab_estados[],1)),MAX($A$1:A4230)+1,0)</f>
        <v>4230</v>
      </c>
      <c r="B4231" s="18" t="s">
        <v>4761</v>
      </c>
      <c r="C4231" s="18" t="s">
        <v>4762</v>
      </c>
      <c r="D4231" s="18" t="s">
        <v>5140</v>
      </c>
      <c r="E4231" s="19" t="s">
        <v>10180</v>
      </c>
      <c r="F4231" s="18" t="str">
        <f t="shared" si="66"/>
        <v>Santo Antônio Da Patrulha</v>
      </c>
      <c r="G4231" s="19">
        <v>1049.807</v>
      </c>
    </row>
    <row r="4232" spans="1:7" x14ac:dyDescent="0.25">
      <c r="A4232" s="18">
        <f>IF(ISNUMBER(SEARCH('1_Aspectos Geográficos'!$D$6,tab_estados[],1)),MAX($A$1:A4231)+1,0)</f>
        <v>4231</v>
      </c>
      <c r="B4232" s="18" t="s">
        <v>4761</v>
      </c>
      <c r="C4232" s="18" t="s">
        <v>4762</v>
      </c>
      <c r="D4232" s="18" t="s">
        <v>5141</v>
      </c>
      <c r="E4232" s="19" t="s">
        <v>10181</v>
      </c>
      <c r="F4232" s="18" t="str">
        <f t="shared" si="66"/>
        <v>Santo Antônio Das Missões</v>
      </c>
      <c r="G4232" s="19">
        <v>1710.8689999999999</v>
      </c>
    </row>
    <row r="4233" spans="1:7" x14ac:dyDescent="0.25">
      <c r="A4233" s="18">
        <f>IF(ISNUMBER(SEARCH('1_Aspectos Geográficos'!$D$6,tab_estados[],1)),MAX($A$1:A4232)+1,0)</f>
        <v>4232</v>
      </c>
      <c r="B4233" s="18" t="s">
        <v>4761</v>
      </c>
      <c r="C4233" s="18" t="s">
        <v>4762</v>
      </c>
      <c r="D4233" s="18" t="s">
        <v>5142</v>
      </c>
      <c r="E4233" s="19" t="s">
        <v>10182</v>
      </c>
      <c r="F4233" s="18" t="str">
        <f t="shared" si="66"/>
        <v>Santo Antônio Do Planalto</v>
      </c>
      <c r="G4233" s="19">
        <v>203.44</v>
      </c>
    </row>
    <row r="4234" spans="1:7" x14ac:dyDescent="0.25">
      <c r="A4234" s="18">
        <f>IF(ISNUMBER(SEARCH('1_Aspectos Geográficos'!$D$6,tab_estados[],1)),MAX($A$1:A4233)+1,0)</f>
        <v>4233</v>
      </c>
      <c r="B4234" s="18" t="s">
        <v>4761</v>
      </c>
      <c r="C4234" s="18" t="s">
        <v>4762</v>
      </c>
      <c r="D4234" s="18" t="s">
        <v>5143</v>
      </c>
      <c r="E4234" s="19" t="s">
        <v>10183</v>
      </c>
      <c r="F4234" s="18" t="str">
        <f t="shared" si="66"/>
        <v>Santo Augusto</v>
      </c>
      <c r="G4234" s="19">
        <v>468.10399999999998</v>
      </c>
    </row>
    <row r="4235" spans="1:7" x14ac:dyDescent="0.25">
      <c r="A4235" s="18">
        <f>IF(ISNUMBER(SEARCH('1_Aspectos Geográficos'!$D$6,tab_estados[],1)),MAX($A$1:A4234)+1,0)</f>
        <v>4234</v>
      </c>
      <c r="B4235" s="18" t="s">
        <v>4761</v>
      </c>
      <c r="C4235" s="18" t="s">
        <v>4762</v>
      </c>
      <c r="D4235" s="18" t="s">
        <v>5144</v>
      </c>
      <c r="E4235" s="19" t="s">
        <v>10184</v>
      </c>
      <c r="F4235" s="18" t="str">
        <f t="shared" si="66"/>
        <v>Santo Cristo</v>
      </c>
      <c r="G4235" s="19">
        <v>366.88600000000002</v>
      </c>
    </row>
    <row r="4236" spans="1:7" x14ac:dyDescent="0.25">
      <c r="A4236" s="18">
        <f>IF(ISNUMBER(SEARCH('1_Aspectos Geográficos'!$D$6,tab_estados[],1)),MAX($A$1:A4235)+1,0)</f>
        <v>4235</v>
      </c>
      <c r="B4236" s="18" t="s">
        <v>4761</v>
      </c>
      <c r="C4236" s="18" t="s">
        <v>4762</v>
      </c>
      <c r="D4236" s="18" t="s">
        <v>5145</v>
      </c>
      <c r="E4236" s="19" t="s">
        <v>10185</v>
      </c>
      <c r="F4236" s="18" t="str">
        <f t="shared" si="66"/>
        <v>Santo Expedito Do Sul</v>
      </c>
      <c r="G4236" s="19">
        <v>125.586</v>
      </c>
    </row>
    <row r="4237" spans="1:7" x14ac:dyDescent="0.25">
      <c r="A4237" s="18">
        <f>IF(ISNUMBER(SEARCH('1_Aspectos Geográficos'!$D$6,tab_estados[],1)),MAX($A$1:A4236)+1,0)</f>
        <v>4236</v>
      </c>
      <c r="B4237" s="18" t="s">
        <v>4761</v>
      </c>
      <c r="C4237" s="18" t="s">
        <v>4762</v>
      </c>
      <c r="D4237" s="18" t="s">
        <v>5146</v>
      </c>
      <c r="E4237" s="19" t="s">
        <v>10186</v>
      </c>
      <c r="F4237" s="18" t="str">
        <f t="shared" si="66"/>
        <v>São Borja</v>
      </c>
      <c r="G4237" s="19">
        <v>3616.6909999999998</v>
      </c>
    </row>
    <row r="4238" spans="1:7" x14ac:dyDescent="0.25">
      <c r="A4238" s="18">
        <f>IF(ISNUMBER(SEARCH('1_Aspectos Geográficos'!$D$6,tab_estados[],1)),MAX($A$1:A4237)+1,0)</f>
        <v>4237</v>
      </c>
      <c r="B4238" s="18" t="s">
        <v>4761</v>
      </c>
      <c r="C4238" s="18" t="s">
        <v>4762</v>
      </c>
      <c r="D4238" s="18" t="s">
        <v>5147</v>
      </c>
      <c r="E4238" s="19" t="s">
        <v>10187</v>
      </c>
      <c r="F4238" s="18" t="str">
        <f t="shared" si="66"/>
        <v>São Domingos Do Sul</v>
      </c>
      <c r="G4238" s="19">
        <v>78.716999999999999</v>
      </c>
    </row>
    <row r="4239" spans="1:7" x14ac:dyDescent="0.25">
      <c r="A4239" s="18">
        <f>IF(ISNUMBER(SEARCH('1_Aspectos Geográficos'!$D$6,tab_estados[],1)),MAX($A$1:A4238)+1,0)</f>
        <v>4238</v>
      </c>
      <c r="B4239" s="18" t="s">
        <v>4761</v>
      </c>
      <c r="C4239" s="18" t="s">
        <v>4762</v>
      </c>
      <c r="D4239" s="18" t="s">
        <v>5148</v>
      </c>
      <c r="E4239" s="19" t="s">
        <v>10188</v>
      </c>
      <c r="F4239" s="18" t="str">
        <f t="shared" si="66"/>
        <v>São Francisco De Assis</v>
      </c>
      <c r="G4239" s="19">
        <v>2508.453</v>
      </c>
    </row>
    <row r="4240" spans="1:7" x14ac:dyDescent="0.25">
      <c r="A4240" s="18">
        <f>IF(ISNUMBER(SEARCH('1_Aspectos Geográficos'!$D$6,tab_estados[],1)),MAX($A$1:A4239)+1,0)</f>
        <v>4239</v>
      </c>
      <c r="B4240" s="18" t="s">
        <v>4761</v>
      </c>
      <c r="C4240" s="18" t="s">
        <v>4762</v>
      </c>
      <c r="D4240" s="18" t="s">
        <v>5149</v>
      </c>
      <c r="E4240" s="19" t="s">
        <v>8385</v>
      </c>
      <c r="F4240" s="18" t="str">
        <f t="shared" si="66"/>
        <v>São Francisco De Paula</v>
      </c>
      <c r="G4240" s="19">
        <v>3264.49</v>
      </c>
    </row>
    <row r="4241" spans="1:7" x14ac:dyDescent="0.25">
      <c r="A4241" s="18">
        <f>IF(ISNUMBER(SEARCH('1_Aspectos Geográficos'!$D$6,tab_estados[],1)),MAX($A$1:A4240)+1,0)</f>
        <v>4240</v>
      </c>
      <c r="B4241" s="18" t="s">
        <v>4761</v>
      </c>
      <c r="C4241" s="18" t="s">
        <v>4762</v>
      </c>
      <c r="D4241" s="18" t="s">
        <v>5150</v>
      </c>
      <c r="E4241" s="19" t="s">
        <v>6704</v>
      </c>
      <c r="F4241" s="18" t="str">
        <f t="shared" si="66"/>
        <v>São Gabriel</v>
      </c>
      <c r="G4241" s="19">
        <v>5023.8209999999999</v>
      </c>
    </row>
    <row r="4242" spans="1:7" x14ac:dyDescent="0.25">
      <c r="A4242" s="18">
        <f>IF(ISNUMBER(SEARCH('1_Aspectos Geográficos'!$D$6,tab_estados[],1)),MAX($A$1:A4241)+1,0)</f>
        <v>4241</v>
      </c>
      <c r="B4242" s="18" t="s">
        <v>4761</v>
      </c>
      <c r="C4242" s="18" t="s">
        <v>4762</v>
      </c>
      <c r="D4242" s="18" t="s">
        <v>5151</v>
      </c>
      <c r="E4242" s="19" t="s">
        <v>10189</v>
      </c>
      <c r="F4242" s="18" t="str">
        <f t="shared" si="66"/>
        <v>São Jerônimo</v>
      </c>
      <c r="G4242" s="19">
        <v>936.375</v>
      </c>
    </row>
    <row r="4243" spans="1:7" x14ac:dyDescent="0.25">
      <c r="A4243" s="18">
        <f>IF(ISNUMBER(SEARCH('1_Aspectos Geográficos'!$D$6,tab_estados[],1)),MAX($A$1:A4242)+1,0)</f>
        <v>4242</v>
      </c>
      <c r="B4243" s="18" t="s">
        <v>4761</v>
      </c>
      <c r="C4243" s="18" t="s">
        <v>4762</v>
      </c>
      <c r="D4243" s="18" t="s">
        <v>5152</v>
      </c>
      <c r="E4243" s="19" t="s">
        <v>10190</v>
      </c>
      <c r="F4243" s="18" t="str">
        <f t="shared" si="66"/>
        <v>São João Da Urtiga</v>
      </c>
      <c r="G4243" s="19">
        <v>171.17699999999999</v>
      </c>
    </row>
    <row r="4244" spans="1:7" x14ac:dyDescent="0.25">
      <c r="A4244" s="18">
        <f>IF(ISNUMBER(SEARCH('1_Aspectos Geográficos'!$D$6,tab_estados[],1)),MAX($A$1:A4243)+1,0)</f>
        <v>4243</v>
      </c>
      <c r="B4244" s="18" t="s">
        <v>4761</v>
      </c>
      <c r="C4244" s="18" t="s">
        <v>4762</v>
      </c>
      <c r="D4244" s="18" t="s">
        <v>5153</v>
      </c>
      <c r="E4244" s="19" t="s">
        <v>10191</v>
      </c>
      <c r="F4244" s="18" t="str">
        <f t="shared" si="66"/>
        <v>São João Do Polêsine</v>
      </c>
      <c r="G4244" s="19">
        <v>78.222999999999999</v>
      </c>
    </row>
    <row r="4245" spans="1:7" x14ac:dyDescent="0.25">
      <c r="A4245" s="18">
        <f>IF(ISNUMBER(SEARCH('1_Aspectos Geográficos'!$D$6,tab_estados[],1)),MAX($A$1:A4244)+1,0)</f>
        <v>4244</v>
      </c>
      <c r="B4245" s="18" t="s">
        <v>4761</v>
      </c>
      <c r="C4245" s="18" t="s">
        <v>4762</v>
      </c>
      <c r="D4245" s="18" t="s">
        <v>5154</v>
      </c>
      <c r="E4245" s="19" t="s">
        <v>10192</v>
      </c>
      <c r="F4245" s="18" t="str">
        <f t="shared" si="66"/>
        <v>São Jorge</v>
      </c>
      <c r="G4245" s="19">
        <v>118.05200000000001</v>
      </c>
    </row>
    <row r="4246" spans="1:7" x14ac:dyDescent="0.25">
      <c r="A4246" s="18">
        <f>IF(ISNUMBER(SEARCH('1_Aspectos Geográficos'!$D$6,tab_estados[],1)),MAX($A$1:A4245)+1,0)</f>
        <v>4245</v>
      </c>
      <c r="B4246" s="18" t="s">
        <v>4761</v>
      </c>
      <c r="C4246" s="18" t="s">
        <v>4762</v>
      </c>
      <c r="D4246" s="18" t="s">
        <v>5155</v>
      </c>
      <c r="E4246" s="19" t="s">
        <v>10193</v>
      </c>
      <c r="F4246" s="18" t="str">
        <f t="shared" si="66"/>
        <v>São José Das Missões</v>
      </c>
      <c r="G4246" s="19">
        <v>98.07</v>
      </c>
    </row>
    <row r="4247" spans="1:7" x14ac:dyDescent="0.25">
      <c r="A4247" s="18">
        <f>IF(ISNUMBER(SEARCH('1_Aspectos Geográficos'!$D$6,tab_estados[],1)),MAX($A$1:A4246)+1,0)</f>
        <v>4246</v>
      </c>
      <c r="B4247" s="18" t="s">
        <v>4761</v>
      </c>
      <c r="C4247" s="18" t="s">
        <v>4762</v>
      </c>
      <c r="D4247" s="18" t="s">
        <v>5156</v>
      </c>
      <c r="E4247" s="19" t="s">
        <v>10194</v>
      </c>
      <c r="F4247" s="18" t="str">
        <f t="shared" si="66"/>
        <v>São José Do Herval</v>
      </c>
      <c r="G4247" s="19">
        <v>103.09399999999999</v>
      </c>
    </row>
    <row r="4248" spans="1:7" x14ac:dyDescent="0.25">
      <c r="A4248" s="18">
        <f>IF(ISNUMBER(SEARCH('1_Aspectos Geográficos'!$D$6,tab_estados[],1)),MAX($A$1:A4247)+1,0)</f>
        <v>4247</v>
      </c>
      <c r="B4248" s="18" t="s">
        <v>4761</v>
      </c>
      <c r="C4248" s="18" t="s">
        <v>4762</v>
      </c>
      <c r="D4248" s="18" t="s">
        <v>5157</v>
      </c>
      <c r="E4248" s="19" t="s">
        <v>10195</v>
      </c>
      <c r="F4248" s="18" t="str">
        <f t="shared" si="66"/>
        <v>São José Do Hortêncio</v>
      </c>
      <c r="G4248" s="19">
        <v>64.113</v>
      </c>
    </row>
    <row r="4249" spans="1:7" x14ac:dyDescent="0.25">
      <c r="A4249" s="18">
        <f>IF(ISNUMBER(SEARCH('1_Aspectos Geográficos'!$D$6,tab_estados[],1)),MAX($A$1:A4248)+1,0)</f>
        <v>4248</v>
      </c>
      <c r="B4249" s="18" t="s">
        <v>4761</v>
      </c>
      <c r="C4249" s="18" t="s">
        <v>4762</v>
      </c>
      <c r="D4249" s="18" t="s">
        <v>5158</v>
      </c>
      <c r="E4249" s="19" t="s">
        <v>10196</v>
      </c>
      <c r="F4249" s="18" t="str">
        <f t="shared" si="66"/>
        <v>São José Do Inhacorá</v>
      </c>
      <c r="G4249" s="19">
        <v>77.805999999999997</v>
      </c>
    </row>
    <row r="4250" spans="1:7" x14ac:dyDescent="0.25">
      <c r="A4250" s="18">
        <f>IF(ISNUMBER(SEARCH('1_Aspectos Geográficos'!$D$6,tab_estados[],1)),MAX($A$1:A4249)+1,0)</f>
        <v>4249</v>
      </c>
      <c r="B4250" s="18" t="s">
        <v>4761</v>
      </c>
      <c r="C4250" s="18" t="s">
        <v>4762</v>
      </c>
      <c r="D4250" s="18" t="s">
        <v>5159</v>
      </c>
      <c r="E4250" s="19" t="s">
        <v>10197</v>
      </c>
      <c r="F4250" s="18" t="str">
        <f t="shared" si="66"/>
        <v>São José Do Norte</v>
      </c>
      <c r="G4250" s="19">
        <v>1118.104</v>
      </c>
    </row>
    <row r="4251" spans="1:7" x14ac:dyDescent="0.25">
      <c r="A4251" s="18">
        <f>IF(ISNUMBER(SEARCH('1_Aspectos Geográficos'!$D$6,tab_estados[],1)),MAX($A$1:A4250)+1,0)</f>
        <v>4250</v>
      </c>
      <c r="B4251" s="18" t="s">
        <v>4761</v>
      </c>
      <c r="C4251" s="18" t="s">
        <v>4762</v>
      </c>
      <c r="D4251" s="18" t="s">
        <v>5160</v>
      </c>
      <c r="E4251" s="19" t="s">
        <v>10198</v>
      </c>
      <c r="F4251" s="18" t="str">
        <f t="shared" si="66"/>
        <v>São José Do Ouro</v>
      </c>
      <c r="G4251" s="19">
        <v>334.774</v>
      </c>
    </row>
    <row r="4252" spans="1:7" x14ac:dyDescent="0.25">
      <c r="A4252" s="18">
        <f>IF(ISNUMBER(SEARCH('1_Aspectos Geográficos'!$D$6,tab_estados[],1)),MAX($A$1:A4251)+1,0)</f>
        <v>4251</v>
      </c>
      <c r="B4252" s="18" t="s">
        <v>4761</v>
      </c>
      <c r="C4252" s="18" t="s">
        <v>4762</v>
      </c>
      <c r="D4252" s="18" t="s">
        <v>5161</v>
      </c>
      <c r="E4252" s="19" t="s">
        <v>10199</v>
      </c>
      <c r="F4252" s="18" t="str">
        <f t="shared" si="66"/>
        <v>São José Do Sul</v>
      </c>
      <c r="G4252" s="19">
        <v>59.033999999999999</v>
      </c>
    </row>
    <row r="4253" spans="1:7" x14ac:dyDescent="0.25">
      <c r="A4253" s="18">
        <f>IF(ISNUMBER(SEARCH('1_Aspectos Geográficos'!$D$6,tab_estados[],1)),MAX($A$1:A4252)+1,0)</f>
        <v>4252</v>
      </c>
      <c r="B4253" s="18" t="s">
        <v>4761</v>
      </c>
      <c r="C4253" s="18" t="s">
        <v>4762</v>
      </c>
      <c r="D4253" s="18" t="s">
        <v>5162</v>
      </c>
      <c r="E4253" s="19" t="s">
        <v>10200</v>
      </c>
      <c r="F4253" s="18" t="str">
        <f t="shared" si="66"/>
        <v>São José Dos Ausentes</v>
      </c>
      <c r="G4253" s="19">
        <v>1173.9469999999999</v>
      </c>
    </row>
    <row r="4254" spans="1:7" x14ac:dyDescent="0.25">
      <c r="A4254" s="18">
        <f>IF(ISNUMBER(SEARCH('1_Aspectos Geográficos'!$D$6,tab_estados[],1)),MAX($A$1:A4253)+1,0)</f>
        <v>4253</v>
      </c>
      <c r="B4254" s="18" t="s">
        <v>4761</v>
      </c>
      <c r="C4254" s="18" t="s">
        <v>4762</v>
      </c>
      <c r="D4254" s="18" t="s">
        <v>5163</v>
      </c>
      <c r="E4254" s="19" t="s">
        <v>10201</v>
      </c>
      <c r="F4254" s="18" t="str">
        <f t="shared" si="66"/>
        <v>São Leopoldo</v>
      </c>
      <c r="G4254" s="19">
        <v>102.738</v>
      </c>
    </row>
    <row r="4255" spans="1:7" x14ac:dyDescent="0.25">
      <c r="A4255" s="18">
        <f>IF(ISNUMBER(SEARCH('1_Aspectos Geográficos'!$D$6,tab_estados[],1)),MAX($A$1:A4254)+1,0)</f>
        <v>4254</v>
      </c>
      <c r="B4255" s="18" t="s">
        <v>4761</v>
      </c>
      <c r="C4255" s="18" t="s">
        <v>4762</v>
      </c>
      <c r="D4255" s="18" t="s">
        <v>5164</v>
      </c>
      <c r="E4255" s="19" t="s">
        <v>10202</v>
      </c>
      <c r="F4255" s="18" t="str">
        <f t="shared" si="66"/>
        <v>São Lourenço Do Sul</v>
      </c>
      <c r="G4255" s="19">
        <v>2036.125</v>
      </c>
    </row>
    <row r="4256" spans="1:7" x14ac:dyDescent="0.25">
      <c r="A4256" s="18">
        <f>IF(ISNUMBER(SEARCH('1_Aspectos Geográficos'!$D$6,tab_estados[],1)),MAX($A$1:A4255)+1,0)</f>
        <v>4255</v>
      </c>
      <c r="B4256" s="18" t="s">
        <v>4761</v>
      </c>
      <c r="C4256" s="18" t="s">
        <v>4762</v>
      </c>
      <c r="D4256" s="18" t="s">
        <v>5165</v>
      </c>
      <c r="E4256" s="19" t="s">
        <v>10203</v>
      </c>
      <c r="F4256" s="18" t="str">
        <f t="shared" si="66"/>
        <v>São Luiz Gonzaga</v>
      </c>
      <c r="G4256" s="19">
        <v>1295.6780000000001</v>
      </c>
    </row>
    <row r="4257" spans="1:7" x14ac:dyDescent="0.25">
      <c r="A4257" s="18">
        <f>IF(ISNUMBER(SEARCH('1_Aspectos Geográficos'!$D$6,tab_estados[],1)),MAX($A$1:A4256)+1,0)</f>
        <v>4256</v>
      </c>
      <c r="B4257" s="18" t="s">
        <v>4761</v>
      </c>
      <c r="C4257" s="18" t="s">
        <v>4762</v>
      </c>
      <c r="D4257" s="18" t="s">
        <v>5166</v>
      </c>
      <c r="E4257" s="19" t="s">
        <v>10204</v>
      </c>
      <c r="F4257" s="18" t="str">
        <f t="shared" si="66"/>
        <v>São Marcos</v>
      </c>
      <c r="G4257" s="19">
        <v>256.25200000000001</v>
      </c>
    </row>
    <row r="4258" spans="1:7" x14ac:dyDescent="0.25">
      <c r="A4258" s="18">
        <f>IF(ISNUMBER(SEARCH('1_Aspectos Geográficos'!$D$6,tab_estados[],1)),MAX($A$1:A4257)+1,0)</f>
        <v>4257</v>
      </c>
      <c r="B4258" s="18" t="s">
        <v>4761</v>
      </c>
      <c r="C4258" s="18" t="s">
        <v>4762</v>
      </c>
      <c r="D4258" s="18" t="s">
        <v>5167</v>
      </c>
      <c r="E4258" s="19" t="s">
        <v>10205</v>
      </c>
      <c r="F4258" s="18" t="str">
        <f t="shared" si="66"/>
        <v>São Martinho</v>
      </c>
      <c r="G4258" s="19">
        <v>171.66200000000001</v>
      </c>
    </row>
    <row r="4259" spans="1:7" x14ac:dyDescent="0.25">
      <c r="A4259" s="18">
        <f>IF(ISNUMBER(SEARCH('1_Aspectos Geográficos'!$D$6,tab_estados[],1)),MAX($A$1:A4258)+1,0)</f>
        <v>4258</v>
      </c>
      <c r="B4259" s="18" t="s">
        <v>4761</v>
      </c>
      <c r="C4259" s="18" t="s">
        <v>4762</v>
      </c>
      <c r="D4259" s="18" t="s">
        <v>5168</v>
      </c>
      <c r="E4259" s="19" t="s">
        <v>10206</v>
      </c>
      <c r="F4259" s="18" t="str">
        <f t="shared" si="66"/>
        <v>São Martinho Da Serra</v>
      </c>
      <c r="G4259" s="19">
        <v>669.54700000000003</v>
      </c>
    </row>
    <row r="4260" spans="1:7" x14ac:dyDescent="0.25">
      <c r="A4260" s="18">
        <f>IF(ISNUMBER(SEARCH('1_Aspectos Geográficos'!$D$6,tab_estados[],1)),MAX($A$1:A4259)+1,0)</f>
        <v>4259</v>
      </c>
      <c r="B4260" s="18" t="s">
        <v>4761</v>
      </c>
      <c r="C4260" s="18" t="s">
        <v>4762</v>
      </c>
      <c r="D4260" s="18" t="s">
        <v>5169</v>
      </c>
      <c r="E4260" s="19" t="s">
        <v>10207</v>
      </c>
      <c r="F4260" s="18" t="str">
        <f t="shared" si="66"/>
        <v>São Miguel Das Missões</v>
      </c>
      <c r="G4260" s="19">
        <v>1229.6199999999999</v>
      </c>
    </row>
    <row r="4261" spans="1:7" x14ac:dyDescent="0.25">
      <c r="A4261" s="18">
        <f>IF(ISNUMBER(SEARCH('1_Aspectos Geográficos'!$D$6,tab_estados[],1)),MAX($A$1:A4260)+1,0)</f>
        <v>4260</v>
      </c>
      <c r="B4261" s="18" t="s">
        <v>4761</v>
      </c>
      <c r="C4261" s="18" t="s">
        <v>4762</v>
      </c>
      <c r="D4261" s="18" t="s">
        <v>5170</v>
      </c>
      <c r="E4261" s="19" t="s">
        <v>10208</v>
      </c>
      <c r="F4261" s="18" t="str">
        <f t="shared" si="66"/>
        <v>São Nicolau</v>
      </c>
      <c r="G4261" s="19">
        <v>485.35399999999998</v>
      </c>
    </row>
    <row r="4262" spans="1:7" x14ac:dyDescent="0.25">
      <c r="A4262" s="18">
        <f>IF(ISNUMBER(SEARCH('1_Aspectos Geográficos'!$D$6,tab_estados[],1)),MAX($A$1:A4261)+1,0)</f>
        <v>4261</v>
      </c>
      <c r="B4262" s="18" t="s">
        <v>4761</v>
      </c>
      <c r="C4262" s="18" t="s">
        <v>4762</v>
      </c>
      <c r="D4262" s="18" t="s">
        <v>5171</v>
      </c>
      <c r="E4262" s="19" t="s">
        <v>10209</v>
      </c>
      <c r="F4262" s="18" t="str">
        <f t="shared" si="66"/>
        <v>São Paulo Das Missões</v>
      </c>
      <c r="G4262" s="19">
        <v>223.886</v>
      </c>
    </row>
    <row r="4263" spans="1:7" x14ac:dyDescent="0.25">
      <c r="A4263" s="18">
        <f>IF(ISNUMBER(SEARCH('1_Aspectos Geográficos'!$D$6,tab_estados[],1)),MAX($A$1:A4262)+1,0)</f>
        <v>4262</v>
      </c>
      <c r="B4263" s="18" t="s">
        <v>4761</v>
      </c>
      <c r="C4263" s="18" t="s">
        <v>4762</v>
      </c>
      <c r="D4263" s="18" t="s">
        <v>5172</v>
      </c>
      <c r="E4263" s="19" t="s">
        <v>10210</v>
      </c>
      <c r="F4263" s="18" t="str">
        <f t="shared" si="66"/>
        <v>São Pedro Da Serra</v>
      </c>
      <c r="G4263" s="19">
        <v>35.387</v>
      </c>
    </row>
    <row r="4264" spans="1:7" x14ac:dyDescent="0.25">
      <c r="A4264" s="18">
        <f>IF(ISNUMBER(SEARCH('1_Aspectos Geográficos'!$D$6,tab_estados[],1)),MAX($A$1:A4263)+1,0)</f>
        <v>4263</v>
      </c>
      <c r="B4264" s="18" t="s">
        <v>4761</v>
      </c>
      <c r="C4264" s="18" t="s">
        <v>4762</v>
      </c>
      <c r="D4264" s="18" t="s">
        <v>5173</v>
      </c>
      <c r="E4264" s="19" t="s">
        <v>10211</v>
      </c>
      <c r="F4264" s="18" t="str">
        <f t="shared" si="66"/>
        <v>São Pedro Das Missões</v>
      </c>
      <c r="G4264" s="19">
        <v>79.965000000000003</v>
      </c>
    </row>
    <row r="4265" spans="1:7" x14ac:dyDescent="0.25">
      <c r="A4265" s="18">
        <f>IF(ISNUMBER(SEARCH('1_Aspectos Geográficos'!$D$6,tab_estados[],1)),MAX($A$1:A4264)+1,0)</f>
        <v>4264</v>
      </c>
      <c r="B4265" s="18" t="s">
        <v>4761</v>
      </c>
      <c r="C4265" s="18" t="s">
        <v>4762</v>
      </c>
      <c r="D4265" s="18" t="s">
        <v>5174</v>
      </c>
      <c r="E4265" s="19" t="s">
        <v>10212</v>
      </c>
      <c r="F4265" s="18" t="str">
        <f t="shared" si="66"/>
        <v>São Pedro Do Butiá</v>
      </c>
      <c r="G4265" s="19">
        <v>107.631</v>
      </c>
    </row>
    <row r="4266" spans="1:7" x14ac:dyDescent="0.25">
      <c r="A4266" s="18">
        <f>IF(ISNUMBER(SEARCH('1_Aspectos Geográficos'!$D$6,tab_estados[],1)),MAX($A$1:A4265)+1,0)</f>
        <v>4265</v>
      </c>
      <c r="B4266" s="18" t="s">
        <v>4761</v>
      </c>
      <c r="C4266" s="18" t="s">
        <v>4762</v>
      </c>
      <c r="D4266" s="18" t="s">
        <v>5175</v>
      </c>
      <c r="E4266" s="19" t="s">
        <v>10213</v>
      </c>
      <c r="F4266" s="18" t="str">
        <f t="shared" si="66"/>
        <v>São Pedro Do Sul</v>
      </c>
      <c r="G4266" s="19">
        <v>873.59299999999996</v>
      </c>
    </row>
    <row r="4267" spans="1:7" x14ac:dyDescent="0.25">
      <c r="A4267" s="18">
        <f>IF(ISNUMBER(SEARCH('1_Aspectos Geográficos'!$D$6,tab_estados[],1)),MAX($A$1:A4266)+1,0)</f>
        <v>4266</v>
      </c>
      <c r="B4267" s="18" t="s">
        <v>4761</v>
      </c>
      <c r="C4267" s="18" t="s">
        <v>4762</v>
      </c>
      <c r="D4267" s="18" t="s">
        <v>5176</v>
      </c>
      <c r="E4267" s="19" t="s">
        <v>10214</v>
      </c>
      <c r="F4267" s="18" t="str">
        <f t="shared" si="66"/>
        <v>São Sebastião Do Caí</v>
      </c>
      <c r="G4267" s="19">
        <v>112.121</v>
      </c>
    </row>
    <row r="4268" spans="1:7" x14ac:dyDescent="0.25">
      <c r="A4268" s="18">
        <f>IF(ISNUMBER(SEARCH('1_Aspectos Geográficos'!$D$6,tab_estados[],1)),MAX($A$1:A4267)+1,0)</f>
        <v>4267</v>
      </c>
      <c r="B4268" s="18" t="s">
        <v>4761</v>
      </c>
      <c r="C4268" s="18" t="s">
        <v>4762</v>
      </c>
      <c r="D4268" s="18" t="s">
        <v>5177</v>
      </c>
      <c r="E4268" s="19" t="s">
        <v>10215</v>
      </c>
      <c r="F4268" s="18" t="str">
        <f t="shared" si="66"/>
        <v>São Sepé</v>
      </c>
      <c r="G4268" s="19">
        <v>2202.6480000000001</v>
      </c>
    </row>
    <row r="4269" spans="1:7" x14ac:dyDescent="0.25">
      <c r="A4269" s="18">
        <f>IF(ISNUMBER(SEARCH('1_Aspectos Geográficos'!$D$6,tab_estados[],1)),MAX($A$1:A4268)+1,0)</f>
        <v>4268</v>
      </c>
      <c r="B4269" s="18" t="s">
        <v>4761</v>
      </c>
      <c r="C4269" s="18" t="s">
        <v>4762</v>
      </c>
      <c r="D4269" s="18" t="s">
        <v>5178</v>
      </c>
      <c r="E4269" s="19" t="s">
        <v>10216</v>
      </c>
      <c r="F4269" s="18" t="str">
        <f t="shared" si="66"/>
        <v>São Valentim</v>
      </c>
      <c r="G4269" s="19">
        <v>154.18799999999999</v>
      </c>
    </row>
    <row r="4270" spans="1:7" x14ac:dyDescent="0.25">
      <c r="A4270" s="18">
        <f>IF(ISNUMBER(SEARCH('1_Aspectos Geográficos'!$D$6,tab_estados[],1)),MAX($A$1:A4269)+1,0)</f>
        <v>4269</v>
      </c>
      <c r="B4270" s="18" t="s">
        <v>4761</v>
      </c>
      <c r="C4270" s="18" t="s">
        <v>4762</v>
      </c>
      <c r="D4270" s="18" t="s">
        <v>5179</v>
      </c>
      <c r="E4270" s="19" t="s">
        <v>10217</v>
      </c>
      <c r="F4270" s="18" t="str">
        <f t="shared" si="66"/>
        <v>São Valentim Do Sul</v>
      </c>
      <c r="G4270" s="19">
        <v>91.897999999999996</v>
      </c>
    </row>
    <row r="4271" spans="1:7" x14ac:dyDescent="0.25">
      <c r="A4271" s="18">
        <f>IF(ISNUMBER(SEARCH('1_Aspectos Geográficos'!$D$6,tab_estados[],1)),MAX($A$1:A4270)+1,0)</f>
        <v>4270</v>
      </c>
      <c r="B4271" s="18" t="s">
        <v>4761</v>
      </c>
      <c r="C4271" s="18" t="s">
        <v>4762</v>
      </c>
      <c r="D4271" s="18" t="s">
        <v>5180</v>
      </c>
      <c r="E4271" s="19" t="s">
        <v>10218</v>
      </c>
      <c r="F4271" s="18" t="str">
        <f t="shared" si="66"/>
        <v>São Valério Do Sul</v>
      </c>
      <c r="G4271" s="19">
        <v>107.97</v>
      </c>
    </row>
    <row r="4272" spans="1:7" x14ac:dyDescent="0.25">
      <c r="A4272" s="18">
        <f>IF(ISNUMBER(SEARCH('1_Aspectos Geográficos'!$D$6,tab_estados[],1)),MAX($A$1:A4271)+1,0)</f>
        <v>4271</v>
      </c>
      <c r="B4272" s="18" t="s">
        <v>4761</v>
      </c>
      <c r="C4272" s="18" t="s">
        <v>4762</v>
      </c>
      <c r="D4272" s="18" t="s">
        <v>5181</v>
      </c>
      <c r="E4272" s="19" t="s">
        <v>10219</v>
      </c>
      <c r="F4272" s="18" t="str">
        <f t="shared" si="66"/>
        <v>São Vendelino</v>
      </c>
      <c r="G4272" s="19">
        <v>32.417000000000002</v>
      </c>
    </row>
    <row r="4273" spans="1:7" x14ac:dyDescent="0.25">
      <c r="A4273" s="18">
        <f>IF(ISNUMBER(SEARCH('1_Aspectos Geográficos'!$D$6,tab_estados[],1)),MAX($A$1:A4272)+1,0)</f>
        <v>4272</v>
      </c>
      <c r="B4273" s="18" t="s">
        <v>4761</v>
      </c>
      <c r="C4273" s="18" t="s">
        <v>4762</v>
      </c>
      <c r="D4273" s="18" t="s">
        <v>5182</v>
      </c>
      <c r="E4273" s="19" t="s">
        <v>10220</v>
      </c>
      <c r="F4273" s="18" t="str">
        <f t="shared" si="66"/>
        <v>São Vicente Do Sul</v>
      </c>
      <c r="G4273" s="19">
        <v>1175.2280000000001</v>
      </c>
    </row>
    <row r="4274" spans="1:7" x14ac:dyDescent="0.25">
      <c r="A4274" s="18">
        <f>IF(ISNUMBER(SEARCH('1_Aspectos Geográficos'!$D$6,tab_estados[],1)),MAX($A$1:A4273)+1,0)</f>
        <v>4273</v>
      </c>
      <c r="B4274" s="18" t="s">
        <v>4761</v>
      </c>
      <c r="C4274" s="18" t="s">
        <v>4762</v>
      </c>
      <c r="D4274" s="18" t="s">
        <v>5183</v>
      </c>
      <c r="E4274" s="19" t="s">
        <v>10221</v>
      </c>
      <c r="F4274" s="18" t="str">
        <f t="shared" si="66"/>
        <v>Sapiranga</v>
      </c>
      <c r="G4274" s="19">
        <v>138.02699999999999</v>
      </c>
    </row>
    <row r="4275" spans="1:7" x14ac:dyDescent="0.25">
      <c r="A4275" s="18">
        <f>IF(ISNUMBER(SEARCH('1_Aspectos Geográficos'!$D$6,tab_estados[],1)),MAX($A$1:A4274)+1,0)</f>
        <v>4274</v>
      </c>
      <c r="B4275" s="18" t="s">
        <v>4761</v>
      </c>
      <c r="C4275" s="18" t="s">
        <v>4762</v>
      </c>
      <c r="D4275" s="18" t="s">
        <v>5184</v>
      </c>
      <c r="E4275" s="19" t="s">
        <v>10222</v>
      </c>
      <c r="F4275" s="18" t="str">
        <f t="shared" si="66"/>
        <v>Sapucaia Do Sul</v>
      </c>
      <c r="G4275" s="19">
        <v>58.308999999999997</v>
      </c>
    </row>
    <row r="4276" spans="1:7" x14ac:dyDescent="0.25">
      <c r="A4276" s="18">
        <f>IF(ISNUMBER(SEARCH('1_Aspectos Geográficos'!$D$6,tab_estados[],1)),MAX($A$1:A4275)+1,0)</f>
        <v>4275</v>
      </c>
      <c r="B4276" s="18" t="s">
        <v>4761</v>
      </c>
      <c r="C4276" s="18" t="s">
        <v>4762</v>
      </c>
      <c r="D4276" s="18" t="s">
        <v>5185</v>
      </c>
      <c r="E4276" s="19" t="s">
        <v>9176</v>
      </c>
      <c r="F4276" s="18" t="str">
        <f t="shared" si="66"/>
        <v>Sarandi</v>
      </c>
      <c r="G4276" s="19">
        <v>353.387</v>
      </c>
    </row>
    <row r="4277" spans="1:7" x14ac:dyDescent="0.25">
      <c r="A4277" s="18">
        <f>IF(ISNUMBER(SEARCH('1_Aspectos Geográficos'!$D$6,tab_estados[],1)),MAX($A$1:A4276)+1,0)</f>
        <v>4276</v>
      </c>
      <c r="B4277" s="18" t="s">
        <v>4761</v>
      </c>
      <c r="C4277" s="18" t="s">
        <v>4762</v>
      </c>
      <c r="D4277" s="18" t="s">
        <v>5186</v>
      </c>
      <c r="E4277" s="19" t="s">
        <v>10223</v>
      </c>
      <c r="F4277" s="18" t="str">
        <f t="shared" si="66"/>
        <v>Seberi</v>
      </c>
      <c r="G4277" s="19">
        <v>301.42</v>
      </c>
    </row>
    <row r="4278" spans="1:7" x14ac:dyDescent="0.25">
      <c r="A4278" s="18">
        <f>IF(ISNUMBER(SEARCH('1_Aspectos Geográficos'!$D$6,tab_estados[],1)),MAX($A$1:A4277)+1,0)</f>
        <v>4277</v>
      </c>
      <c r="B4278" s="18" t="s">
        <v>4761</v>
      </c>
      <c r="C4278" s="18" t="s">
        <v>4762</v>
      </c>
      <c r="D4278" s="18" t="s">
        <v>5187</v>
      </c>
      <c r="E4278" s="19" t="s">
        <v>10224</v>
      </c>
      <c r="F4278" s="18" t="str">
        <f t="shared" si="66"/>
        <v>Sede Nova</v>
      </c>
      <c r="G4278" s="19">
        <v>119.297</v>
      </c>
    </row>
    <row r="4279" spans="1:7" x14ac:dyDescent="0.25">
      <c r="A4279" s="18">
        <f>IF(ISNUMBER(SEARCH('1_Aspectos Geográficos'!$D$6,tab_estados[],1)),MAX($A$1:A4278)+1,0)</f>
        <v>4278</v>
      </c>
      <c r="B4279" s="18" t="s">
        <v>4761</v>
      </c>
      <c r="C4279" s="18" t="s">
        <v>4762</v>
      </c>
      <c r="D4279" s="18" t="s">
        <v>5188</v>
      </c>
      <c r="E4279" s="19" t="s">
        <v>10225</v>
      </c>
      <c r="F4279" s="18" t="str">
        <f t="shared" si="66"/>
        <v>Segredo</v>
      </c>
      <c r="G4279" s="19">
        <v>245.809</v>
      </c>
    </row>
    <row r="4280" spans="1:7" x14ac:dyDescent="0.25">
      <c r="A4280" s="18">
        <f>IF(ISNUMBER(SEARCH('1_Aspectos Geográficos'!$D$6,tab_estados[],1)),MAX($A$1:A4279)+1,0)</f>
        <v>4279</v>
      </c>
      <c r="B4280" s="18" t="s">
        <v>4761</v>
      </c>
      <c r="C4280" s="18" t="s">
        <v>4762</v>
      </c>
      <c r="D4280" s="18" t="s">
        <v>5189</v>
      </c>
      <c r="E4280" s="19" t="s">
        <v>10226</v>
      </c>
      <c r="F4280" s="18" t="str">
        <f t="shared" si="66"/>
        <v>Selbach</v>
      </c>
      <c r="G4280" s="19">
        <v>177.642</v>
      </c>
    </row>
    <row r="4281" spans="1:7" x14ac:dyDescent="0.25">
      <c r="A4281" s="18">
        <f>IF(ISNUMBER(SEARCH('1_Aspectos Geográficos'!$D$6,tab_estados[],1)),MAX($A$1:A4280)+1,0)</f>
        <v>4280</v>
      </c>
      <c r="B4281" s="18" t="s">
        <v>4761</v>
      </c>
      <c r="C4281" s="18" t="s">
        <v>4762</v>
      </c>
      <c r="D4281" s="18" t="s">
        <v>5190</v>
      </c>
      <c r="E4281" s="19" t="s">
        <v>10227</v>
      </c>
      <c r="F4281" s="18" t="str">
        <f t="shared" si="66"/>
        <v>Senador Salgado Filho</v>
      </c>
      <c r="G4281" s="19">
        <v>147.209</v>
      </c>
    </row>
    <row r="4282" spans="1:7" x14ac:dyDescent="0.25">
      <c r="A4282" s="18">
        <f>IF(ISNUMBER(SEARCH('1_Aspectos Geográficos'!$D$6,tab_estados[],1)),MAX($A$1:A4281)+1,0)</f>
        <v>4281</v>
      </c>
      <c r="B4282" s="18" t="s">
        <v>4761</v>
      </c>
      <c r="C4282" s="18" t="s">
        <v>4762</v>
      </c>
      <c r="D4282" s="18" t="s">
        <v>5191</v>
      </c>
      <c r="E4282" s="19" t="s">
        <v>10228</v>
      </c>
      <c r="F4282" s="18" t="str">
        <f t="shared" si="66"/>
        <v>Sentinela Do Sul</v>
      </c>
      <c r="G4282" s="19">
        <v>281.964</v>
      </c>
    </row>
    <row r="4283" spans="1:7" x14ac:dyDescent="0.25">
      <c r="A4283" s="18">
        <f>IF(ISNUMBER(SEARCH('1_Aspectos Geográficos'!$D$6,tab_estados[],1)),MAX($A$1:A4282)+1,0)</f>
        <v>4282</v>
      </c>
      <c r="B4283" s="18" t="s">
        <v>4761</v>
      </c>
      <c r="C4283" s="18" t="s">
        <v>4762</v>
      </c>
      <c r="D4283" s="18" t="s">
        <v>5192</v>
      </c>
      <c r="E4283" s="19" t="s">
        <v>10229</v>
      </c>
      <c r="F4283" s="18" t="str">
        <f t="shared" si="66"/>
        <v>Serafina Corrêa</v>
      </c>
      <c r="G4283" s="19">
        <v>163.28299999999999</v>
      </c>
    </row>
    <row r="4284" spans="1:7" x14ac:dyDescent="0.25">
      <c r="A4284" s="18">
        <f>IF(ISNUMBER(SEARCH('1_Aspectos Geográficos'!$D$6,tab_estados[],1)),MAX($A$1:A4283)+1,0)</f>
        <v>4283</v>
      </c>
      <c r="B4284" s="18" t="s">
        <v>4761</v>
      </c>
      <c r="C4284" s="18" t="s">
        <v>4762</v>
      </c>
      <c r="D4284" s="18" t="s">
        <v>5193</v>
      </c>
      <c r="E4284" s="19" t="s">
        <v>10230</v>
      </c>
      <c r="F4284" s="18" t="str">
        <f t="shared" si="66"/>
        <v>Sério</v>
      </c>
      <c r="G4284" s="19">
        <v>100.35899999999999</v>
      </c>
    </row>
    <row r="4285" spans="1:7" x14ac:dyDescent="0.25">
      <c r="A4285" s="18">
        <f>IF(ISNUMBER(SEARCH('1_Aspectos Geográficos'!$D$6,tab_estados[],1)),MAX($A$1:A4284)+1,0)</f>
        <v>4284</v>
      </c>
      <c r="B4285" s="18" t="s">
        <v>4761</v>
      </c>
      <c r="C4285" s="18" t="s">
        <v>4762</v>
      </c>
      <c r="D4285" s="18" t="s">
        <v>5194</v>
      </c>
      <c r="E4285" s="19" t="s">
        <v>10231</v>
      </c>
      <c r="F4285" s="18" t="str">
        <f t="shared" si="66"/>
        <v>Sertão</v>
      </c>
      <c r="G4285" s="19">
        <v>439.47199999999998</v>
      </c>
    </row>
    <row r="4286" spans="1:7" x14ac:dyDescent="0.25">
      <c r="A4286" s="18">
        <f>IF(ISNUMBER(SEARCH('1_Aspectos Geográficos'!$D$6,tab_estados[],1)),MAX($A$1:A4285)+1,0)</f>
        <v>4285</v>
      </c>
      <c r="B4286" s="18" t="s">
        <v>4761</v>
      </c>
      <c r="C4286" s="18" t="s">
        <v>4762</v>
      </c>
      <c r="D4286" s="18" t="s">
        <v>5195</v>
      </c>
      <c r="E4286" s="19" t="s">
        <v>10232</v>
      </c>
      <c r="F4286" s="18" t="str">
        <f t="shared" si="66"/>
        <v>Sertão Santana</v>
      </c>
      <c r="G4286" s="19">
        <v>251.84700000000001</v>
      </c>
    </row>
    <row r="4287" spans="1:7" x14ac:dyDescent="0.25">
      <c r="A4287" s="18">
        <f>IF(ISNUMBER(SEARCH('1_Aspectos Geográficos'!$D$6,tab_estados[],1)),MAX($A$1:A4286)+1,0)</f>
        <v>4286</v>
      </c>
      <c r="B4287" s="18" t="s">
        <v>4761</v>
      </c>
      <c r="C4287" s="18" t="s">
        <v>4762</v>
      </c>
      <c r="D4287" s="18" t="s">
        <v>5196</v>
      </c>
      <c r="E4287" s="19" t="s">
        <v>10233</v>
      </c>
      <c r="F4287" s="18" t="str">
        <f t="shared" si="66"/>
        <v>Sete De Setembro</v>
      </c>
      <c r="G4287" s="19">
        <v>129.99299999999999</v>
      </c>
    </row>
    <row r="4288" spans="1:7" x14ac:dyDescent="0.25">
      <c r="A4288" s="18">
        <f>IF(ISNUMBER(SEARCH('1_Aspectos Geográficos'!$D$6,tab_estados[],1)),MAX($A$1:A4287)+1,0)</f>
        <v>4287</v>
      </c>
      <c r="B4288" s="18" t="s">
        <v>4761</v>
      </c>
      <c r="C4288" s="18" t="s">
        <v>4762</v>
      </c>
      <c r="D4288" s="18" t="s">
        <v>5197</v>
      </c>
      <c r="E4288" s="19" t="s">
        <v>10234</v>
      </c>
      <c r="F4288" s="18" t="str">
        <f t="shared" si="66"/>
        <v>Severiano De Almeida</v>
      </c>
      <c r="G4288" s="19">
        <v>167.59800000000001</v>
      </c>
    </row>
    <row r="4289" spans="1:7" x14ac:dyDescent="0.25">
      <c r="A4289" s="18">
        <f>IF(ISNUMBER(SEARCH('1_Aspectos Geográficos'!$D$6,tab_estados[],1)),MAX($A$1:A4288)+1,0)</f>
        <v>4288</v>
      </c>
      <c r="B4289" s="18" t="s">
        <v>4761</v>
      </c>
      <c r="C4289" s="18" t="s">
        <v>4762</v>
      </c>
      <c r="D4289" s="18" t="s">
        <v>5198</v>
      </c>
      <c r="E4289" s="19" t="s">
        <v>10235</v>
      </c>
      <c r="F4289" s="18" t="str">
        <f t="shared" si="66"/>
        <v>Silveira Martins</v>
      </c>
      <c r="G4289" s="19">
        <v>119.28700000000001</v>
      </c>
    </row>
    <row r="4290" spans="1:7" x14ac:dyDescent="0.25">
      <c r="A4290" s="18">
        <f>IF(ISNUMBER(SEARCH('1_Aspectos Geográficos'!$D$6,tab_estados[],1)),MAX($A$1:A4289)+1,0)</f>
        <v>4289</v>
      </c>
      <c r="B4290" s="18" t="s">
        <v>4761</v>
      </c>
      <c r="C4290" s="18" t="s">
        <v>4762</v>
      </c>
      <c r="D4290" s="18" t="s">
        <v>5199</v>
      </c>
      <c r="E4290" s="19" t="s">
        <v>10236</v>
      </c>
      <c r="F4290" s="18" t="str">
        <f t="shared" ref="F4290:F4353" si="67">IFERROR(VLOOKUP(ROW(A4289),lista,5,0),"")</f>
        <v>Sinimbu</v>
      </c>
      <c r="G4290" s="19">
        <v>510.12</v>
      </c>
    </row>
    <row r="4291" spans="1:7" x14ac:dyDescent="0.25">
      <c r="A4291" s="18">
        <f>IF(ISNUMBER(SEARCH('1_Aspectos Geográficos'!$D$6,tab_estados[],1)),MAX($A$1:A4290)+1,0)</f>
        <v>4290</v>
      </c>
      <c r="B4291" s="18" t="s">
        <v>4761</v>
      </c>
      <c r="C4291" s="18" t="s">
        <v>4762</v>
      </c>
      <c r="D4291" s="18" t="s">
        <v>5200</v>
      </c>
      <c r="E4291" s="19" t="s">
        <v>6726</v>
      </c>
      <c r="F4291" s="18" t="str">
        <f t="shared" si="67"/>
        <v>Sobradinho</v>
      </c>
      <c r="G4291" s="19">
        <v>128.084</v>
      </c>
    </row>
    <row r="4292" spans="1:7" x14ac:dyDescent="0.25">
      <c r="A4292" s="18">
        <f>IF(ISNUMBER(SEARCH('1_Aspectos Geográficos'!$D$6,tab_estados[],1)),MAX($A$1:A4291)+1,0)</f>
        <v>4291</v>
      </c>
      <c r="B4292" s="18" t="s">
        <v>4761</v>
      </c>
      <c r="C4292" s="18" t="s">
        <v>4762</v>
      </c>
      <c r="D4292" s="18" t="s">
        <v>5201</v>
      </c>
      <c r="E4292" s="19" t="s">
        <v>8830</v>
      </c>
      <c r="F4292" s="18" t="str">
        <f t="shared" si="67"/>
        <v>Soledade</v>
      </c>
      <c r="G4292" s="19">
        <v>1213.4100000000001</v>
      </c>
    </row>
    <row r="4293" spans="1:7" x14ac:dyDescent="0.25">
      <c r="A4293" s="18">
        <f>IF(ISNUMBER(SEARCH('1_Aspectos Geográficos'!$D$6,tab_estados[],1)),MAX($A$1:A4292)+1,0)</f>
        <v>4292</v>
      </c>
      <c r="B4293" s="18" t="s">
        <v>4761</v>
      </c>
      <c r="C4293" s="18" t="s">
        <v>4762</v>
      </c>
      <c r="D4293" s="18" t="s">
        <v>5202</v>
      </c>
      <c r="E4293" s="19" t="s">
        <v>10237</v>
      </c>
      <c r="F4293" s="18" t="str">
        <f t="shared" si="67"/>
        <v>Tabaí</v>
      </c>
      <c r="G4293" s="19">
        <v>94.754000000000005</v>
      </c>
    </row>
    <row r="4294" spans="1:7" x14ac:dyDescent="0.25">
      <c r="A4294" s="18">
        <f>IF(ISNUMBER(SEARCH('1_Aspectos Geográficos'!$D$6,tab_estados[],1)),MAX($A$1:A4293)+1,0)</f>
        <v>4293</v>
      </c>
      <c r="B4294" s="18" t="s">
        <v>4761</v>
      </c>
      <c r="C4294" s="18" t="s">
        <v>4762</v>
      </c>
      <c r="D4294" s="18" t="s">
        <v>5203</v>
      </c>
      <c r="E4294" s="19" t="s">
        <v>9186</v>
      </c>
      <c r="F4294" s="18" t="str">
        <f t="shared" si="67"/>
        <v>Tapejara</v>
      </c>
      <c r="G4294" s="19">
        <v>238.619</v>
      </c>
    </row>
    <row r="4295" spans="1:7" x14ac:dyDescent="0.25">
      <c r="A4295" s="18">
        <f>IF(ISNUMBER(SEARCH('1_Aspectos Geográficos'!$D$6,tab_estados[],1)),MAX($A$1:A4294)+1,0)</f>
        <v>4294</v>
      </c>
      <c r="B4295" s="18" t="s">
        <v>4761</v>
      </c>
      <c r="C4295" s="18" t="s">
        <v>4762</v>
      </c>
      <c r="D4295" s="18" t="s">
        <v>5204</v>
      </c>
      <c r="E4295" s="19" t="s">
        <v>10238</v>
      </c>
      <c r="F4295" s="18" t="str">
        <f t="shared" si="67"/>
        <v>Tapera</v>
      </c>
      <c r="G4295" s="19">
        <v>179.66200000000001</v>
      </c>
    </row>
    <row r="4296" spans="1:7" x14ac:dyDescent="0.25">
      <c r="A4296" s="18">
        <f>IF(ISNUMBER(SEARCH('1_Aspectos Geográficos'!$D$6,tab_estados[],1)),MAX($A$1:A4295)+1,0)</f>
        <v>4295</v>
      </c>
      <c r="B4296" s="18" t="s">
        <v>4761</v>
      </c>
      <c r="C4296" s="18" t="s">
        <v>4762</v>
      </c>
      <c r="D4296" s="18" t="s">
        <v>5205</v>
      </c>
      <c r="E4296" s="19" t="s">
        <v>10239</v>
      </c>
      <c r="F4296" s="18" t="str">
        <f t="shared" si="67"/>
        <v>Tapes</v>
      </c>
      <c r="G4296" s="19">
        <v>806.29600000000005</v>
      </c>
    </row>
    <row r="4297" spans="1:7" x14ac:dyDescent="0.25">
      <c r="A4297" s="18">
        <f>IF(ISNUMBER(SEARCH('1_Aspectos Geográficos'!$D$6,tab_estados[],1)),MAX($A$1:A4296)+1,0)</f>
        <v>4296</v>
      </c>
      <c r="B4297" s="18" t="s">
        <v>4761</v>
      </c>
      <c r="C4297" s="18" t="s">
        <v>4762</v>
      </c>
      <c r="D4297" s="18" t="s">
        <v>5206</v>
      </c>
      <c r="E4297" s="19" t="s">
        <v>10240</v>
      </c>
      <c r="F4297" s="18" t="str">
        <f t="shared" si="67"/>
        <v>Taquara</v>
      </c>
      <c r="G4297" s="19">
        <v>457.88099999999997</v>
      </c>
    </row>
    <row r="4298" spans="1:7" x14ac:dyDescent="0.25">
      <c r="A4298" s="18">
        <f>IF(ISNUMBER(SEARCH('1_Aspectos Geográficos'!$D$6,tab_estados[],1)),MAX($A$1:A4297)+1,0)</f>
        <v>4297</v>
      </c>
      <c r="B4298" s="18" t="s">
        <v>4761</v>
      </c>
      <c r="C4298" s="18" t="s">
        <v>4762</v>
      </c>
      <c r="D4298" s="18" t="s">
        <v>5207</v>
      </c>
      <c r="E4298" s="19" t="s">
        <v>10241</v>
      </c>
      <c r="F4298" s="18" t="str">
        <f t="shared" si="67"/>
        <v>Taquari</v>
      </c>
      <c r="G4298" s="19">
        <v>349.96699999999998</v>
      </c>
    </row>
    <row r="4299" spans="1:7" x14ac:dyDescent="0.25">
      <c r="A4299" s="18">
        <f>IF(ISNUMBER(SEARCH('1_Aspectos Geográficos'!$D$6,tab_estados[],1)),MAX($A$1:A4298)+1,0)</f>
        <v>4298</v>
      </c>
      <c r="B4299" s="18" t="s">
        <v>4761</v>
      </c>
      <c r="C4299" s="18" t="s">
        <v>4762</v>
      </c>
      <c r="D4299" s="18" t="s">
        <v>5208</v>
      </c>
      <c r="E4299" s="19" t="s">
        <v>10242</v>
      </c>
      <c r="F4299" s="18" t="str">
        <f t="shared" si="67"/>
        <v>Taquaruçu Do Sul</v>
      </c>
      <c r="G4299" s="19">
        <v>76.849000000000004</v>
      </c>
    </row>
    <row r="4300" spans="1:7" x14ac:dyDescent="0.25">
      <c r="A4300" s="18">
        <f>IF(ISNUMBER(SEARCH('1_Aspectos Geográficos'!$D$6,tab_estados[],1)),MAX($A$1:A4299)+1,0)</f>
        <v>4299</v>
      </c>
      <c r="B4300" s="18" t="s">
        <v>4761</v>
      </c>
      <c r="C4300" s="18" t="s">
        <v>4762</v>
      </c>
      <c r="D4300" s="18" t="s">
        <v>5209</v>
      </c>
      <c r="E4300" s="19" t="s">
        <v>8835</v>
      </c>
      <c r="F4300" s="18" t="str">
        <f t="shared" si="67"/>
        <v>Tavares</v>
      </c>
      <c r="G4300" s="19">
        <v>604.25099999999998</v>
      </c>
    </row>
    <row r="4301" spans="1:7" x14ac:dyDescent="0.25">
      <c r="A4301" s="18">
        <f>IF(ISNUMBER(SEARCH('1_Aspectos Geográficos'!$D$6,tab_estados[],1)),MAX($A$1:A4300)+1,0)</f>
        <v>4300</v>
      </c>
      <c r="B4301" s="18" t="s">
        <v>4761</v>
      </c>
      <c r="C4301" s="18" t="s">
        <v>4762</v>
      </c>
      <c r="D4301" s="18" t="s">
        <v>5210</v>
      </c>
      <c r="E4301" s="19" t="s">
        <v>10243</v>
      </c>
      <c r="F4301" s="18" t="str">
        <f t="shared" si="67"/>
        <v>Tenente Portela</v>
      </c>
      <c r="G4301" s="19">
        <v>337.95600000000002</v>
      </c>
    </row>
    <row r="4302" spans="1:7" x14ac:dyDescent="0.25">
      <c r="A4302" s="18">
        <f>IF(ISNUMBER(SEARCH('1_Aspectos Geográficos'!$D$6,tab_estados[],1)),MAX($A$1:A4301)+1,0)</f>
        <v>4301</v>
      </c>
      <c r="B4302" s="18" t="s">
        <v>4761</v>
      </c>
      <c r="C4302" s="18" t="s">
        <v>4762</v>
      </c>
      <c r="D4302" s="18" t="s">
        <v>5211</v>
      </c>
      <c r="E4302" s="19" t="s">
        <v>10244</v>
      </c>
      <c r="F4302" s="18" t="str">
        <f t="shared" si="67"/>
        <v>Terra De Areia</v>
      </c>
      <c r="G4302" s="19">
        <v>141.773</v>
      </c>
    </row>
    <row r="4303" spans="1:7" x14ac:dyDescent="0.25">
      <c r="A4303" s="18">
        <f>IF(ISNUMBER(SEARCH('1_Aspectos Geográficos'!$D$6,tab_estados[],1)),MAX($A$1:A4302)+1,0)</f>
        <v>4302</v>
      </c>
      <c r="B4303" s="18" t="s">
        <v>4761</v>
      </c>
      <c r="C4303" s="18" t="s">
        <v>4762</v>
      </c>
      <c r="D4303" s="18" t="s">
        <v>5212</v>
      </c>
      <c r="E4303" s="19" t="s">
        <v>10245</v>
      </c>
      <c r="F4303" s="18" t="str">
        <f t="shared" si="67"/>
        <v>Teutônia</v>
      </c>
      <c r="G4303" s="19">
        <v>178.46</v>
      </c>
    </row>
    <row r="4304" spans="1:7" x14ac:dyDescent="0.25">
      <c r="A4304" s="18">
        <f>IF(ISNUMBER(SEARCH('1_Aspectos Geográficos'!$D$6,tab_estados[],1)),MAX($A$1:A4303)+1,0)</f>
        <v>4303</v>
      </c>
      <c r="B4304" s="18" t="s">
        <v>4761</v>
      </c>
      <c r="C4304" s="18" t="s">
        <v>4762</v>
      </c>
      <c r="D4304" s="18" t="s">
        <v>5213</v>
      </c>
      <c r="E4304" s="19" t="s">
        <v>10246</v>
      </c>
      <c r="F4304" s="18" t="str">
        <f t="shared" si="67"/>
        <v>Tio Hugo</v>
      </c>
      <c r="G4304" s="19">
        <v>113.913</v>
      </c>
    </row>
    <row r="4305" spans="1:7" x14ac:dyDescent="0.25">
      <c r="A4305" s="18">
        <f>IF(ISNUMBER(SEARCH('1_Aspectos Geográficos'!$D$6,tab_estados[],1)),MAX($A$1:A4304)+1,0)</f>
        <v>4304</v>
      </c>
      <c r="B4305" s="18" t="s">
        <v>4761</v>
      </c>
      <c r="C4305" s="18" t="s">
        <v>4762</v>
      </c>
      <c r="D4305" s="18" t="s">
        <v>5214</v>
      </c>
      <c r="E4305" s="19" t="s">
        <v>10247</v>
      </c>
      <c r="F4305" s="18" t="str">
        <f t="shared" si="67"/>
        <v>Tiradentes Do Sul</v>
      </c>
      <c r="G4305" s="19">
        <v>236.196</v>
      </c>
    </row>
    <row r="4306" spans="1:7" x14ac:dyDescent="0.25">
      <c r="A4306" s="18">
        <f>IF(ISNUMBER(SEARCH('1_Aspectos Geográficos'!$D$6,tab_estados[],1)),MAX($A$1:A4305)+1,0)</f>
        <v>4305</v>
      </c>
      <c r="B4306" s="18" t="s">
        <v>4761</v>
      </c>
      <c r="C4306" s="18" t="s">
        <v>4762</v>
      </c>
      <c r="D4306" s="18" t="s">
        <v>5215</v>
      </c>
      <c r="E4306" s="19" t="s">
        <v>10248</v>
      </c>
      <c r="F4306" s="18" t="str">
        <f t="shared" si="67"/>
        <v>Toropi</v>
      </c>
      <c r="G4306" s="19">
        <v>202.977</v>
      </c>
    </row>
    <row r="4307" spans="1:7" x14ac:dyDescent="0.25">
      <c r="A4307" s="18">
        <f>IF(ISNUMBER(SEARCH('1_Aspectos Geográficos'!$D$6,tab_estados[],1)),MAX($A$1:A4306)+1,0)</f>
        <v>4306</v>
      </c>
      <c r="B4307" s="18" t="s">
        <v>4761</v>
      </c>
      <c r="C4307" s="18" t="s">
        <v>4762</v>
      </c>
      <c r="D4307" s="18" t="s">
        <v>5216</v>
      </c>
      <c r="E4307" s="19" t="s">
        <v>10249</v>
      </c>
      <c r="F4307" s="18" t="str">
        <f t="shared" si="67"/>
        <v>Torres</v>
      </c>
      <c r="G4307" s="19">
        <v>160.565</v>
      </c>
    </row>
    <row r="4308" spans="1:7" x14ac:dyDescent="0.25">
      <c r="A4308" s="18">
        <f>IF(ISNUMBER(SEARCH('1_Aspectos Geográficos'!$D$6,tab_estados[],1)),MAX($A$1:A4307)+1,0)</f>
        <v>4307</v>
      </c>
      <c r="B4308" s="18" t="s">
        <v>4761</v>
      </c>
      <c r="C4308" s="18" t="s">
        <v>4762</v>
      </c>
      <c r="D4308" s="18" t="s">
        <v>5217</v>
      </c>
      <c r="E4308" s="19" t="s">
        <v>10250</v>
      </c>
      <c r="F4308" s="18" t="str">
        <f t="shared" si="67"/>
        <v>Tramandaí</v>
      </c>
      <c r="G4308" s="19">
        <v>144.40799999999999</v>
      </c>
    </row>
    <row r="4309" spans="1:7" x14ac:dyDescent="0.25">
      <c r="A4309" s="18">
        <f>IF(ISNUMBER(SEARCH('1_Aspectos Geográficos'!$D$6,tab_estados[],1)),MAX($A$1:A4308)+1,0)</f>
        <v>4308</v>
      </c>
      <c r="B4309" s="18" t="s">
        <v>4761</v>
      </c>
      <c r="C4309" s="18" t="s">
        <v>4762</v>
      </c>
      <c r="D4309" s="18" t="s">
        <v>5218</v>
      </c>
      <c r="E4309" s="19" t="s">
        <v>10251</v>
      </c>
      <c r="F4309" s="18" t="str">
        <f t="shared" si="67"/>
        <v>Travesseiro</v>
      </c>
      <c r="G4309" s="19">
        <v>81.122</v>
      </c>
    </row>
    <row r="4310" spans="1:7" x14ac:dyDescent="0.25">
      <c r="A4310" s="18">
        <f>IF(ISNUMBER(SEARCH('1_Aspectos Geográficos'!$D$6,tab_estados[],1)),MAX($A$1:A4309)+1,0)</f>
        <v>4309</v>
      </c>
      <c r="B4310" s="18" t="s">
        <v>4761</v>
      </c>
      <c r="C4310" s="18" t="s">
        <v>4762</v>
      </c>
      <c r="D4310" s="18" t="s">
        <v>5219</v>
      </c>
      <c r="E4310" s="19" t="s">
        <v>10252</v>
      </c>
      <c r="F4310" s="18" t="str">
        <f t="shared" si="67"/>
        <v>Três Arroios</v>
      </c>
      <c r="G4310" s="19">
        <v>148.58199999999999</v>
      </c>
    </row>
    <row r="4311" spans="1:7" x14ac:dyDescent="0.25">
      <c r="A4311" s="18">
        <f>IF(ISNUMBER(SEARCH('1_Aspectos Geográficos'!$D$6,tab_estados[],1)),MAX($A$1:A4310)+1,0)</f>
        <v>4310</v>
      </c>
      <c r="B4311" s="18" t="s">
        <v>4761</v>
      </c>
      <c r="C4311" s="18" t="s">
        <v>4762</v>
      </c>
      <c r="D4311" s="18" t="s">
        <v>5220</v>
      </c>
      <c r="E4311" s="19" t="s">
        <v>10253</v>
      </c>
      <c r="F4311" s="18" t="str">
        <f t="shared" si="67"/>
        <v>Três Cachoeiras</v>
      </c>
      <c r="G4311" s="19">
        <v>251.05799999999999</v>
      </c>
    </row>
    <row r="4312" spans="1:7" x14ac:dyDescent="0.25">
      <c r="A4312" s="18">
        <f>IF(ISNUMBER(SEARCH('1_Aspectos Geográficos'!$D$6,tab_estados[],1)),MAX($A$1:A4311)+1,0)</f>
        <v>4311</v>
      </c>
      <c r="B4312" s="18" t="s">
        <v>4761</v>
      </c>
      <c r="C4312" s="18" t="s">
        <v>4762</v>
      </c>
      <c r="D4312" s="18" t="s">
        <v>5221</v>
      </c>
      <c r="E4312" s="19" t="s">
        <v>10254</v>
      </c>
      <c r="F4312" s="18" t="str">
        <f t="shared" si="67"/>
        <v>Três Coroas</v>
      </c>
      <c r="G4312" s="19">
        <v>185.53899999999999</v>
      </c>
    </row>
    <row r="4313" spans="1:7" x14ac:dyDescent="0.25">
      <c r="A4313" s="18">
        <f>IF(ISNUMBER(SEARCH('1_Aspectos Geográficos'!$D$6,tab_estados[],1)),MAX($A$1:A4312)+1,0)</f>
        <v>4312</v>
      </c>
      <c r="B4313" s="18" t="s">
        <v>4761</v>
      </c>
      <c r="C4313" s="18" t="s">
        <v>4762</v>
      </c>
      <c r="D4313" s="18" t="s">
        <v>5222</v>
      </c>
      <c r="E4313" s="19" t="s">
        <v>10255</v>
      </c>
      <c r="F4313" s="18" t="str">
        <f t="shared" si="67"/>
        <v>Três De Maio</v>
      </c>
      <c r="G4313" s="19">
        <v>422.19799999999998</v>
      </c>
    </row>
    <row r="4314" spans="1:7" x14ac:dyDescent="0.25">
      <c r="A4314" s="18">
        <f>IF(ISNUMBER(SEARCH('1_Aspectos Geográficos'!$D$6,tab_estados[],1)),MAX($A$1:A4313)+1,0)</f>
        <v>4313</v>
      </c>
      <c r="B4314" s="18" t="s">
        <v>4761</v>
      </c>
      <c r="C4314" s="18" t="s">
        <v>4762</v>
      </c>
      <c r="D4314" s="18" t="s">
        <v>5223</v>
      </c>
      <c r="E4314" s="19" t="s">
        <v>10256</v>
      </c>
      <c r="F4314" s="18" t="str">
        <f t="shared" si="67"/>
        <v>Três Forquilhas</v>
      </c>
      <c r="G4314" s="19">
        <v>217.25899999999999</v>
      </c>
    </row>
    <row r="4315" spans="1:7" x14ac:dyDescent="0.25">
      <c r="A4315" s="18">
        <f>IF(ISNUMBER(SEARCH('1_Aspectos Geográficos'!$D$6,tab_estados[],1)),MAX($A$1:A4314)+1,0)</f>
        <v>4314</v>
      </c>
      <c r="B4315" s="18" t="s">
        <v>4761</v>
      </c>
      <c r="C4315" s="18" t="s">
        <v>4762</v>
      </c>
      <c r="D4315" s="18" t="s">
        <v>5224</v>
      </c>
      <c r="E4315" s="19" t="s">
        <v>10257</v>
      </c>
      <c r="F4315" s="18" t="str">
        <f t="shared" si="67"/>
        <v>Três Palmeiras</v>
      </c>
      <c r="G4315" s="19">
        <v>180.59899999999999</v>
      </c>
    </row>
    <row r="4316" spans="1:7" x14ac:dyDescent="0.25">
      <c r="A4316" s="18">
        <f>IF(ISNUMBER(SEARCH('1_Aspectos Geográficos'!$D$6,tab_estados[],1)),MAX($A$1:A4315)+1,0)</f>
        <v>4315</v>
      </c>
      <c r="B4316" s="18" t="s">
        <v>4761</v>
      </c>
      <c r="C4316" s="18" t="s">
        <v>4762</v>
      </c>
      <c r="D4316" s="18" t="s">
        <v>5225</v>
      </c>
      <c r="E4316" s="19" t="s">
        <v>10258</v>
      </c>
      <c r="F4316" s="18" t="str">
        <f t="shared" si="67"/>
        <v>Três Passos</v>
      </c>
      <c r="G4316" s="19">
        <v>268.39600000000002</v>
      </c>
    </row>
    <row r="4317" spans="1:7" x14ac:dyDescent="0.25">
      <c r="A4317" s="18">
        <f>IF(ISNUMBER(SEARCH('1_Aspectos Geográficos'!$D$6,tab_estados[],1)),MAX($A$1:A4316)+1,0)</f>
        <v>4316</v>
      </c>
      <c r="B4317" s="18" t="s">
        <v>4761</v>
      </c>
      <c r="C4317" s="18" t="s">
        <v>4762</v>
      </c>
      <c r="D4317" s="18" t="s">
        <v>5226</v>
      </c>
      <c r="E4317" s="19" t="s">
        <v>10259</v>
      </c>
      <c r="F4317" s="18" t="str">
        <f t="shared" si="67"/>
        <v>Trindade Do Sul</v>
      </c>
      <c r="G4317" s="19">
        <v>268.41699999999997</v>
      </c>
    </row>
    <row r="4318" spans="1:7" x14ac:dyDescent="0.25">
      <c r="A4318" s="18">
        <f>IF(ISNUMBER(SEARCH('1_Aspectos Geográficos'!$D$6,tab_estados[],1)),MAX($A$1:A4317)+1,0)</f>
        <v>4317</v>
      </c>
      <c r="B4318" s="18" t="s">
        <v>4761</v>
      </c>
      <c r="C4318" s="18" t="s">
        <v>4762</v>
      </c>
      <c r="D4318" s="18" t="s">
        <v>5227</v>
      </c>
      <c r="E4318" s="19" t="s">
        <v>5765</v>
      </c>
      <c r="F4318" s="18" t="str">
        <f t="shared" si="67"/>
        <v>Triunfo</v>
      </c>
      <c r="G4318" s="19">
        <v>818.79899999999998</v>
      </c>
    </row>
    <row r="4319" spans="1:7" x14ac:dyDescent="0.25">
      <c r="A4319" s="18">
        <f>IF(ISNUMBER(SEARCH('1_Aspectos Geográficos'!$D$6,tab_estados[],1)),MAX($A$1:A4318)+1,0)</f>
        <v>4318</v>
      </c>
      <c r="B4319" s="18" t="s">
        <v>4761</v>
      </c>
      <c r="C4319" s="18" t="s">
        <v>4762</v>
      </c>
      <c r="D4319" s="18" t="s">
        <v>5228</v>
      </c>
      <c r="E4319" s="19" t="s">
        <v>10260</v>
      </c>
      <c r="F4319" s="18" t="str">
        <f t="shared" si="67"/>
        <v>Tucunduva</v>
      </c>
      <c r="G4319" s="19">
        <v>180.80699999999999</v>
      </c>
    </row>
    <row r="4320" spans="1:7" x14ac:dyDescent="0.25">
      <c r="A4320" s="18">
        <f>IF(ISNUMBER(SEARCH('1_Aspectos Geográficos'!$D$6,tab_estados[],1)),MAX($A$1:A4319)+1,0)</f>
        <v>4319</v>
      </c>
      <c r="B4320" s="18" t="s">
        <v>4761</v>
      </c>
      <c r="C4320" s="18" t="s">
        <v>4762</v>
      </c>
      <c r="D4320" s="18" t="s">
        <v>5229</v>
      </c>
      <c r="E4320" s="19" t="s">
        <v>10261</v>
      </c>
      <c r="F4320" s="18" t="str">
        <f t="shared" si="67"/>
        <v>Tunas</v>
      </c>
      <c r="G4320" s="19">
        <v>218.072</v>
      </c>
    </row>
    <row r="4321" spans="1:7" x14ac:dyDescent="0.25">
      <c r="A4321" s="18">
        <f>IF(ISNUMBER(SEARCH('1_Aspectos Geográficos'!$D$6,tab_estados[],1)),MAX($A$1:A4320)+1,0)</f>
        <v>4320</v>
      </c>
      <c r="B4321" s="18" t="s">
        <v>4761</v>
      </c>
      <c r="C4321" s="18" t="s">
        <v>4762</v>
      </c>
      <c r="D4321" s="18" t="s">
        <v>5230</v>
      </c>
      <c r="E4321" s="19" t="s">
        <v>10262</v>
      </c>
      <c r="F4321" s="18" t="str">
        <f t="shared" si="67"/>
        <v>Tupanci Do Sul</v>
      </c>
      <c r="G4321" s="19">
        <v>135.26400000000001</v>
      </c>
    </row>
    <row r="4322" spans="1:7" x14ac:dyDescent="0.25">
      <c r="A4322" s="18">
        <f>IF(ISNUMBER(SEARCH('1_Aspectos Geográficos'!$D$6,tab_estados[],1)),MAX($A$1:A4321)+1,0)</f>
        <v>4321</v>
      </c>
      <c r="B4322" s="18" t="s">
        <v>4761</v>
      </c>
      <c r="C4322" s="18" t="s">
        <v>4762</v>
      </c>
      <c r="D4322" s="18" t="s">
        <v>5231</v>
      </c>
      <c r="E4322" s="19" t="s">
        <v>10263</v>
      </c>
      <c r="F4322" s="18" t="str">
        <f t="shared" si="67"/>
        <v>Tupanciretã</v>
      </c>
      <c r="G4322" s="19">
        <v>2251.04</v>
      </c>
    </row>
    <row r="4323" spans="1:7" x14ac:dyDescent="0.25">
      <c r="A4323" s="18">
        <f>IF(ISNUMBER(SEARCH('1_Aspectos Geográficos'!$D$6,tab_estados[],1)),MAX($A$1:A4322)+1,0)</f>
        <v>4322</v>
      </c>
      <c r="B4323" s="18" t="s">
        <v>4761</v>
      </c>
      <c r="C4323" s="18" t="s">
        <v>4762</v>
      </c>
      <c r="D4323" s="18" t="s">
        <v>5232</v>
      </c>
      <c r="E4323" s="19" t="s">
        <v>10264</v>
      </c>
      <c r="F4323" s="18" t="str">
        <f t="shared" si="67"/>
        <v>Tupandi</v>
      </c>
      <c r="G4323" s="19">
        <v>59.542000000000002</v>
      </c>
    </row>
    <row r="4324" spans="1:7" x14ac:dyDescent="0.25">
      <c r="A4324" s="18">
        <f>IF(ISNUMBER(SEARCH('1_Aspectos Geográficos'!$D$6,tab_estados[],1)),MAX($A$1:A4323)+1,0)</f>
        <v>4323</v>
      </c>
      <c r="B4324" s="18" t="s">
        <v>4761</v>
      </c>
      <c r="C4324" s="18" t="s">
        <v>4762</v>
      </c>
      <c r="D4324" s="18" t="s">
        <v>5233</v>
      </c>
      <c r="E4324" s="19" t="s">
        <v>10265</v>
      </c>
      <c r="F4324" s="18" t="str">
        <f t="shared" si="67"/>
        <v>Tuparendi</v>
      </c>
      <c r="G4324" s="19">
        <v>307.67599999999999</v>
      </c>
    </row>
    <row r="4325" spans="1:7" x14ac:dyDescent="0.25">
      <c r="A4325" s="18">
        <f>IF(ISNUMBER(SEARCH('1_Aspectos Geográficos'!$D$6,tab_estados[],1)),MAX($A$1:A4324)+1,0)</f>
        <v>4324</v>
      </c>
      <c r="B4325" s="18" t="s">
        <v>4761</v>
      </c>
      <c r="C4325" s="18" t="s">
        <v>4762</v>
      </c>
      <c r="D4325" s="18" t="s">
        <v>5234</v>
      </c>
      <c r="E4325" s="19" t="s">
        <v>10266</v>
      </c>
      <c r="F4325" s="18" t="str">
        <f t="shared" si="67"/>
        <v>Turuçu</v>
      </c>
      <c r="G4325" s="19">
        <v>253.63499999999999</v>
      </c>
    </row>
    <row r="4326" spans="1:7" x14ac:dyDescent="0.25">
      <c r="A4326" s="18">
        <f>IF(ISNUMBER(SEARCH('1_Aspectos Geográficos'!$D$6,tab_estados[],1)),MAX($A$1:A4325)+1,0)</f>
        <v>4325</v>
      </c>
      <c r="B4326" s="18" t="s">
        <v>4761</v>
      </c>
      <c r="C4326" s="18" t="s">
        <v>4762</v>
      </c>
      <c r="D4326" s="18" t="s">
        <v>5235</v>
      </c>
      <c r="E4326" s="19" t="s">
        <v>10267</v>
      </c>
      <c r="F4326" s="18" t="str">
        <f t="shared" si="67"/>
        <v>Ubiretama</v>
      </c>
      <c r="G4326" s="19">
        <v>126.69199999999999</v>
      </c>
    </row>
    <row r="4327" spans="1:7" x14ac:dyDescent="0.25">
      <c r="A4327" s="18">
        <f>IF(ISNUMBER(SEARCH('1_Aspectos Geográficos'!$D$6,tab_estados[],1)),MAX($A$1:A4326)+1,0)</f>
        <v>4326</v>
      </c>
      <c r="B4327" s="18" t="s">
        <v>4761</v>
      </c>
      <c r="C4327" s="18" t="s">
        <v>4762</v>
      </c>
      <c r="D4327" s="18" t="s">
        <v>5236</v>
      </c>
      <c r="E4327" s="19" t="s">
        <v>10268</v>
      </c>
      <c r="F4327" s="18" t="str">
        <f t="shared" si="67"/>
        <v>União Da Serra</v>
      </c>
      <c r="G4327" s="19">
        <v>130.989</v>
      </c>
    </row>
    <row r="4328" spans="1:7" x14ac:dyDescent="0.25">
      <c r="A4328" s="18">
        <f>IF(ISNUMBER(SEARCH('1_Aspectos Geográficos'!$D$6,tab_estados[],1)),MAX($A$1:A4327)+1,0)</f>
        <v>4327</v>
      </c>
      <c r="B4328" s="18" t="s">
        <v>4761</v>
      </c>
      <c r="C4328" s="18" t="s">
        <v>4762</v>
      </c>
      <c r="D4328" s="18" t="s">
        <v>5237</v>
      </c>
      <c r="E4328" s="19" t="s">
        <v>10269</v>
      </c>
      <c r="F4328" s="18" t="str">
        <f t="shared" si="67"/>
        <v>Unistalda</v>
      </c>
      <c r="G4328" s="19">
        <v>602.38699999999994</v>
      </c>
    </row>
    <row r="4329" spans="1:7" x14ac:dyDescent="0.25">
      <c r="A4329" s="18">
        <f>IF(ISNUMBER(SEARCH('1_Aspectos Geográficos'!$D$6,tab_estados[],1)),MAX($A$1:A4328)+1,0)</f>
        <v>4328</v>
      </c>
      <c r="B4329" s="18" t="s">
        <v>4761</v>
      </c>
      <c r="C4329" s="18" t="s">
        <v>4762</v>
      </c>
      <c r="D4329" s="18" t="s">
        <v>5238</v>
      </c>
      <c r="E4329" s="19" t="s">
        <v>10270</v>
      </c>
      <c r="F4329" s="18" t="str">
        <f t="shared" si="67"/>
        <v>Uruguaiana</v>
      </c>
      <c r="G4329" s="19">
        <v>5703.5860000000002</v>
      </c>
    </row>
    <row r="4330" spans="1:7" x14ac:dyDescent="0.25">
      <c r="A4330" s="18">
        <f>IF(ISNUMBER(SEARCH('1_Aspectos Geográficos'!$D$6,tab_estados[],1)),MAX($A$1:A4329)+1,0)</f>
        <v>4329</v>
      </c>
      <c r="B4330" s="18" t="s">
        <v>4761</v>
      </c>
      <c r="C4330" s="18" t="s">
        <v>4762</v>
      </c>
      <c r="D4330" s="18" t="s">
        <v>5239</v>
      </c>
      <c r="E4330" s="19" t="s">
        <v>10271</v>
      </c>
      <c r="F4330" s="18" t="str">
        <f t="shared" si="67"/>
        <v>Vacaria</v>
      </c>
      <c r="G4330" s="19">
        <v>2124.5819999999999</v>
      </c>
    </row>
    <row r="4331" spans="1:7" x14ac:dyDescent="0.25">
      <c r="A4331" s="18">
        <f>IF(ISNUMBER(SEARCH('1_Aspectos Geográficos'!$D$6,tab_estados[],1)),MAX($A$1:A4330)+1,0)</f>
        <v>4330</v>
      </c>
      <c r="B4331" s="18" t="s">
        <v>4761</v>
      </c>
      <c r="C4331" s="18" t="s">
        <v>4762</v>
      </c>
      <c r="D4331" s="18" t="s">
        <v>5240</v>
      </c>
      <c r="E4331" s="19" t="s">
        <v>10272</v>
      </c>
      <c r="F4331" s="18" t="str">
        <f t="shared" si="67"/>
        <v>Vale Verde</v>
      </c>
      <c r="G4331" s="19">
        <v>329.72699999999998</v>
      </c>
    </row>
    <row r="4332" spans="1:7" x14ac:dyDescent="0.25">
      <c r="A4332" s="18">
        <f>IF(ISNUMBER(SEARCH('1_Aspectos Geográficos'!$D$6,tab_estados[],1)),MAX($A$1:A4331)+1,0)</f>
        <v>4331</v>
      </c>
      <c r="B4332" s="18" t="s">
        <v>4761</v>
      </c>
      <c r="C4332" s="18" t="s">
        <v>4762</v>
      </c>
      <c r="D4332" s="18" t="s">
        <v>5241</v>
      </c>
      <c r="E4332" s="19" t="s">
        <v>10273</v>
      </c>
      <c r="F4332" s="18" t="str">
        <f t="shared" si="67"/>
        <v>Vale Do Sol</v>
      </c>
      <c r="G4332" s="19">
        <v>328.22699999999998</v>
      </c>
    </row>
    <row r="4333" spans="1:7" x14ac:dyDescent="0.25">
      <c r="A4333" s="18">
        <f>IF(ISNUMBER(SEARCH('1_Aspectos Geográficos'!$D$6,tab_estados[],1)),MAX($A$1:A4332)+1,0)</f>
        <v>4332</v>
      </c>
      <c r="B4333" s="18" t="s">
        <v>4761</v>
      </c>
      <c r="C4333" s="18" t="s">
        <v>4762</v>
      </c>
      <c r="D4333" s="18" t="s">
        <v>5242</v>
      </c>
      <c r="E4333" s="19" t="s">
        <v>10274</v>
      </c>
      <c r="F4333" s="18" t="str">
        <f t="shared" si="67"/>
        <v>Vale Real</v>
      </c>
      <c r="G4333" s="19">
        <v>45.085000000000001</v>
      </c>
    </row>
    <row r="4334" spans="1:7" x14ac:dyDescent="0.25">
      <c r="A4334" s="18">
        <f>IF(ISNUMBER(SEARCH('1_Aspectos Geográficos'!$D$6,tab_estados[],1)),MAX($A$1:A4333)+1,0)</f>
        <v>4333</v>
      </c>
      <c r="B4334" s="18" t="s">
        <v>4761</v>
      </c>
      <c r="C4334" s="18" t="s">
        <v>4762</v>
      </c>
      <c r="D4334" s="18" t="s">
        <v>5243</v>
      </c>
      <c r="E4334" s="19" t="s">
        <v>10275</v>
      </c>
      <c r="F4334" s="18" t="str">
        <f t="shared" si="67"/>
        <v>Vanini</v>
      </c>
      <c r="G4334" s="19">
        <v>65.108000000000004</v>
      </c>
    </row>
    <row r="4335" spans="1:7" x14ac:dyDescent="0.25">
      <c r="A4335" s="18">
        <f>IF(ISNUMBER(SEARCH('1_Aspectos Geográficos'!$D$6,tab_estados[],1)),MAX($A$1:A4334)+1,0)</f>
        <v>4334</v>
      </c>
      <c r="B4335" s="18" t="s">
        <v>4761</v>
      </c>
      <c r="C4335" s="18" t="s">
        <v>4762</v>
      </c>
      <c r="D4335" s="18" t="s">
        <v>5244</v>
      </c>
      <c r="E4335" s="19" t="s">
        <v>10276</v>
      </c>
      <c r="F4335" s="18" t="str">
        <f t="shared" si="67"/>
        <v>Venâncio Aires</v>
      </c>
      <c r="G4335" s="19">
        <v>772.22799999999995</v>
      </c>
    </row>
    <row r="4336" spans="1:7" x14ac:dyDescent="0.25">
      <c r="A4336" s="18">
        <f>IF(ISNUMBER(SEARCH('1_Aspectos Geográficos'!$D$6,tab_estados[],1)),MAX($A$1:A4335)+1,0)</f>
        <v>4335</v>
      </c>
      <c r="B4336" s="18" t="s">
        <v>4761</v>
      </c>
      <c r="C4336" s="18" t="s">
        <v>4762</v>
      </c>
      <c r="D4336" s="18" t="s">
        <v>5245</v>
      </c>
      <c r="E4336" s="19" t="s">
        <v>6757</v>
      </c>
      <c r="F4336" s="18" t="str">
        <f t="shared" si="67"/>
        <v>Vera Cruz</v>
      </c>
      <c r="G4336" s="19">
        <v>309.62099999999998</v>
      </c>
    </row>
    <row r="4337" spans="1:7" x14ac:dyDescent="0.25">
      <c r="A4337" s="18">
        <f>IF(ISNUMBER(SEARCH('1_Aspectos Geográficos'!$D$6,tab_estados[],1)),MAX($A$1:A4336)+1,0)</f>
        <v>4336</v>
      </c>
      <c r="B4337" s="18" t="s">
        <v>4761</v>
      </c>
      <c r="C4337" s="18" t="s">
        <v>4762</v>
      </c>
      <c r="D4337" s="18" t="s">
        <v>5246</v>
      </c>
      <c r="E4337" s="19" t="s">
        <v>10277</v>
      </c>
      <c r="F4337" s="18" t="str">
        <f t="shared" si="67"/>
        <v>Veranópolis</v>
      </c>
      <c r="G4337" s="19">
        <v>289.43299999999999</v>
      </c>
    </row>
    <row r="4338" spans="1:7" x14ac:dyDescent="0.25">
      <c r="A4338" s="18">
        <f>IF(ISNUMBER(SEARCH('1_Aspectos Geográficos'!$D$6,tab_estados[],1)),MAX($A$1:A4337)+1,0)</f>
        <v>4337</v>
      </c>
      <c r="B4338" s="18" t="s">
        <v>4761</v>
      </c>
      <c r="C4338" s="18" t="s">
        <v>4762</v>
      </c>
      <c r="D4338" s="18" t="s">
        <v>5247</v>
      </c>
      <c r="E4338" s="19" t="s">
        <v>10278</v>
      </c>
      <c r="F4338" s="18" t="str">
        <f t="shared" si="67"/>
        <v>Vespasiano Correa</v>
      </c>
      <c r="G4338" s="19">
        <v>113.886</v>
      </c>
    </row>
    <row r="4339" spans="1:7" x14ac:dyDescent="0.25">
      <c r="A4339" s="18">
        <f>IF(ISNUMBER(SEARCH('1_Aspectos Geográficos'!$D$6,tab_estados[],1)),MAX($A$1:A4338)+1,0)</f>
        <v>4338</v>
      </c>
      <c r="B4339" s="18" t="s">
        <v>4761</v>
      </c>
      <c r="C4339" s="18" t="s">
        <v>4762</v>
      </c>
      <c r="D4339" s="18" t="s">
        <v>5248</v>
      </c>
      <c r="E4339" s="19" t="s">
        <v>10279</v>
      </c>
      <c r="F4339" s="18" t="str">
        <f t="shared" si="67"/>
        <v>Viadutos</v>
      </c>
      <c r="G4339" s="19">
        <v>268.24099999999999</v>
      </c>
    </row>
    <row r="4340" spans="1:7" x14ac:dyDescent="0.25">
      <c r="A4340" s="18">
        <f>IF(ISNUMBER(SEARCH('1_Aspectos Geográficos'!$D$6,tab_estados[],1)),MAX($A$1:A4339)+1,0)</f>
        <v>4339</v>
      </c>
      <c r="B4340" s="18" t="s">
        <v>4761</v>
      </c>
      <c r="C4340" s="18" t="s">
        <v>4762</v>
      </c>
      <c r="D4340" s="18" t="s">
        <v>5249</v>
      </c>
      <c r="E4340" s="19" t="s">
        <v>10280</v>
      </c>
      <c r="F4340" s="18" t="str">
        <f t="shared" si="67"/>
        <v>Viamão</v>
      </c>
      <c r="G4340" s="19">
        <v>1497.0940000000001</v>
      </c>
    </row>
    <row r="4341" spans="1:7" x14ac:dyDescent="0.25">
      <c r="A4341" s="18">
        <f>IF(ISNUMBER(SEARCH('1_Aspectos Geográficos'!$D$6,tab_estados[],1)),MAX($A$1:A4340)+1,0)</f>
        <v>4340</v>
      </c>
      <c r="B4341" s="18" t="s">
        <v>4761</v>
      </c>
      <c r="C4341" s="18" t="s">
        <v>4762</v>
      </c>
      <c r="D4341" s="18" t="s">
        <v>5250</v>
      </c>
      <c r="E4341" s="19" t="s">
        <v>10281</v>
      </c>
      <c r="F4341" s="18" t="str">
        <f t="shared" si="67"/>
        <v>Vicente Dutra</v>
      </c>
      <c r="G4341" s="19">
        <v>193.05500000000001</v>
      </c>
    </row>
    <row r="4342" spans="1:7" x14ac:dyDescent="0.25">
      <c r="A4342" s="18">
        <f>IF(ISNUMBER(SEARCH('1_Aspectos Geográficos'!$D$6,tab_estados[],1)),MAX($A$1:A4341)+1,0)</f>
        <v>4341</v>
      </c>
      <c r="B4342" s="18" t="s">
        <v>4761</v>
      </c>
      <c r="C4342" s="18" t="s">
        <v>4762</v>
      </c>
      <c r="D4342" s="18" t="s">
        <v>5251</v>
      </c>
      <c r="E4342" s="19" t="s">
        <v>10282</v>
      </c>
      <c r="F4342" s="18" t="str">
        <f t="shared" si="67"/>
        <v>Victor Graeff</v>
      </c>
      <c r="G4342" s="19">
        <v>238.273</v>
      </c>
    </row>
    <row r="4343" spans="1:7" x14ac:dyDescent="0.25">
      <c r="A4343" s="18">
        <f>IF(ISNUMBER(SEARCH('1_Aspectos Geográficos'!$D$6,tab_estados[],1)),MAX($A$1:A4342)+1,0)</f>
        <v>4342</v>
      </c>
      <c r="B4343" s="18" t="s">
        <v>4761</v>
      </c>
      <c r="C4343" s="18" t="s">
        <v>4762</v>
      </c>
      <c r="D4343" s="18" t="s">
        <v>5252</v>
      </c>
      <c r="E4343" s="19" t="s">
        <v>10283</v>
      </c>
      <c r="F4343" s="18" t="str">
        <f t="shared" si="67"/>
        <v>Vila Flores</v>
      </c>
      <c r="G4343" s="19">
        <v>107.819</v>
      </c>
    </row>
    <row r="4344" spans="1:7" x14ac:dyDescent="0.25">
      <c r="A4344" s="18">
        <f>IF(ISNUMBER(SEARCH('1_Aspectos Geográficos'!$D$6,tab_estados[],1)),MAX($A$1:A4343)+1,0)</f>
        <v>4343</v>
      </c>
      <c r="B4344" s="18" t="s">
        <v>4761</v>
      </c>
      <c r="C4344" s="18" t="s">
        <v>4762</v>
      </c>
      <c r="D4344" s="18" t="s">
        <v>5253</v>
      </c>
      <c r="E4344" s="19" t="s">
        <v>10284</v>
      </c>
      <c r="F4344" s="18" t="str">
        <f t="shared" si="67"/>
        <v>Vila Lângaro</v>
      </c>
      <c r="G4344" s="19">
        <v>152.172</v>
      </c>
    </row>
    <row r="4345" spans="1:7" x14ac:dyDescent="0.25">
      <c r="A4345" s="18">
        <f>IF(ISNUMBER(SEARCH('1_Aspectos Geográficos'!$D$6,tab_estados[],1)),MAX($A$1:A4344)+1,0)</f>
        <v>4344</v>
      </c>
      <c r="B4345" s="18" t="s">
        <v>4761</v>
      </c>
      <c r="C4345" s="18" t="s">
        <v>4762</v>
      </c>
      <c r="D4345" s="18" t="s">
        <v>5254</v>
      </c>
      <c r="E4345" s="19" t="s">
        <v>10285</v>
      </c>
      <c r="F4345" s="18" t="str">
        <f t="shared" si="67"/>
        <v>Vila Maria</v>
      </c>
      <c r="G4345" s="19">
        <v>181.328</v>
      </c>
    </row>
    <row r="4346" spans="1:7" x14ac:dyDescent="0.25">
      <c r="A4346" s="18">
        <f>IF(ISNUMBER(SEARCH('1_Aspectos Geográficos'!$D$6,tab_estados[],1)),MAX($A$1:A4345)+1,0)</f>
        <v>4345</v>
      </c>
      <c r="B4346" s="18" t="s">
        <v>4761</v>
      </c>
      <c r="C4346" s="18" t="s">
        <v>4762</v>
      </c>
      <c r="D4346" s="18" t="s">
        <v>5255</v>
      </c>
      <c r="E4346" s="19" t="s">
        <v>10286</v>
      </c>
      <c r="F4346" s="18" t="str">
        <f t="shared" si="67"/>
        <v>Vila Nova Do Sul</v>
      </c>
      <c r="G4346" s="19">
        <v>507.94200000000001</v>
      </c>
    </row>
    <row r="4347" spans="1:7" x14ac:dyDescent="0.25">
      <c r="A4347" s="18">
        <f>IF(ISNUMBER(SEARCH('1_Aspectos Geográficos'!$D$6,tab_estados[],1)),MAX($A$1:A4346)+1,0)</f>
        <v>4346</v>
      </c>
      <c r="B4347" s="18" t="s">
        <v>4761</v>
      </c>
      <c r="C4347" s="18" t="s">
        <v>4762</v>
      </c>
      <c r="D4347" s="18" t="s">
        <v>5256</v>
      </c>
      <c r="E4347" s="19" t="s">
        <v>5769</v>
      </c>
      <c r="F4347" s="18" t="str">
        <f t="shared" si="67"/>
        <v>Vista Alegre</v>
      </c>
      <c r="G4347" s="19">
        <v>77.454999999999998</v>
      </c>
    </row>
    <row r="4348" spans="1:7" x14ac:dyDescent="0.25">
      <c r="A4348" s="18">
        <f>IF(ISNUMBER(SEARCH('1_Aspectos Geográficos'!$D$6,tab_estados[],1)),MAX($A$1:A4347)+1,0)</f>
        <v>4347</v>
      </c>
      <c r="B4348" s="18" t="s">
        <v>4761</v>
      </c>
      <c r="C4348" s="18" t="s">
        <v>4762</v>
      </c>
      <c r="D4348" s="18" t="s">
        <v>5257</v>
      </c>
      <c r="E4348" s="19" t="s">
        <v>10287</v>
      </c>
      <c r="F4348" s="18" t="str">
        <f t="shared" si="67"/>
        <v>Vista Alegre Do Prata</v>
      </c>
      <c r="G4348" s="19">
        <v>119.327</v>
      </c>
    </row>
    <row r="4349" spans="1:7" x14ac:dyDescent="0.25">
      <c r="A4349" s="18">
        <f>IF(ISNUMBER(SEARCH('1_Aspectos Geográficos'!$D$6,tab_estados[],1)),MAX($A$1:A4348)+1,0)</f>
        <v>4348</v>
      </c>
      <c r="B4349" s="18" t="s">
        <v>4761</v>
      </c>
      <c r="C4349" s="18" t="s">
        <v>4762</v>
      </c>
      <c r="D4349" s="18" t="s">
        <v>5258</v>
      </c>
      <c r="E4349" s="19" t="s">
        <v>10288</v>
      </c>
      <c r="F4349" s="18" t="str">
        <f t="shared" si="67"/>
        <v>Vista Gaúcha</v>
      </c>
      <c r="G4349" s="19">
        <v>89.802999999999997</v>
      </c>
    </row>
    <row r="4350" spans="1:7" x14ac:dyDescent="0.25">
      <c r="A4350" s="18">
        <f>IF(ISNUMBER(SEARCH('1_Aspectos Geográficos'!$D$6,tab_estados[],1)),MAX($A$1:A4349)+1,0)</f>
        <v>4349</v>
      </c>
      <c r="B4350" s="18" t="s">
        <v>4761</v>
      </c>
      <c r="C4350" s="18" t="s">
        <v>4762</v>
      </c>
      <c r="D4350" s="18" t="s">
        <v>5259</v>
      </c>
      <c r="E4350" s="19" t="s">
        <v>10289</v>
      </c>
      <c r="F4350" s="18" t="str">
        <f t="shared" si="67"/>
        <v>Vitória Das Missões</v>
      </c>
      <c r="G4350" s="19">
        <v>259.60899999999998</v>
      </c>
    </row>
    <row r="4351" spans="1:7" x14ac:dyDescent="0.25">
      <c r="A4351" s="18">
        <f>IF(ISNUMBER(SEARCH('1_Aspectos Geográficos'!$D$6,tab_estados[],1)),MAX($A$1:A4350)+1,0)</f>
        <v>4350</v>
      </c>
      <c r="B4351" s="18" t="s">
        <v>4761</v>
      </c>
      <c r="C4351" s="18" t="s">
        <v>4762</v>
      </c>
      <c r="D4351" s="18" t="s">
        <v>5260</v>
      </c>
      <c r="E4351" s="19" t="s">
        <v>10290</v>
      </c>
      <c r="F4351" s="18" t="str">
        <f t="shared" si="67"/>
        <v>Westfalia</v>
      </c>
      <c r="G4351" s="19">
        <v>63.664999999999999</v>
      </c>
    </row>
    <row r="4352" spans="1:7" x14ac:dyDescent="0.25">
      <c r="A4352" s="18">
        <f>IF(ISNUMBER(SEARCH('1_Aspectos Geográficos'!$D$6,tab_estados[],1)),MAX($A$1:A4351)+1,0)</f>
        <v>4351</v>
      </c>
      <c r="B4352" s="18" t="s">
        <v>4761</v>
      </c>
      <c r="C4352" s="18" t="s">
        <v>4762</v>
      </c>
      <c r="D4352" s="18" t="s">
        <v>5261</v>
      </c>
      <c r="E4352" s="19" t="s">
        <v>10291</v>
      </c>
      <c r="F4352" s="18" t="str">
        <f t="shared" si="67"/>
        <v>Xangri-Lá</v>
      </c>
      <c r="G4352" s="19">
        <v>60.688000000000002</v>
      </c>
    </row>
    <row r="4353" spans="1:7" x14ac:dyDescent="0.25">
      <c r="A4353" s="18">
        <f>IF(ISNUMBER(SEARCH('1_Aspectos Geográficos'!$D$6,tab_estados[],1)),MAX($A$1:A4352)+1,0)</f>
        <v>4352</v>
      </c>
      <c r="B4353" s="18" t="s">
        <v>97</v>
      </c>
      <c r="C4353" s="18" t="s">
        <v>119</v>
      </c>
      <c r="D4353" s="18" t="s">
        <v>120</v>
      </c>
      <c r="E4353" s="19" t="s">
        <v>10292</v>
      </c>
      <c r="F4353" s="18" t="str">
        <f t="shared" si="67"/>
        <v>Alta Floresta D'Oeste</v>
      </c>
      <c r="G4353" s="19">
        <v>7067.0249999999996</v>
      </c>
    </row>
    <row r="4354" spans="1:7" x14ac:dyDescent="0.25">
      <c r="A4354" s="18">
        <f>IF(ISNUMBER(SEARCH('1_Aspectos Geográficos'!$D$6,tab_estados[],1)),MAX($A$1:A4353)+1,0)</f>
        <v>4353</v>
      </c>
      <c r="B4354" s="18" t="s">
        <v>97</v>
      </c>
      <c r="C4354" s="18" t="s">
        <v>119</v>
      </c>
      <c r="D4354" s="18" t="s">
        <v>121</v>
      </c>
      <c r="E4354" s="19" t="s">
        <v>10293</v>
      </c>
      <c r="F4354" s="18" t="str">
        <f t="shared" ref="F4354:F4417" si="68">IFERROR(VLOOKUP(ROW(A4353),lista,5,0),"")</f>
        <v>Ariquemes</v>
      </c>
      <c r="G4354" s="19">
        <v>4426.5709999999999</v>
      </c>
    </row>
    <row r="4355" spans="1:7" x14ac:dyDescent="0.25">
      <c r="A4355" s="18">
        <f>IF(ISNUMBER(SEARCH('1_Aspectos Geográficos'!$D$6,tab_estados[],1)),MAX($A$1:A4354)+1,0)</f>
        <v>4354</v>
      </c>
      <c r="B4355" s="18" t="s">
        <v>97</v>
      </c>
      <c r="C4355" s="18" t="s">
        <v>119</v>
      </c>
      <c r="D4355" s="18" t="s">
        <v>122</v>
      </c>
      <c r="E4355" s="19" t="s">
        <v>10294</v>
      </c>
      <c r="F4355" s="18" t="str">
        <f t="shared" si="68"/>
        <v>Cabixi</v>
      </c>
      <c r="G4355" s="19">
        <v>1314.3530000000001</v>
      </c>
    </row>
    <row r="4356" spans="1:7" x14ac:dyDescent="0.25">
      <c r="A4356" s="18">
        <f>IF(ISNUMBER(SEARCH('1_Aspectos Geográficos'!$D$6,tab_estados[],1)),MAX($A$1:A4355)+1,0)</f>
        <v>4355</v>
      </c>
      <c r="B4356" s="18" t="s">
        <v>97</v>
      </c>
      <c r="C4356" s="18" t="s">
        <v>119</v>
      </c>
      <c r="D4356" s="18" t="s">
        <v>123</v>
      </c>
      <c r="E4356" s="19" t="s">
        <v>10295</v>
      </c>
      <c r="F4356" s="18" t="str">
        <f t="shared" si="68"/>
        <v>Cacoal</v>
      </c>
      <c r="G4356" s="19">
        <v>3792.9479999999999</v>
      </c>
    </row>
    <row r="4357" spans="1:7" x14ac:dyDescent="0.25">
      <c r="A4357" s="18">
        <f>IF(ISNUMBER(SEARCH('1_Aspectos Geográficos'!$D$6,tab_estados[],1)),MAX($A$1:A4356)+1,0)</f>
        <v>4356</v>
      </c>
      <c r="B4357" s="18" t="s">
        <v>97</v>
      </c>
      <c r="C4357" s="18" t="s">
        <v>119</v>
      </c>
      <c r="D4357" s="18" t="s">
        <v>124</v>
      </c>
      <c r="E4357" s="19" t="s">
        <v>10296</v>
      </c>
      <c r="F4357" s="18" t="str">
        <f t="shared" si="68"/>
        <v>Cerejeiras</v>
      </c>
      <c r="G4357" s="19">
        <v>2783.3</v>
      </c>
    </row>
    <row r="4358" spans="1:7" x14ac:dyDescent="0.25">
      <c r="A4358" s="18">
        <f>IF(ISNUMBER(SEARCH('1_Aspectos Geográficos'!$D$6,tab_estados[],1)),MAX($A$1:A4357)+1,0)</f>
        <v>4357</v>
      </c>
      <c r="B4358" s="18" t="s">
        <v>97</v>
      </c>
      <c r="C4358" s="18" t="s">
        <v>119</v>
      </c>
      <c r="D4358" s="18" t="s">
        <v>125</v>
      </c>
      <c r="E4358" s="19" t="s">
        <v>10297</v>
      </c>
      <c r="F4358" s="18" t="str">
        <f t="shared" si="68"/>
        <v>Colorado Do Oeste</v>
      </c>
      <c r="G4358" s="19">
        <v>1451.06</v>
      </c>
    </row>
    <row r="4359" spans="1:7" x14ac:dyDescent="0.25">
      <c r="A4359" s="18">
        <f>IF(ISNUMBER(SEARCH('1_Aspectos Geográficos'!$D$6,tab_estados[],1)),MAX($A$1:A4358)+1,0)</f>
        <v>4358</v>
      </c>
      <c r="B4359" s="18" t="s">
        <v>97</v>
      </c>
      <c r="C4359" s="18" t="s">
        <v>119</v>
      </c>
      <c r="D4359" s="18" t="s">
        <v>126</v>
      </c>
      <c r="E4359" s="19" t="s">
        <v>10298</v>
      </c>
      <c r="F4359" s="18" t="str">
        <f t="shared" si="68"/>
        <v>Corumbiara</v>
      </c>
      <c r="G4359" s="19">
        <v>3060.3209999999999</v>
      </c>
    </row>
    <row r="4360" spans="1:7" x14ac:dyDescent="0.25">
      <c r="A4360" s="18">
        <f>IF(ISNUMBER(SEARCH('1_Aspectos Geográficos'!$D$6,tab_estados[],1)),MAX($A$1:A4359)+1,0)</f>
        <v>4359</v>
      </c>
      <c r="B4360" s="18" t="s">
        <v>97</v>
      </c>
      <c r="C4360" s="18" t="s">
        <v>119</v>
      </c>
      <c r="D4360" s="18" t="s">
        <v>127</v>
      </c>
      <c r="E4360" s="19" t="s">
        <v>5741</v>
      </c>
      <c r="F4360" s="18" t="str">
        <f t="shared" si="68"/>
        <v>Costa Marques</v>
      </c>
      <c r="G4360" s="19">
        <v>4987.1769999999997</v>
      </c>
    </row>
    <row r="4361" spans="1:7" x14ac:dyDescent="0.25">
      <c r="A4361" s="18">
        <f>IF(ISNUMBER(SEARCH('1_Aspectos Geográficos'!$D$6,tab_estados[],1)),MAX($A$1:A4360)+1,0)</f>
        <v>4360</v>
      </c>
      <c r="B4361" s="18" t="s">
        <v>97</v>
      </c>
      <c r="C4361" s="18" t="s">
        <v>119</v>
      </c>
      <c r="D4361" s="18" t="s">
        <v>128</v>
      </c>
      <c r="E4361" s="19" t="s">
        <v>10299</v>
      </c>
      <c r="F4361" s="18" t="str">
        <f t="shared" si="68"/>
        <v>Espigão D'Oeste</v>
      </c>
      <c r="G4361" s="19">
        <v>4518.0259999999998</v>
      </c>
    </row>
    <row r="4362" spans="1:7" x14ac:dyDescent="0.25">
      <c r="A4362" s="18">
        <f>IF(ISNUMBER(SEARCH('1_Aspectos Geográficos'!$D$6,tab_estados[],1)),MAX($A$1:A4361)+1,0)</f>
        <v>4361</v>
      </c>
      <c r="B4362" s="18" t="s">
        <v>97</v>
      </c>
      <c r="C4362" s="18" t="s">
        <v>119</v>
      </c>
      <c r="D4362" s="18" t="s">
        <v>129</v>
      </c>
      <c r="E4362" s="19" t="s">
        <v>10300</v>
      </c>
      <c r="F4362" s="18" t="str">
        <f t="shared" si="68"/>
        <v>Guajará-Mirim</v>
      </c>
      <c r="G4362" s="19">
        <v>24855.723999999998</v>
      </c>
    </row>
    <row r="4363" spans="1:7" x14ac:dyDescent="0.25">
      <c r="A4363" s="18">
        <f>IF(ISNUMBER(SEARCH('1_Aspectos Geográficos'!$D$6,tab_estados[],1)),MAX($A$1:A4362)+1,0)</f>
        <v>4362</v>
      </c>
      <c r="B4363" s="18" t="s">
        <v>97</v>
      </c>
      <c r="C4363" s="18" t="s">
        <v>119</v>
      </c>
      <c r="D4363" s="18" t="s">
        <v>130</v>
      </c>
      <c r="E4363" s="19" t="s">
        <v>10301</v>
      </c>
      <c r="F4363" s="18" t="str">
        <f t="shared" si="68"/>
        <v>Jaru</v>
      </c>
      <c r="G4363" s="19">
        <v>2944.1280000000002</v>
      </c>
    </row>
    <row r="4364" spans="1:7" x14ac:dyDescent="0.25">
      <c r="A4364" s="18">
        <f>IF(ISNUMBER(SEARCH('1_Aspectos Geográficos'!$D$6,tab_estados[],1)),MAX($A$1:A4363)+1,0)</f>
        <v>4363</v>
      </c>
      <c r="B4364" s="18" t="s">
        <v>97</v>
      </c>
      <c r="C4364" s="18" t="s">
        <v>119</v>
      </c>
      <c r="D4364" s="18" t="s">
        <v>131</v>
      </c>
      <c r="E4364" s="19" t="s">
        <v>10302</v>
      </c>
      <c r="F4364" s="18" t="str">
        <f t="shared" si="68"/>
        <v>Ji-Paraná</v>
      </c>
      <c r="G4364" s="19">
        <v>6896.6490000000003</v>
      </c>
    </row>
    <row r="4365" spans="1:7" x14ac:dyDescent="0.25">
      <c r="A4365" s="18">
        <f>IF(ISNUMBER(SEARCH('1_Aspectos Geográficos'!$D$6,tab_estados[],1)),MAX($A$1:A4364)+1,0)</f>
        <v>4364</v>
      </c>
      <c r="B4365" s="18" t="s">
        <v>97</v>
      </c>
      <c r="C4365" s="18" t="s">
        <v>119</v>
      </c>
      <c r="D4365" s="18" t="s">
        <v>132</v>
      </c>
      <c r="E4365" s="19" t="s">
        <v>6112</v>
      </c>
      <c r="F4365" s="18" t="str">
        <f t="shared" si="68"/>
        <v>Machadinho D'Oeste</v>
      </c>
      <c r="G4365" s="19">
        <v>8509.27</v>
      </c>
    </row>
    <row r="4366" spans="1:7" x14ac:dyDescent="0.25">
      <c r="A4366" s="18">
        <f>IF(ISNUMBER(SEARCH('1_Aspectos Geográficos'!$D$6,tab_estados[],1)),MAX($A$1:A4365)+1,0)</f>
        <v>4365</v>
      </c>
      <c r="B4366" s="18" t="s">
        <v>97</v>
      </c>
      <c r="C4366" s="18" t="s">
        <v>119</v>
      </c>
      <c r="D4366" s="18" t="s">
        <v>133</v>
      </c>
      <c r="E4366" s="19" t="s">
        <v>10303</v>
      </c>
      <c r="F4366" s="18" t="str">
        <f t="shared" si="68"/>
        <v>Nova Brasilândia D'Oeste</v>
      </c>
      <c r="G4366" s="19">
        <v>1703.008</v>
      </c>
    </row>
    <row r="4367" spans="1:7" x14ac:dyDescent="0.25">
      <c r="A4367" s="18">
        <f>IF(ISNUMBER(SEARCH('1_Aspectos Geográficos'!$D$6,tab_estados[],1)),MAX($A$1:A4366)+1,0)</f>
        <v>4366</v>
      </c>
      <c r="B4367" s="18" t="s">
        <v>97</v>
      </c>
      <c r="C4367" s="18" t="s">
        <v>119</v>
      </c>
      <c r="D4367" s="18" t="s">
        <v>134</v>
      </c>
      <c r="E4367" s="19" t="s">
        <v>10304</v>
      </c>
      <c r="F4367" s="18" t="str">
        <f t="shared" si="68"/>
        <v>Ouro Preto Do Oeste</v>
      </c>
      <c r="G4367" s="19">
        <v>1969.85</v>
      </c>
    </row>
    <row r="4368" spans="1:7" x14ac:dyDescent="0.25">
      <c r="A4368" s="18">
        <f>IF(ISNUMBER(SEARCH('1_Aspectos Geográficos'!$D$6,tab_estados[],1)),MAX($A$1:A4367)+1,0)</f>
        <v>4367</v>
      </c>
      <c r="B4368" s="18" t="s">
        <v>97</v>
      </c>
      <c r="C4368" s="18" t="s">
        <v>119</v>
      </c>
      <c r="D4368" s="18" t="s">
        <v>135</v>
      </c>
      <c r="E4368" s="19" t="s">
        <v>10305</v>
      </c>
      <c r="F4368" s="18" t="str">
        <f t="shared" si="68"/>
        <v>Pimenta Bueno</v>
      </c>
      <c r="G4368" s="19">
        <v>6240.94</v>
      </c>
    </row>
    <row r="4369" spans="1:7" x14ac:dyDescent="0.25">
      <c r="A4369" s="18">
        <f>IF(ISNUMBER(SEARCH('1_Aspectos Geográficos'!$D$6,tab_estados[],1)),MAX($A$1:A4368)+1,0)</f>
        <v>4368</v>
      </c>
      <c r="B4369" s="18" t="s">
        <v>97</v>
      </c>
      <c r="C4369" s="18" t="s">
        <v>119</v>
      </c>
      <c r="D4369" s="18" t="s">
        <v>136</v>
      </c>
      <c r="E4369" s="19" t="s">
        <v>10306</v>
      </c>
      <c r="F4369" s="18" t="str">
        <f t="shared" si="68"/>
        <v>Porto Velho</v>
      </c>
      <c r="G4369" s="19">
        <v>34090.962</v>
      </c>
    </row>
    <row r="4370" spans="1:7" x14ac:dyDescent="0.25">
      <c r="A4370" s="18">
        <f>IF(ISNUMBER(SEARCH('1_Aspectos Geográficos'!$D$6,tab_estados[],1)),MAX($A$1:A4369)+1,0)</f>
        <v>4369</v>
      </c>
      <c r="B4370" s="18" t="s">
        <v>97</v>
      </c>
      <c r="C4370" s="18" t="s">
        <v>119</v>
      </c>
      <c r="D4370" s="18" t="s">
        <v>137</v>
      </c>
      <c r="E4370" s="19" t="s">
        <v>7411</v>
      </c>
      <c r="F4370" s="18" t="str">
        <f t="shared" si="68"/>
        <v>Presidente Médici</v>
      </c>
      <c r="G4370" s="19">
        <v>1758.4649999999999</v>
      </c>
    </row>
    <row r="4371" spans="1:7" x14ac:dyDescent="0.25">
      <c r="A4371" s="18">
        <f>IF(ISNUMBER(SEARCH('1_Aspectos Geográficos'!$D$6,tab_estados[],1)),MAX($A$1:A4370)+1,0)</f>
        <v>4370</v>
      </c>
      <c r="B4371" s="18" t="s">
        <v>97</v>
      </c>
      <c r="C4371" s="18" t="s">
        <v>119</v>
      </c>
      <c r="D4371" s="18" t="s">
        <v>138</v>
      </c>
      <c r="E4371" s="19" t="s">
        <v>10307</v>
      </c>
      <c r="F4371" s="18" t="str">
        <f t="shared" si="68"/>
        <v>Rio Crespo</v>
      </c>
      <c r="G4371" s="19">
        <v>1717.64</v>
      </c>
    </row>
    <row r="4372" spans="1:7" x14ac:dyDescent="0.25">
      <c r="A4372" s="18">
        <f>IF(ISNUMBER(SEARCH('1_Aspectos Geográficos'!$D$6,tab_estados[],1)),MAX($A$1:A4371)+1,0)</f>
        <v>4371</v>
      </c>
      <c r="B4372" s="18" t="s">
        <v>97</v>
      </c>
      <c r="C4372" s="18" t="s">
        <v>119</v>
      </c>
      <c r="D4372" s="18" t="s">
        <v>139</v>
      </c>
      <c r="E4372" s="19" t="s">
        <v>10308</v>
      </c>
      <c r="F4372" s="18" t="str">
        <f t="shared" si="68"/>
        <v>Rolim De Moura</v>
      </c>
      <c r="G4372" s="19">
        <v>1457.8879999999999</v>
      </c>
    </row>
    <row r="4373" spans="1:7" x14ac:dyDescent="0.25">
      <c r="A4373" s="18">
        <f>IF(ISNUMBER(SEARCH('1_Aspectos Geográficos'!$D$6,tab_estados[],1)),MAX($A$1:A4372)+1,0)</f>
        <v>4372</v>
      </c>
      <c r="B4373" s="18" t="s">
        <v>97</v>
      </c>
      <c r="C4373" s="18" t="s">
        <v>119</v>
      </c>
      <c r="D4373" s="18" t="s">
        <v>140</v>
      </c>
      <c r="E4373" s="19" t="s">
        <v>10309</v>
      </c>
      <c r="F4373" s="18" t="str">
        <f t="shared" si="68"/>
        <v>Santa Luzia D'Oeste</v>
      </c>
      <c r="G4373" s="19">
        <v>1197.796</v>
      </c>
    </row>
    <row r="4374" spans="1:7" x14ac:dyDescent="0.25">
      <c r="A4374" s="18">
        <f>IF(ISNUMBER(SEARCH('1_Aspectos Geográficos'!$D$6,tab_estados[],1)),MAX($A$1:A4373)+1,0)</f>
        <v>4373</v>
      </c>
      <c r="B4374" s="18" t="s">
        <v>97</v>
      </c>
      <c r="C4374" s="18" t="s">
        <v>119</v>
      </c>
      <c r="D4374" s="18" t="s">
        <v>141</v>
      </c>
      <c r="E4374" s="19" t="s">
        <v>10310</v>
      </c>
      <c r="F4374" s="18" t="str">
        <f t="shared" si="68"/>
        <v>Vilhena</v>
      </c>
      <c r="G4374" s="19">
        <v>11699.146000000001</v>
      </c>
    </row>
    <row r="4375" spans="1:7" x14ac:dyDescent="0.25">
      <c r="A4375" s="18">
        <f>IF(ISNUMBER(SEARCH('1_Aspectos Geográficos'!$D$6,tab_estados[],1)),MAX($A$1:A4374)+1,0)</f>
        <v>4374</v>
      </c>
      <c r="B4375" s="18" t="s">
        <v>97</v>
      </c>
      <c r="C4375" s="18" t="s">
        <v>119</v>
      </c>
      <c r="D4375" s="18" t="s">
        <v>142</v>
      </c>
      <c r="E4375" s="19" t="s">
        <v>10311</v>
      </c>
      <c r="F4375" s="18" t="str">
        <f t="shared" si="68"/>
        <v>São Miguel Do Guaporé</v>
      </c>
      <c r="G4375" s="19">
        <v>7460.2190000000001</v>
      </c>
    </row>
    <row r="4376" spans="1:7" x14ac:dyDescent="0.25">
      <c r="A4376" s="18">
        <f>IF(ISNUMBER(SEARCH('1_Aspectos Geográficos'!$D$6,tab_estados[],1)),MAX($A$1:A4375)+1,0)</f>
        <v>4375</v>
      </c>
      <c r="B4376" s="18" t="s">
        <v>97</v>
      </c>
      <c r="C4376" s="18" t="s">
        <v>119</v>
      </c>
      <c r="D4376" s="18" t="s">
        <v>143</v>
      </c>
      <c r="E4376" s="19" t="s">
        <v>10312</v>
      </c>
      <c r="F4376" s="18" t="str">
        <f t="shared" si="68"/>
        <v>Nova Mamoré</v>
      </c>
      <c r="G4376" s="19">
        <v>10071.643</v>
      </c>
    </row>
    <row r="4377" spans="1:7" x14ac:dyDescent="0.25">
      <c r="A4377" s="18">
        <f>IF(ISNUMBER(SEARCH('1_Aspectos Geográficos'!$D$6,tab_estados[],1)),MAX($A$1:A4376)+1,0)</f>
        <v>4376</v>
      </c>
      <c r="B4377" s="18" t="s">
        <v>97</v>
      </c>
      <c r="C4377" s="18" t="s">
        <v>119</v>
      </c>
      <c r="D4377" s="18" t="s">
        <v>144</v>
      </c>
      <c r="E4377" s="19" t="s">
        <v>6110</v>
      </c>
      <c r="F4377" s="18" t="str">
        <f t="shared" si="68"/>
        <v>Alvorada D'Oeste</v>
      </c>
      <c r="G4377" s="19">
        <v>3029.1889999999999</v>
      </c>
    </row>
    <row r="4378" spans="1:7" x14ac:dyDescent="0.25">
      <c r="A4378" s="18">
        <f>IF(ISNUMBER(SEARCH('1_Aspectos Geográficos'!$D$6,tab_estados[],1)),MAX($A$1:A4377)+1,0)</f>
        <v>4377</v>
      </c>
      <c r="B4378" s="18" t="s">
        <v>97</v>
      </c>
      <c r="C4378" s="18" t="s">
        <v>119</v>
      </c>
      <c r="D4378" s="18" t="s">
        <v>145</v>
      </c>
      <c r="E4378" s="19" t="s">
        <v>10313</v>
      </c>
      <c r="F4378" s="18" t="str">
        <f t="shared" si="68"/>
        <v>Alto Alegre Dos Parecis</v>
      </c>
      <c r="G4378" s="19">
        <v>3958.2730000000001</v>
      </c>
    </row>
    <row r="4379" spans="1:7" x14ac:dyDescent="0.25">
      <c r="A4379" s="18">
        <f>IF(ISNUMBER(SEARCH('1_Aspectos Geográficos'!$D$6,tab_estados[],1)),MAX($A$1:A4378)+1,0)</f>
        <v>4378</v>
      </c>
      <c r="B4379" s="18" t="s">
        <v>97</v>
      </c>
      <c r="C4379" s="18" t="s">
        <v>119</v>
      </c>
      <c r="D4379" s="18" t="s">
        <v>146</v>
      </c>
      <c r="E4379" s="19" t="s">
        <v>9208</v>
      </c>
      <c r="F4379" s="18" t="str">
        <f t="shared" si="68"/>
        <v>Alto Paraíso</v>
      </c>
      <c r="G4379" s="19">
        <v>2651.8220000000001</v>
      </c>
    </row>
    <row r="4380" spans="1:7" x14ac:dyDescent="0.25">
      <c r="A4380" s="18">
        <f>IF(ISNUMBER(SEARCH('1_Aspectos Geográficos'!$D$6,tab_estados[],1)),MAX($A$1:A4379)+1,0)</f>
        <v>4379</v>
      </c>
      <c r="B4380" s="18" t="s">
        <v>97</v>
      </c>
      <c r="C4380" s="18" t="s">
        <v>119</v>
      </c>
      <c r="D4380" s="18" t="s">
        <v>147</v>
      </c>
      <c r="E4380" s="19" t="s">
        <v>7783</v>
      </c>
      <c r="F4380" s="18" t="str">
        <f t="shared" si="68"/>
        <v>Buritis</v>
      </c>
      <c r="G4380" s="19">
        <v>3265.8090000000002</v>
      </c>
    </row>
    <row r="4381" spans="1:7" x14ac:dyDescent="0.25">
      <c r="A4381" s="18">
        <f>IF(ISNUMBER(SEARCH('1_Aspectos Geográficos'!$D$6,tab_estados[],1)),MAX($A$1:A4380)+1,0)</f>
        <v>4380</v>
      </c>
      <c r="B4381" s="18" t="s">
        <v>97</v>
      </c>
      <c r="C4381" s="18" t="s">
        <v>119</v>
      </c>
      <c r="D4381" s="18" t="s">
        <v>148</v>
      </c>
      <c r="E4381" s="19" t="s">
        <v>10314</v>
      </c>
      <c r="F4381" s="18" t="str">
        <f t="shared" si="68"/>
        <v>Novo Horizonte Do Oeste</v>
      </c>
      <c r="G4381" s="19">
        <v>843.44600000000003</v>
      </c>
    </row>
    <row r="4382" spans="1:7" x14ac:dyDescent="0.25">
      <c r="A4382" s="18">
        <f>IF(ISNUMBER(SEARCH('1_Aspectos Geográficos'!$D$6,tab_estados[],1)),MAX($A$1:A4381)+1,0)</f>
        <v>4381</v>
      </c>
      <c r="B4382" s="18" t="s">
        <v>97</v>
      </c>
      <c r="C4382" s="18" t="s">
        <v>119</v>
      </c>
      <c r="D4382" s="18" t="s">
        <v>149</v>
      </c>
      <c r="E4382" s="19" t="s">
        <v>10315</v>
      </c>
      <c r="F4382" s="18" t="str">
        <f t="shared" si="68"/>
        <v>Cacaulândia</v>
      </c>
      <c r="G4382" s="19">
        <v>1961.778</v>
      </c>
    </row>
    <row r="4383" spans="1:7" x14ac:dyDescent="0.25">
      <c r="A4383" s="18">
        <f>IF(ISNUMBER(SEARCH('1_Aspectos Geográficos'!$D$6,tab_estados[],1)),MAX($A$1:A4382)+1,0)</f>
        <v>4382</v>
      </c>
      <c r="B4383" s="18" t="s">
        <v>97</v>
      </c>
      <c r="C4383" s="18" t="s">
        <v>119</v>
      </c>
      <c r="D4383" s="18" t="s">
        <v>150</v>
      </c>
      <c r="E4383" s="19" t="s">
        <v>10316</v>
      </c>
      <c r="F4383" s="18" t="str">
        <f t="shared" si="68"/>
        <v>Campo Novo De Rondônia</v>
      </c>
      <c r="G4383" s="19">
        <v>3442.0050000000001</v>
      </c>
    </row>
    <row r="4384" spans="1:7" x14ac:dyDescent="0.25">
      <c r="A4384" s="18">
        <f>IF(ISNUMBER(SEARCH('1_Aspectos Geográficos'!$D$6,tab_estados[],1)),MAX($A$1:A4383)+1,0)</f>
        <v>4383</v>
      </c>
      <c r="B4384" s="18" t="s">
        <v>97</v>
      </c>
      <c r="C4384" s="18" t="s">
        <v>119</v>
      </c>
      <c r="D4384" s="18" t="s">
        <v>151</v>
      </c>
      <c r="E4384" s="19" t="s">
        <v>10317</v>
      </c>
      <c r="F4384" s="18" t="str">
        <f t="shared" si="68"/>
        <v>Candeias Do Jamari</v>
      </c>
      <c r="G4384" s="19">
        <v>6843.8680000000004</v>
      </c>
    </row>
    <row r="4385" spans="1:7" x14ac:dyDescent="0.25">
      <c r="A4385" s="18">
        <f>IF(ISNUMBER(SEARCH('1_Aspectos Geográficos'!$D$6,tab_estados[],1)),MAX($A$1:A4384)+1,0)</f>
        <v>4384</v>
      </c>
      <c r="B4385" s="18" t="s">
        <v>97</v>
      </c>
      <c r="C4385" s="18" t="s">
        <v>119</v>
      </c>
      <c r="D4385" s="18" t="s">
        <v>152</v>
      </c>
      <c r="E4385" s="19" t="s">
        <v>10318</v>
      </c>
      <c r="F4385" s="18" t="str">
        <f t="shared" si="68"/>
        <v>Castanheiras</v>
      </c>
      <c r="G4385" s="19">
        <v>892.84199999999998</v>
      </c>
    </row>
    <row r="4386" spans="1:7" x14ac:dyDescent="0.25">
      <c r="A4386" s="18">
        <f>IF(ISNUMBER(SEARCH('1_Aspectos Geográficos'!$D$6,tab_estados[],1)),MAX($A$1:A4385)+1,0)</f>
        <v>4385</v>
      </c>
      <c r="B4386" s="18" t="s">
        <v>97</v>
      </c>
      <c r="C4386" s="18" t="s">
        <v>119</v>
      </c>
      <c r="D4386" s="18" t="s">
        <v>153</v>
      </c>
      <c r="E4386" s="19" t="s">
        <v>10319</v>
      </c>
      <c r="F4386" s="18" t="str">
        <f t="shared" si="68"/>
        <v>Chupinguaia</v>
      </c>
      <c r="G4386" s="19">
        <v>5126.723</v>
      </c>
    </row>
    <row r="4387" spans="1:7" x14ac:dyDescent="0.25">
      <c r="A4387" s="18">
        <f>IF(ISNUMBER(SEARCH('1_Aspectos Geográficos'!$D$6,tab_estados[],1)),MAX($A$1:A4386)+1,0)</f>
        <v>4386</v>
      </c>
      <c r="B4387" s="18" t="s">
        <v>97</v>
      </c>
      <c r="C4387" s="18" t="s">
        <v>119</v>
      </c>
      <c r="D4387" s="18" t="s">
        <v>154</v>
      </c>
      <c r="E4387" s="19" t="s">
        <v>5742</v>
      </c>
      <c r="F4387" s="18" t="str">
        <f t="shared" si="68"/>
        <v>Cujubim</v>
      </c>
      <c r="G4387" s="19">
        <v>3863.9459999999999</v>
      </c>
    </row>
    <row r="4388" spans="1:7" x14ac:dyDescent="0.25">
      <c r="A4388" s="18">
        <f>IF(ISNUMBER(SEARCH('1_Aspectos Geográficos'!$D$6,tab_estados[],1)),MAX($A$1:A4387)+1,0)</f>
        <v>4387</v>
      </c>
      <c r="B4388" s="18" t="s">
        <v>97</v>
      </c>
      <c r="C4388" s="18" t="s">
        <v>119</v>
      </c>
      <c r="D4388" s="18" t="s">
        <v>155</v>
      </c>
      <c r="E4388" s="19" t="s">
        <v>10320</v>
      </c>
      <c r="F4388" s="18" t="str">
        <f t="shared" si="68"/>
        <v>Governador Jorge Teixeira</v>
      </c>
      <c r="G4388" s="19">
        <v>5067.384</v>
      </c>
    </row>
    <row r="4389" spans="1:7" x14ac:dyDescent="0.25">
      <c r="A4389" s="18">
        <f>IF(ISNUMBER(SEARCH('1_Aspectos Geográficos'!$D$6,tab_estados[],1)),MAX($A$1:A4388)+1,0)</f>
        <v>4388</v>
      </c>
      <c r="B4389" s="18" t="s">
        <v>97</v>
      </c>
      <c r="C4389" s="18" t="s">
        <v>119</v>
      </c>
      <c r="D4389" s="18" t="s">
        <v>156</v>
      </c>
      <c r="E4389" s="19" t="s">
        <v>10321</v>
      </c>
      <c r="F4389" s="18" t="str">
        <f t="shared" si="68"/>
        <v>Itapuã Do Oeste</v>
      </c>
      <c r="G4389" s="19">
        <v>4081.58</v>
      </c>
    </row>
    <row r="4390" spans="1:7" x14ac:dyDescent="0.25">
      <c r="A4390" s="18">
        <f>IF(ISNUMBER(SEARCH('1_Aspectos Geográficos'!$D$6,tab_estados[],1)),MAX($A$1:A4389)+1,0)</f>
        <v>4389</v>
      </c>
      <c r="B4390" s="18" t="s">
        <v>97</v>
      </c>
      <c r="C4390" s="18" t="s">
        <v>119</v>
      </c>
      <c r="D4390" s="18" t="s">
        <v>157</v>
      </c>
      <c r="E4390" s="19" t="s">
        <v>10322</v>
      </c>
      <c r="F4390" s="18" t="str">
        <f t="shared" si="68"/>
        <v>Ministro Andreazza</v>
      </c>
      <c r="G4390" s="19">
        <v>798.08299999999997</v>
      </c>
    </row>
    <row r="4391" spans="1:7" x14ac:dyDescent="0.25">
      <c r="A4391" s="18">
        <f>IF(ISNUMBER(SEARCH('1_Aspectos Geográficos'!$D$6,tab_estados[],1)),MAX($A$1:A4390)+1,0)</f>
        <v>4390</v>
      </c>
      <c r="B4391" s="18" t="s">
        <v>97</v>
      </c>
      <c r="C4391" s="18" t="s">
        <v>119</v>
      </c>
      <c r="D4391" s="18" t="s">
        <v>158</v>
      </c>
      <c r="E4391" s="19" t="s">
        <v>10323</v>
      </c>
      <c r="F4391" s="18" t="str">
        <f t="shared" si="68"/>
        <v>Mirante Da Serra</v>
      </c>
      <c r="G4391" s="19">
        <v>1191.875</v>
      </c>
    </row>
    <row r="4392" spans="1:7" x14ac:dyDescent="0.25">
      <c r="A4392" s="18">
        <f>IF(ISNUMBER(SEARCH('1_Aspectos Geográficos'!$D$6,tab_estados[],1)),MAX($A$1:A4391)+1,0)</f>
        <v>4391</v>
      </c>
      <c r="B4392" s="18" t="s">
        <v>97</v>
      </c>
      <c r="C4392" s="18" t="s">
        <v>119</v>
      </c>
      <c r="D4392" s="18" t="s">
        <v>159</v>
      </c>
      <c r="E4392" s="19" t="s">
        <v>10324</v>
      </c>
      <c r="F4392" s="18" t="str">
        <f t="shared" si="68"/>
        <v>Monte Negro</v>
      </c>
      <c r="G4392" s="19">
        <v>1931.3779999999999</v>
      </c>
    </row>
    <row r="4393" spans="1:7" x14ac:dyDescent="0.25">
      <c r="A4393" s="18">
        <f>IF(ISNUMBER(SEARCH('1_Aspectos Geográficos'!$D$6,tab_estados[],1)),MAX($A$1:A4392)+1,0)</f>
        <v>4392</v>
      </c>
      <c r="B4393" s="18" t="s">
        <v>97</v>
      </c>
      <c r="C4393" s="18" t="s">
        <v>119</v>
      </c>
      <c r="D4393" s="18" t="s">
        <v>160</v>
      </c>
      <c r="E4393" s="19" t="s">
        <v>8095</v>
      </c>
      <c r="F4393" s="18" t="str">
        <f t="shared" si="68"/>
        <v>Nova União</v>
      </c>
      <c r="G4393" s="19">
        <v>807.12599999999998</v>
      </c>
    </row>
    <row r="4394" spans="1:7" x14ac:dyDescent="0.25">
      <c r="A4394" s="18">
        <f>IF(ISNUMBER(SEARCH('1_Aspectos Geográficos'!$D$6,tab_estados[],1)),MAX($A$1:A4393)+1,0)</f>
        <v>4393</v>
      </c>
      <c r="B4394" s="18" t="s">
        <v>97</v>
      </c>
      <c r="C4394" s="18" t="s">
        <v>119</v>
      </c>
      <c r="D4394" s="18" t="s">
        <v>161</v>
      </c>
      <c r="E4394" s="19" t="s">
        <v>10325</v>
      </c>
      <c r="F4394" s="18" t="str">
        <f t="shared" si="68"/>
        <v>Parecis</v>
      </c>
      <c r="G4394" s="19">
        <v>2548.683</v>
      </c>
    </row>
    <row r="4395" spans="1:7" x14ac:dyDescent="0.25">
      <c r="A4395" s="18">
        <f>IF(ISNUMBER(SEARCH('1_Aspectos Geográficos'!$D$6,tab_estados[],1)),MAX($A$1:A4394)+1,0)</f>
        <v>4394</v>
      </c>
      <c r="B4395" s="18" t="s">
        <v>97</v>
      </c>
      <c r="C4395" s="18" t="s">
        <v>119</v>
      </c>
      <c r="D4395" s="18" t="s">
        <v>162</v>
      </c>
      <c r="E4395" s="19" t="s">
        <v>10326</v>
      </c>
      <c r="F4395" s="18" t="str">
        <f t="shared" si="68"/>
        <v>Pimenteiras Do Oeste</v>
      </c>
      <c r="G4395" s="19">
        <v>6014.7330000000002</v>
      </c>
    </row>
    <row r="4396" spans="1:7" x14ac:dyDescent="0.25">
      <c r="A4396" s="18">
        <f>IF(ISNUMBER(SEARCH('1_Aspectos Geográficos'!$D$6,tab_estados[],1)),MAX($A$1:A4395)+1,0)</f>
        <v>4395</v>
      </c>
      <c r="B4396" s="18" t="s">
        <v>97</v>
      </c>
      <c r="C4396" s="18" t="s">
        <v>119</v>
      </c>
      <c r="D4396" s="18" t="s">
        <v>163</v>
      </c>
      <c r="E4396" s="19" t="s">
        <v>10327</v>
      </c>
      <c r="F4396" s="18" t="str">
        <f t="shared" si="68"/>
        <v>Primavera De Rondônia</v>
      </c>
      <c r="G4396" s="19">
        <v>605.69200000000001</v>
      </c>
    </row>
    <row r="4397" spans="1:7" x14ac:dyDescent="0.25">
      <c r="A4397" s="18">
        <f>IF(ISNUMBER(SEARCH('1_Aspectos Geográficos'!$D$6,tab_estados[],1)),MAX($A$1:A4396)+1,0)</f>
        <v>4396</v>
      </c>
      <c r="B4397" s="18" t="s">
        <v>97</v>
      </c>
      <c r="C4397" s="18" t="s">
        <v>119</v>
      </c>
      <c r="D4397" s="18" t="s">
        <v>164</v>
      </c>
      <c r="E4397" s="19" t="s">
        <v>10328</v>
      </c>
      <c r="F4397" s="18" t="str">
        <f t="shared" si="68"/>
        <v>São Felipe D'Oeste</v>
      </c>
      <c r="G4397" s="19">
        <v>541.64700000000005</v>
      </c>
    </row>
    <row r="4398" spans="1:7" x14ac:dyDescent="0.25">
      <c r="A4398" s="18">
        <f>IF(ISNUMBER(SEARCH('1_Aspectos Geográficos'!$D$6,tab_estados[],1)),MAX($A$1:A4397)+1,0)</f>
        <v>4397</v>
      </c>
      <c r="B4398" s="18" t="s">
        <v>97</v>
      </c>
      <c r="C4398" s="18" t="s">
        <v>119</v>
      </c>
      <c r="D4398" s="18" t="s">
        <v>165</v>
      </c>
      <c r="E4398" s="19" t="s">
        <v>10329</v>
      </c>
      <c r="F4398" s="18" t="str">
        <f t="shared" si="68"/>
        <v>São Francisco Do Guaporé</v>
      </c>
      <c r="G4398" s="19">
        <v>10959.767</v>
      </c>
    </row>
    <row r="4399" spans="1:7" x14ac:dyDescent="0.25">
      <c r="A4399" s="18">
        <f>IF(ISNUMBER(SEARCH('1_Aspectos Geográficos'!$D$6,tab_estados[],1)),MAX($A$1:A4398)+1,0)</f>
        <v>4398</v>
      </c>
      <c r="B4399" s="18" t="s">
        <v>97</v>
      </c>
      <c r="C4399" s="18" t="s">
        <v>119</v>
      </c>
      <c r="D4399" s="18" t="s">
        <v>166</v>
      </c>
      <c r="E4399" s="19" t="s">
        <v>10330</v>
      </c>
      <c r="F4399" s="18" t="str">
        <f t="shared" si="68"/>
        <v>Seringueiras</v>
      </c>
      <c r="G4399" s="19">
        <v>3773.5050000000001</v>
      </c>
    </row>
    <row r="4400" spans="1:7" x14ac:dyDescent="0.25">
      <c r="A4400" s="18">
        <f>IF(ISNUMBER(SEARCH('1_Aspectos Geográficos'!$D$6,tab_estados[],1)),MAX($A$1:A4399)+1,0)</f>
        <v>4399</v>
      </c>
      <c r="B4400" s="18" t="s">
        <v>97</v>
      </c>
      <c r="C4400" s="18" t="s">
        <v>119</v>
      </c>
      <c r="D4400" s="18" t="s">
        <v>167</v>
      </c>
      <c r="E4400" s="19" t="s">
        <v>10331</v>
      </c>
      <c r="F4400" s="18" t="str">
        <f t="shared" si="68"/>
        <v>Teixeirópolis</v>
      </c>
      <c r="G4400" s="19">
        <v>459.97800000000001</v>
      </c>
    </row>
    <row r="4401" spans="1:7" x14ac:dyDescent="0.25">
      <c r="A4401" s="18">
        <f>IF(ISNUMBER(SEARCH('1_Aspectos Geográficos'!$D$6,tab_estados[],1)),MAX($A$1:A4400)+1,0)</f>
        <v>4400</v>
      </c>
      <c r="B4401" s="18" t="s">
        <v>97</v>
      </c>
      <c r="C4401" s="18" t="s">
        <v>119</v>
      </c>
      <c r="D4401" s="18" t="s">
        <v>168</v>
      </c>
      <c r="E4401" s="19" t="s">
        <v>10332</v>
      </c>
      <c r="F4401" s="18" t="str">
        <f t="shared" si="68"/>
        <v>Theobroma</v>
      </c>
      <c r="G4401" s="19">
        <v>2197.413</v>
      </c>
    </row>
    <row r="4402" spans="1:7" x14ac:dyDescent="0.25">
      <c r="A4402" s="18">
        <f>IF(ISNUMBER(SEARCH('1_Aspectos Geográficos'!$D$6,tab_estados[],1)),MAX($A$1:A4401)+1,0)</f>
        <v>4401</v>
      </c>
      <c r="B4402" s="18" t="s">
        <v>97</v>
      </c>
      <c r="C4402" s="18" t="s">
        <v>119</v>
      </c>
      <c r="D4402" s="18" t="s">
        <v>169</v>
      </c>
      <c r="E4402" s="19" t="s">
        <v>10333</v>
      </c>
      <c r="F4402" s="18" t="str">
        <f t="shared" si="68"/>
        <v>Urupá</v>
      </c>
      <c r="G4402" s="19">
        <v>831.85699999999997</v>
      </c>
    </row>
    <row r="4403" spans="1:7" x14ac:dyDescent="0.25">
      <c r="A4403" s="18">
        <f>IF(ISNUMBER(SEARCH('1_Aspectos Geográficos'!$D$6,tab_estados[],1)),MAX($A$1:A4402)+1,0)</f>
        <v>4402</v>
      </c>
      <c r="B4403" s="18" t="s">
        <v>97</v>
      </c>
      <c r="C4403" s="18" t="s">
        <v>119</v>
      </c>
      <c r="D4403" s="18" t="s">
        <v>170</v>
      </c>
      <c r="E4403" s="19" t="s">
        <v>6114</v>
      </c>
      <c r="F4403" s="18" t="str">
        <f t="shared" si="68"/>
        <v>Vale Do Anari</v>
      </c>
      <c r="G4403" s="19">
        <v>3135.1060000000002</v>
      </c>
    </row>
    <row r="4404" spans="1:7" x14ac:dyDescent="0.25">
      <c r="A4404" s="18">
        <f>IF(ISNUMBER(SEARCH('1_Aspectos Geográficos'!$D$6,tab_estados[],1)),MAX($A$1:A4403)+1,0)</f>
        <v>4403</v>
      </c>
      <c r="B4404" s="18" t="s">
        <v>97</v>
      </c>
      <c r="C4404" s="18" t="s">
        <v>119</v>
      </c>
      <c r="D4404" s="18" t="s">
        <v>171</v>
      </c>
      <c r="E4404" s="19" t="s">
        <v>10334</v>
      </c>
      <c r="F4404" s="18" t="str">
        <f t="shared" si="68"/>
        <v>Vale Do Paraíso</v>
      </c>
      <c r="G4404" s="19">
        <v>965.67600000000004</v>
      </c>
    </row>
    <row r="4405" spans="1:7" x14ac:dyDescent="0.25">
      <c r="A4405" s="18">
        <f>IF(ISNUMBER(SEARCH('1_Aspectos Geográficos'!$D$6,tab_estados[],1)),MAX($A$1:A4404)+1,0)</f>
        <v>4404</v>
      </c>
      <c r="B4405" s="18" t="s">
        <v>99</v>
      </c>
      <c r="C4405" s="18" t="s">
        <v>257</v>
      </c>
      <c r="D4405" s="18" t="s">
        <v>258</v>
      </c>
      <c r="E4405" s="19" t="s">
        <v>10335</v>
      </c>
      <c r="F4405" s="18" t="str">
        <f t="shared" si="68"/>
        <v>Amajari</v>
      </c>
      <c r="G4405" s="19">
        <v>28472.31</v>
      </c>
    </row>
    <row r="4406" spans="1:7" x14ac:dyDescent="0.25">
      <c r="A4406" s="18">
        <f>IF(ISNUMBER(SEARCH('1_Aspectos Geográficos'!$D$6,tab_estados[],1)),MAX($A$1:A4405)+1,0)</f>
        <v>4405</v>
      </c>
      <c r="B4406" s="18" t="s">
        <v>99</v>
      </c>
      <c r="C4406" s="18" t="s">
        <v>257</v>
      </c>
      <c r="D4406" s="18" t="s">
        <v>259</v>
      </c>
      <c r="E4406" s="19" t="s">
        <v>6116</v>
      </c>
      <c r="F4406" s="18" t="str">
        <f t="shared" si="68"/>
        <v>Alto Alegre</v>
      </c>
      <c r="G4406" s="19">
        <v>25753.487000000001</v>
      </c>
    </row>
    <row r="4407" spans="1:7" x14ac:dyDescent="0.25">
      <c r="A4407" s="18">
        <f>IF(ISNUMBER(SEARCH('1_Aspectos Geográficos'!$D$6,tab_estados[],1)),MAX($A$1:A4406)+1,0)</f>
        <v>4406</v>
      </c>
      <c r="B4407" s="18" t="s">
        <v>99</v>
      </c>
      <c r="C4407" s="18" t="s">
        <v>257</v>
      </c>
      <c r="D4407" s="18" t="s">
        <v>260</v>
      </c>
      <c r="E4407" s="19" t="s">
        <v>5738</v>
      </c>
      <c r="F4407" s="18" t="str">
        <f t="shared" si="68"/>
        <v>Boa Vista</v>
      </c>
      <c r="G4407" s="19">
        <v>5687.0370000000003</v>
      </c>
    </row>
    <row r="4408" spans="1:7" x14ac:dyDescent="0.25">
      <c r="A4408" s="18">
        <f>IF(ISNUMBER(SEARCH('1_Aspectos Geográficos'!$D$6,tab_estados[],1)),MAX($A$1:A4407)+1,0)</f>
        <v>4407</v>
      </c>
      <c r="B4408" s="18" t="s">
        <v>99</v>
      </c>
      <c r="C4408" s="18" t="s">
        <v>257</v>
      </c>
      <c r="D4408" s="18" t="s">
        <v>261</v>
      </c>
      <c r="E4408" s="19" t="s">
        <v>5980</v>
      </c>
      <c r="F4408" s="18" t="str">
        <f t="shared" si="68"/>
        <v>Bonfim</v>
      </c>
      <c r="G4408" s="19">
        <v>8095.4210000000003</v>
      </c>
    </row>
    <row r="4409" spans="1:7" x14ac:dyDescent="0.25">
      <c r="A4409" s="18">
        <f>IF(ISNUMBER(SEARCH('1_Aspectos Geográficos'!$D$6,tab_estados[],1)),MAX($A$1:A4408)+1,0)</f>
        <v>4408</v>
      </c>
      <c r="B4409" s="18" t="s">
        <v>99</v>
      </c>
      <c r="C4409" s="18" t="s">
        <v>257</v>
      </c>
      <c r="D4409" s="18" t="s">
        <v>262</v>
      </c>
      <c r="E4409" s="19" t="s">
        <v>5981</v>
      </c>
      <c r="F4409" s="18" t="str">
        <f t="shared" si="68"/>
        <v>Cantá</v>
      </c>
      <c r="G4409" s="19">
        <v>7664.8310000000001</v>
      </c>
    </row>
    <row r="4410" spans="1:7" x14ac:dyDescent="0.25">
      <c r="A4410" s="18">
        <f>IF(ISNUMBER(SEARCH('1_Aspectos Geográficos'!$D$6,tab_estados[],1)),MAX($A$1:A4409)+1,0)</f>
        <v>4409</v>
      </c>
      <c r="B4410" s="18" t="s">
        <v>99</v>
      </c>
      <c r="C4410" s="18" t="s">
        <v>257</v>
      </c>
      <c r="D4410" s="18" t="s">
        <v>263</v>
      </c>
      <c r="E4410" s="19" t="s">
        <v>6119</v>
      </c>
      <c r="F4410" s="18" t="str">
        <f t="shared" si="68"/>
        <v>Caracaraí</v>
      </c>
      <c r="G4410" s="19">
        <v>47390.690999999999</v>
      </c>
    </row>
    <row r="4411" spans="1:7" x14ac:dyDescent="0.25">
      <c r="A4411" s="18">
        <f>IF(ISNUMBER(SEARCH('1_Aspectos Geográficos'!$D$6,tab_estados[],1)),MAX($A$1:A4410)+1,0)</f>
        <v>4410</v>
      </c>
      <c r="B4411" s="18" t="s">
        <v>99</v>
      </c>
      <c r="C4411" s="18" t="s">
        <v>257</v>
      </c>
      <c r="D4411" s="18" t="s">
        <v>264</v>
      </c>
      <c r="E4411" s="19" t="s">
        <v>5982</v>
      </c>
      <c r="F4411" s="18" t="str">
        <f t="shared" si="68"/>
        <v>Caroebe</v>
      </c>
      <c r="G4411" s="19">
        <v>12065.771000000001</v>
      </c>
    </row>
    <row r="4412" spans="1:7" x14ac:dyDescent="0.25">
      <c r="A4412" s="18">
        <f>IF(ISNUMBER(SEARCH('1_Aspectos Geográficos'!$D$6,tab_estados[],1)),MAX($A$1:A4411)+1,0)</f>
        <v>4411</v>
      </c>
      <c r="B4412" s="18" t="s">
        <v>99</v>
      </c>
      <c r="C4412" s="18" t="s">
        <v>257</v>
      </c>
      <c r="D4412" s="18" t="s">
        <v>265</v>
      </c>
      <c r="E4412" s="19" t="s">
        <v>5983</v>
      </c>
      <c r="F4412" s="18" t="str">
        <f t="shared" si="68"/>
        <v>Iracema</v>
      </c>
      <c r="G4412" s="19">
        <v>14351.133</v>
      </c>
    </row>
    <row r="4413" spans="1:7" x14ac:dyDescent="0.25">
      <c r="A4413" s="18">
        <f>IF(ISNUMBER(SEARCH('1_Aspectos Geográficos'!$D$6,tab_estados[],1)),MAX($A$1:A4412)+1,0)</f>
        <v>4412</v>
      </c>
      <c r="B4413" s="18" t="s">
        <v>99</v>
      </c>
      <c r="C4413" s="18" t="s">
        <v>257</v>
      </c>
      <c r="D4413" s="18" t="s">
        <v>266</v>
      </c>
      <c r="E4413" s="19" t="s">
        <v>6168</v>
      </c>
      <c r="F4413" s="18" t="str">
        <f t="shared" si="68"/>
        <v>Mucajaí</v>
      </c>
      <c r="G4413" s="19">
        <v>12351.341</v>
      </c>
    </row>
    <row r="4414" spans="1:7" x14ac:dyDescent="0.25">
      <c r="A4414" s="18">
        <f>IF(ISNUMBER(SEARCH('1_Aspectos Geográficos'!$D$6,tab_estados[],1)),MAX($A$1:A4413)+1,0)</f>
        <v>4413</v>
      </c>
      <c r="B4414" s="18" t="s">
        <v>99</v>
      </c>
      <c r="C4414" s="18" t="s">
        <v>257</v>
      </c>
      <c r="D4414" s="18" t="s">
        <v>267</v>
      </c>
      <c r="E4414" s="19" t="s">
        <v>6169</v>
      </c>
      <c r="F4414" s="18" t="str">
        <f t="shared" si="68"/>
        <v>Normandia</v>
      </c>
      <c r="G4414" s="19">
        <v>6966.8109999999997</v>
      </c>
    </row>
    <row r="4415" spans="1:7" x14ac:dyDescent="0.25">
      <c r="A4415" s="18">
        <f>IF(ISNUMBER(SEARCH('1_Aspectos Geográficos'!$D$6,tab_estados[],1)),MAX($A$1:A4414)+1,0)</f>
        <v>4414</v>
      </c>
      <c r="B4415" s="18" t="s">
        <v>99</v>
      </c>
      <c r="C4415" s="18" t="s">
        <v>257</v>
      </c>
      <c r="D4415" s="18" t="s">
        <v>268</v>
      </c>
      <c r="E4415" s="19" t="s">
        <v>6170</v>
      </c>
      <c r="F4415" s="18" t="str">
        <f t="shared" si="68"/>
        <v>Pacaraima</v>
      </c>
      <c r="G4415" s="19">
        <v>8028.4830000000002</v>
      </c>
    </row>
    <row r="4416" spans="1:7" x14ac:dyDescent="0.25">
      <c r="A4416" s="18">
        <f>IF(ISNUMBER(SEARCH('1_Aspectos Geográficos'!$D$6,tab_estados[],1)),MAX($A$1:A4415)+1,0)</f>
        <v>4415</v>
      </c>
      <c r="B4416" s="18" t="s">
        <v>99</v>
      </c>
      <c r="C4416" s="18" t="s">
        <v>257</v>
      </c>
      <c r="D4416" s="18" t="s">
        <v>269</v>
      </c>
      <c r="E4416" s="19" t="s">
        <v>6172</v>
      </c>
      <c r="F4416" s="18" t="str">
        <f t="shared" si="68"/>
        <v>Rorainópolis</v>
      </c>
      <c r="G4416" s="19">
        <v>33596.525000000001</v>
      </c>
    </row>
    <row r="4417" spans="1:7" x14ac:dyDescent="0.25">
      <c r="A4417" s="18">
        <f>IF(ISNUMBER(SEARCH('1_Aspectos Geográficos'!$D$6,tab_estados[],1)),MAX($A$1:A4416)+1,0)</f>
        <v>4416</v>
      </c>
      <c r="B4417" s="18" t="s">
        <v>99</v>
      </c>
      <c r="C4417" s="18" t="s">
        <v>257</v>
      </c>
      <c r="D4417" s="18" t="s">
        <v>270</v>
      </c>
      <c r="E4417" s="19" t="s">
        <v>6180</v>
      </c>
      <c r="F4417" s="18" t="str">
        <f t="shared" si="68"/>
        <v>São João Da Baliza</v>
      </c>
      <c r="G4417" s="19">
        <v>4284.5020000000004</v>
      </c>
    </row>
    <row r="4418" spans="1:7" x14ac:dyDescent="0.25">
      <c r="A4418" s="18">
        <f>IF(ISNUMBER(SEARCH('1_Aspectos Geográficos'!$D$6,tab_estados[],1)),MAX($A$1:A4417)+1,0)</f>
        <v>4417</v>
      </c>
      <c r="B4418" s="18" t="s">
        <v>99</v>
      </c>
      <c r="C4418" s="18" t="s">
        <v>257</v>
      </c>
      <c r="D4418" s="18" t="s">
        <v>271</v>
      </c>
      <c r="E4418" s="19" t="s">
        <v>5984</v>
      </c>
      <c r="F4418" s="18" t="str">
        <f t="shared" ref="F4418:F4481" si="69">IFERROR(VLOOKUP(ROW(A4417),lista,5,0),"")</f>
        <v>São Luiz</v>
      </c>
      <c r="G4418" s="19">
        <v>1526.8979999999999</v>
      </c>
    </row>
    <row r="4419" spans="1:7" x14ac:dyDescent="0.25">
      <c r="A4419" s="18">
        <f>IF(ISNUMBER(SEARCH('1_Aspectos Geográficos'!$D$6,tab_estados[],1)),MAX($A$1:A4418)+1,0)</f>
        <v>4418</v>
      </c>
      <c r="B4419" s="18" t="s">
        <v>99</v>
      </c>
      <c r="C4419" s="18" t="s">
        <v>257</v>
      </c>
      <c r="D4419" s="18" t="s">
        <v>272</v>
      </c>
      <c r="E4419" s="19" t="s">
        <v>6185</v>
      </c>
      <c r="F4419" s="18" t="str">
        <f t="shared" si="69"/>
        <v>Uiramutã</v>
      </c>
      <c r="G4419" s="19">
        <v>8065.5640000000003</v>
      </c>
    </row>
    <row r="4420" spans="1:7" x14ac:dyDescent="0.25">
      <c r="A4420" s="18">
        <f>IF(ISNUMBER(SEARCH('1_Aspectos Geográficos'!$D$6,tab_estados[],1)),MAX($A$1:A4419)+1,0)</f>
        <v>4419</v>
      </c>
      <c r="B4420" s="18" t="s">
        <v>4464</v>
      </c>
      <c r="C4420" s="18" t="s">
        <v>4465</v>
      </c>
      <c r="D4420" s="18" t="s">
        <v>4466</v>
      </c>
      <c r="E4420" s="19" t="s">
        <v>10336</v>
      </c>
      <c r="F4420" s="18" t="str">
        <f t="shared" si="69"/>
        <v>Abdon Batista</v>
      </c>
      <c r="G4420" s="19">
        <v>235.83099999999999</v>
      </c>
    </row>
    <row r="4421" spans="1:7" x14ac:dyDescent="0.25">
      <c r="A4421" s="18">
        <f>IF(ISNUMBER(SEARCH('1_Aspectos Geográficos'!$D$6,tab_estados[],1)),MAX($A$1:A4420)+1,0)</f>
        <v>4420</v>
      </c>
      <c r="B4421" s="18" t="s">
        <v>4464</v>
      </c>
      <c r="C4421" s="18" t="s">
        <v>4465</v>
      </c>
      <c r="D4421" s="18" t="s">
        <v>4467</v>
      </c>
      <c r="E4421" s="19" t="s">
        <v>10337</v>
      </c>
      <c r="F4421" s="18" t="str">
        <f t="shared" si="69"/>
        <v>Abelardo Luz</v>
      </c>
      <c r="G4421" s="19">
        <v>953.05799999999999</v>
      </c>
    </row>
    <row r="4422" spans="1:7" x14ac:dyDescent="0.25">
      <c r="A4422" s="18">
        <f>IF(ISNUMBER(SEARCH('1_Aspectos Geográficos'!$D$6,tab_estados[],1)),MAX($A$1:A4421)+1,0)</f>
        <v>4421</v>
      </c>
      <c r="B4422" s="18" t="s">
        <v>4464</v>
      </c>
      <c r="C4422" s="18" t="s">
        <v>4465</v>
      </c>
      <c r="D4422" s="18" t="s">
        <v>4468</v>
      </c>
      <c r="E4422" s="19" t="s">
        <v>10338</v>
      </c>
      <c r="F4422" s="18" t="str">
        <f t="shared" si="69"/>
        <v>Agrolândia</v>
      </c>
      <c r="G4422" s="19">
        <v>207.554</v>
      </c>
    </row>
    <row r="4423" spans="1:7" x14ac:dyDescent="0.25">
      <c r="A4423" s="18">
        <f>IF(ISNUMBER(SEARCH('1_Aspectos Geográficos'!$D$6,tab_estados[],1)),MAX($A$1:A4422)+1,0)</f>
        <v>4422</v>
      </c>
      <c r="B4423" s="18" t="s">
        <v>4464</v>
      </c>
      <c r="C4423" s="18" t="s">
        <v>4465</v>
      </c>
      <c r="D4423" s="18" t="s">
        <v>4469</v>
      </c>
      <c r="E4423" s="19" t="s">
        <v>10339</v>
      </c>
      <c r="F4423" s="18" t="str">
        <f t="shared" si="69"/>
        <v>Agronômica</v>
      </c>
      <c r="G4423" s="19">
        <v>129.91499999999999</v>
      </c>
    </row>
    <row r="4424" spans="1:7" x14ac:dyDescent="0.25">
      <c r="A4424" s="18">
        <f>IF(ISNUMBER(SEARCH('1_Aspectos Geográficos'!$D$6,tab_estados[],1)),MAX($A$1:A4423)+1,0)</f>
        <v>4423</v>
      </c>
      <c r="B4424" s="18" t="s">
        <v>4464</v>
      </c>
      <c r="C4424" s="18" t="s">
        <v>4465</v>
      </c>
      <c r="D4424" s="18" t="s">
        <v>4470</v>
      </c>
      <c r="E4424" s="19" t="s">
        <v>10340</v>
      </c>
      <c r="F4424" s="18" t="str">
        <f t="shared" si="69"/>
        <v>Água Doce</v>
      </c>
      <c r="G4424" s="19">
        <v>1314.27</v>
      </c>
    </row>
    <row r="4425" spans="1:7" x14ac:dyDescent="0.25">
      <c r="A4425" s="18">
        <f>IF(ISNUMBER(SEARCH('1_Aspectos Geográficos'!$D$6,tab_estados[],1)),MAX($A$1:A4424)+1,0)</f>
        <v>4424</v>
      </c>
      <c r="B4425" s="18" t="s">
        <v>4464</v>
      </c>
      <c r="C4425" s="18" t="s">
        <v>4465</v>
      </c>
      <c r="D4425" s="18" t="s">
        <v>4471</v>
      </c>
      <c r="E4425" s="19" t="s">
        <v>10341</v>
      </c>
      <c r="F4425" s="18" t="str">
        <f t="shared" si="69"/>
        <v>Águas De Chapecó</v>
      </c>
      <c r="G4425" s="19">
        <v>139.83199999999999</v>
      </c>
    </row>
    <row r="4426" spans="1:7" x14ac:dyDescent="0.25">
      <c r="A4426" s="18">
        <f>IF(ISNUMBER(SEARCH('1_Aspectos Geográficos'!$D$6,tab_estados[],1)),MAX($A$1:A4425)+1,0)</f>
        <v>4425</v>
      </c>
      <c r="B4426" s="18" t="s">
        <v>4464</v>
      </c>
      <c r="C4426" s="18" t="s">
        <v>4465</v>
      </c>
      <c r="D4426" s="18" t="s">
        <v>4472</v>
      </c>
      <c r="E4426" s="19" t="s">
        <v>10342</v>
      </c>
      <c r="F4426" s="18" t="str">
        <f t="shared" si="69"/>
        <v>Águas Frias</v>
      </c>
      <c r="G4426" s="19">
        <v>76.14</v>
      </c>
    </row>
    <row r="4427" spans="1:7" x14ac:dyDescent="0.25">
      <c r="A4427" s="18">
        <f>IF(ISNUMBER(SEARCH('1_Aspectos Geográficos'!$D$6,tab_estados[],1)),MAX($A$1:A4426)+1,0)</f>
        <v>4426</v>
      </c>
      <c r="B4427" s="18" t="s">
        <v>4464</v>
      </c>
      <c r="C4427" s="18" t="s">
        <v>4465</v>
      </c>
      <c r="D4427" s="18" t="s">
        <v>4473</v>
      </c>
      <c r="E4427" s="19" t="s">
        <v>10343</v>
      </c>
      <c r="F4427" s="18" t="str">
        <f t="shared" si="69"/>
        <v>Águas Mornas</v>
      </c>
      <c r="G4427" s="19">
        <v>327.358</v>
      </c>
    </row>
    <row r="4428" spans="1:7" x14ac:dyDescent="0.25">
      <c r="A4428" s="18">
        <f>IF(ISNUMBER(SEARCH('1_Aspectos Geográficos'!$D$6,tab_estados[],1)),MAX($A$1:A4427)+1,0)</f>
        <v>4427</v>
      </c>
      <c r="B4428" s="18" t="s">
        <v>4464</v>
      </c>
      <c r="C4428" s="18" t="s">
        <v>4465</v>
      </c>
      <c r="D4428" s="18" t="s">
        <v>4474</v>
      </c>
      <c r="E4428" s="19" t="s">
        <v>10344</v>
      </c>
      <c r="F4428" s="18" t="str">
        <f t="shared" si="69"/>
        <v>Alfredo Wagner</v>
      </c>
      <c r="G4428" s="19">
        <v>732.76800000000003</v>
      </c>
    </row>
    <row r="4429" spans="1:7" x14ac:dyDescent="0.25">
      <c r="A4429" s="18">
        <f>IF(ISNUMBER(SEARCH('1_Aspectos Geográficos'!$D$6,tab_estados[],1)),MAX($A$1:A4428)+1,0)</f>
        <v>4428</v>
      </c>
      <c r="B4429" s="18" t="s">
        <v>4464</v>
      </c>
      <c r="C4429" s="18" t="s">
        <v>4465</v>
      </c>
      <c r="D4429" s="18" t="s">
        <v>4475</v>
      </c>
      <c r="E4429" s="19" t="s">
        <v>10345</v>
      </c>
      <c r="F4429" s="18" t="str">
        <f t="shared" si="69"/>
        <v>Alto Bela Vista</v>
      </c>
      <c r="G4429" s="19">
        <v>103.98</v>
      </c>
    </row>
    <row r="4430" spans="1:7" x14ac:dyDescent="0.25">
      <c r="A4430" s="18">
        <f>IF(ISNUMBER(SEARCH('1_Aspectos Geográficos'!$D$6,tab_estados[],1)),MAX($A$1:A4429)+1,0)</f>
        <v>4429</v>
      </c>
      <c r="B4430" s="18" t="s">
        <v>4464</v>
      </c>
      <c r="C4430" s="18" t="s">
        <v>4465</v>
      </c>
      <c r="D4430" s="18" t="s">
        <v>4476</v>
      </c>
      <c r="E4430" s="19" t="s">
        <v>6953</v>
      </c>
      <c r="F4430" s="18" t="str">
        <f t="shared" si="69"/>
        <v>Anchieta</v>
      </c>
      <c r="G4430" s="19">
        <v>231.99100000000001</v>
      </c>
    </row>
    <row r="4431" spans="1:7" x14ac:dyDescent="0.25">
      <c r="A4431" s="18">
        <f>IF(ISNUMBER(SEARCH('1_Aspectos Geográficos'!$D$6,tab_estados[],1)),MAX($A$1:A4430)+1,0)</f>
        <v>4430</v>
      </c>
      <c r="B4431" s="18" t="s">
        <v>4464</v>
      </c>
      <c r="C4431" s="18" t="s">
        <v>4465</v>
      </c>
      <c r="D4431" s="18" t="s">
        <v>4477</v>
      </c>
      <c r="E4431" s="19" t="s">
        <v>10346</v>
      </c>
      <c r="F4431" s="18" t="str">
        <f t="shared" si="69"/>
        <v>Angelina</v>
      </c>
      <c r="G4431" s="19">
        <v>500.03699999999998</v>
      </c>
    </row>
    <row r="4432" spans="1:7" x14ac:dyDescent="0.25">
      <c r="A4432" s="18">
        <f>IF(ISNUMBER(SEARCH('1_Aspectos Geográficos'!$D$6,tab_estados[],1)),MAX($A$1:A4431)+1,0)</f>
        <v>4431</v>
      </c>
      <c r="B4432" s="18" t="s">
        <v>4464</v>
      </c>
      <c r="C4432" s="18" t="s">
        <v>4465</v>
      </c>
      <c r="D4432" s="18" t="s">
        <v>4478</v>
      </c>
      <c r="E4432" s="19" t="s">
        <v>10347</v>
      </c>
      <c r="F4432" s="18" t="str">
        <f t="shared" si="69"/>
        <v>Anita Garibaldi</v>
      </c>
      <c r="G4432" s="19">
        <v>587.92100000000005</v>
      </c>
    </row>
    <row r="4433" spans="1:7" x14ac:dyDescent="0.25">
      <c r="A4433" s="18">
        <f>IF(ISNUMBER(SEARCH('1_Aspectos Geográficos'!$D$6,tab_estados[],1)),MAX($A$1:A4432)+1,0)</f>
        <v>4432</v>
      </c>
      <c r="B4433" s="18" t="s">
        <v>4464</v>
      </c>
      <c r="C4433" s="18" t="s">
        <v>4465</v>
      </c>
      <c r="D4433" s="18" t="s">
        <v>4479</v>
      </c>
      <c r="E4433" s="19" t="s">
        <v>10348</v>
      </c>
      <c r="F4433" s="18" t="str">
        <f t="shared" si="69"/>
        <v>Anitápolis</v>
      </c>
      <c r="G4433" s="19">
        <v>542.12</v>
      </c>
    </row>
    <row r="4434" spans="1:7" x14ac:dyDescent="0.25">
      <c r="A4434" s="18">
        <f>IF(ISNUMBER(SEARCH('1_Aspectos Geográficos'!$D$6,tab_estados[],1)),MAX($A$1:A4433)+1,0)</f>
        <v>4433</v>
      </c>
      <c r="B4434" s="18" t="s">
        <v>4464</v>
      </c>
      <c r="C4434" s="18" t="s">
        <v>4465</v>
      </c>
      <c r="D4434" s="18" t="s">
        <v>4480</v>
      </c>
      <c r="E4434" s="19" t="s">
        <v>7716</v>
      </c>
      <c r="F4434" s="18" t="str">
        <f t="shared" si="69"/>
        <v>Antônio Carlos</v>
      </c>
      <c r="G4434" s="19">
        <v>233.57400000000001</v>
      </c>
    </row>
    <row r="4435" spans="1:7" x14ac:dyDescent="0.25">
      <c r="A4435" s="18">
        <f>IF(ISNUMBER(SEARCH('1_Aspectos Geográficos'!$D$6,tab_estados[],1)),MAX($A$1:A4434)+1,0)</f>
        <v>4434</v>
      </c>
      <c r="B4435" s="18" t="s">
        <v>4464</v>
      </c>
      <c r="C4435" s="18" t="s">
        <v>4465</v>
      </c>
      <c r="D4435" s="18" t="s">
        <v>4481</v>
      </c>
      <c r="E4435" s="19" t="s">
        <v>10349</v>
      </c>
      <c r="F4435" s="18" t="str">
        <f t="shared" si="69"/>
        <v>Apiúna</v>
      </c>
      <c r="G4435" s="19">
        <v>493.34199999999998</v>
      </c>
    </row>
    <row r="4436" spans="1:7" x14ac:dyDescent="0.25">
      <c r="A4436" s="18">
        <f>IF(ISNUMBER(SEARCH('1_Aspectos Geográficos'!$D$6,tab_estados[],1)),MAX($A$1:A4435)+1,0)</f>
        <v>4435</v>
      </c>
      <c r="B4436" s="18" t="s">
        <v>4464</v>
      </c>
      <c r="C4436" s="18" t="s">
        <v>4465</v>
      </c>
      <c r="D4436" s="18" t="s">
        <v>4482</v>
      </c>
      <c r="E4436" s="19" t="s">
        <v>10350</v>
      </c>
      <c r="F4436" s="18" t="str">
        <f t="shared" si="69"/>
        <v>Arabutã</v>
      </c>
      <c r="G4436" s="19">
        <v>133.29499999999999</v>
      </c>
    </row>
    <row r="4437" spans="1:7" x14ac:dyDescent="0.25">
      <c r="A4437" s="18">
        <f>IF(ISNUMBER(SEARCH('1_Aspectos Geográficos'!$D$6,tab_estados[],1)),MAX($A$1:A4436)+1,0)</f>
        <v>4436</v>
      </c>
      <c r="B4437" s="18" t="s">
        <v>4464</v>
      </c>
      <c r="C4437" s="18" t="s">
        <v>4465</v>
      </c>
      <c r="D4437" s="18" t="s">
        <v>4483</v>
      </c>
      <c r="E4437" s="19" t="s">
        <v>10351</v>
      </c>
      <c r="F4437" s="18" t="str">
        <f t="shared" si="69"/>
        <v>Araquari</v>
      </c>
      <c r="G4437" s="19">
        <v>383.98599999999999</v>
      </c>
    </row>
    <row r="4438" spans="1:7" x14ac:dyDescent="0.25">
      <c r="A4438" s="18">
        <f>IF(ISNUMBER(SEARCH('1_Aspectos Geográficos'!$D$6,tab_estados[],1)),MAX($A$1:A4437)+1,0)</f>
        <v>4437</v>
      </c>
      <c r="B4438" s="18" t="s">
        <v>4464</v>
      </c>
      <c r="C4438" s="18" t="s">
        <v>4465</v>
      </c>
      <c r="D4438" s="18" t="s">
        <v>4484</v>
      </c>
      <c r="E4438" s="19" t="s">
        <v>10352</v>
      </c>
      <c r="F4438" s="18" t="str">
        <f t="shared" si="69"/>
        <v>Araranguá</v>
      </c>
      <c r="G4438" s="19">
        <v>303.29899999999998</v>
      </c>
    </row>
    <row r="4439" spans="1:7" x14ac:dyDescent="0.25">
      <c r="A4439" s="18">
        <f>IF(ISNUMBER(SEARCH('1_Aspectos Geográficos'!$D$6,tab_estados[],1)),MAX($A$1:A4438)+1,0)</f>
        <v>4438</v>
      </c>
      <c r="B4439" s="18" t="s">
        <v>4464</v>
      </c>
      <c r="C4439" s="18" t="s">
        <v>4465</v>
      </c>
      <c r="D4439" s="18" t="s">
        <v>4485</v>
      </c>
      <c r="E4439" s="19" t="s">
        <v>10353</v>
      </c>
      <c r="F4439" s="18" t="str">
        <f t="shared" si="69"/>
        <v>Armazém</v>
      </c>
      <c r="G4439" s="19">
        <v>173.578</v>
      </c>
    </row>
    <row r="4440" spans="1:7" x14ac:dyDescent="0.25">
      <c r="A4440" s="18">
        <f>IF(ISNUMBER(SEARCH('1_Aspectos Geográficos'!$D$6,tab_estados[],1)),MAX($A$1:A4439)+1,0)</f>
        <v>4439</v>
      </c>
      <c r="B4440" s="18" t="s">
        <v>4464</v>
      </c>
      <c r="C4440" s="18" t="s">
        <v>4465</v>
      </c>
      <c r="D4440" s="18" t="s">
        <v>4486</v>
      </c>
      <c r="E4440" s="19" t="s">
        <v>10354</v>
      </c>
      <c r="F4440" s="18" t="str">
        <f t="shared" si="69"/>
        <v>Arroio Trinta</v>
      </c>
      <c r="G4440" s="19">
        <v>94.301000000000002</v>
      </c>
    </row>
    <row r="4441" spans="1:7" x14ac:dyDescent="0.25">
      <c r="A4441" s="18">
        <f>IF(ISNUMBER(SEARCH('1_Aspectos Geográficos'!$D$6,tab_estados[],1)),MAX($A$1:A4440)+1,0)</f>
        <v>4440</v>
      </c>
      <c r="B4441" s="18" t="s">
        <v>4464</v>
      </c>
      <c r="C4441" s="18" t="s">
        <v>4465</v>
      </c>
      <c r="D4441" s="18" t="s">
        <v>4487</v>
      </c>
      <c r="E4441" s="19" t="s">
        <v>10355</v>
      </c>
      <c r="F4441" s="18" t="str">
        <f t="shared" si="69"/>
        <v>Arvoredo</v>
      </c>
      <c r="G4441" s="19">
        <v>90.769000000000005</v>
      </c>
    </row>
    <row r="4442" spans="1:7" x14ac:dyDescent="0.25">
      <c r="A4442" s="18">
        <f>IF(ISNUMBER(SEARCH('1_Aspectos Geográficos'!$D$6,tab_estados[],1)),MAX($A$1:A4441)+1,0)</f>
        <v>4441</v>
      </c>
      <c r="B4442" s="18" t="s">
        <v>4464</v>
      </c>
      <c r="C4442" s="18" t="s">
        <v>4465</v>
      </c>
      <c r="D4442" s="18" t="s">
        <v>4488</v>
      </c>
      <c r="E4442" s="19" t="s">
        <v>10356</v>
      </c>
      <c r="F4442" s="18" t="str">
        <f t="shared" si="69"/>
        <v>Ascurra</v>
      </c>
      <c r="G4442" s="19">
        <v>110.901</v>
      </c>
    </row>
    <row r="4443" spans="1:7" x14ac:dyDescent="0.25">
      <c r="A4443" s="18">
        <f>IF(ISNUMBER(SEARCH('1_Aspectos Geográficos'!$D$6,tab_estados[],1)),MAX($A$1:A4442)+1,0)</f>
        <v>4442</v>
      </c>
      <c r="B4443" s="18" t="s">
        <v>4464</v>
      </c>
      <c r="C4443" s="18" t="s">
        <v>4465</v>
      </c>
      <c r="D4443" s="18" t="s">
        <v>4489</v>
      </c>
      <c r="E4443" s="19" t="s">
        <v>10357</v>
      </c>
      <c r="F4443" s="18" t="str">
        <f t="shared" si="69"/>
        <v>Atalanta</v>
      </c>
      <c r="G4443" s="19">
        <v>94.191999999999993</v>
      </c>
    </row>
    <row r="4444" spans="1:7" x14ac:dyDescent="0.25">
      <c r="A4444" s="18">
        <f>IF(ISNUMBER(SEARCH('1_Aspectos Geográficos'!$D$6,tab_estados[],1)),MAX($A$1:A4443)+1,0)</f>
        <v>4443</v>
      </c>
      <c r="B4444" s="18" t="s">
        <v>4464</v>
      </c>
      <c r="C4444" s="18" t="s">
        <v>4465</v>
      </c>
      <c r="D4444" s="18" t="s">
        <v>4490</v>
      </c>
      <c r="E4444" s="19" t="s">
        <v>6783</v>
      </c>
      <c r="F4444" s="18" t="str">
        <f t="shared" si="69"/>
        <v>Aurora</v>
      </c>
      <c r="G4444" s="19">
        <v>206.613</v>
      </c>
    </row>
    <row r="4445" spans="1:7" x14ac:dyDescent="0.25">
      <c r="A4445" s="18">
        <f>IF(ISNUMBER(SEARCH('1_Aspectos Geográficos'!$D$6,tab_estados[],1)),MAX($A$1:A4444)+1,0)</f>
        <v>4444</v>
      </c>
      <c r="B4445" s="18" t="s">
        <v>4464</v>
      </c>
      <c r="C4445" s="18" t="s">
        <v>4465</v>
      </c>
      <c r="D4445" s="18" t="s">
        <v>4491</v>
      </c>
      <c r="E4445" s="19" t="s">
        <v>10358</v>
      </c>
      <c r="F4445" s="18" t="str">
        <f t="shared" si="69"/>
        <v>Balneário Arroio Do Silva</v>
      </c>
      <c r="G4445" s="19">
        <v>95.259</v>
      </c>
    </row>
    <row r="4446" spans="1:7" x14ac:dyDescent="0.25">
      <c r="A4446" s="18">
        <f>IF(ISNUMBER(SEARCH('1_Aspectos Geográficos'!$D$6,tab_estados[],1)),MAX($A$1:A4445)+1,0)</f>
        <v>4445</v>
      </c>
      <c r="B4446" s="18" t="s">
        <v>4464</v>
      </c>
      <c r="C4446" s="18" t="s">
        <v>4465</v>
      </c>
      <c r="D4446" s="18" t="s">
        <v>4492</v>
      </c>
      <c r="E4446" s="19" t="s">
        <v>10359</v>
      </c>
      <c r="F4446" s="18" t="str">
        <f t="shared" si="69"/>
        <v>Balneário Camboriú</v>
      </c>
      <c r="G4446" s="19">
        <v>46.244</v>
      </c>
    </row>
    <row r="4447" spans="1:7" x14ac:dyDescent="0.25">
      <c r="A4447" s="18">
        <f>IF(ISNUMBER(SEARCH('1_Aspectos Geográficos'!$D$6,tab_estados[],1)),MAX($A$1:A4446)+1,0)</f>
        <v>4446</v>
      </c>
      <c r="B4447" s="18" t="s">
        <v>4464</v>
      </c>
      <c r="C4447" s="18" t="s">
        <v>4465</v>
      </c>
      <c r="D4447" s="18" t="s">
        <v>4493</v>
      </c>
      <c r="E4447" s="19" t="s">
        <v>10360</v>
      </c>
      <c r="F4447" s="18" t="str">
        <f t="shared" si="69"/>
        <v>Balneário Barra Do Sul</v>
      </c>
      <c r="G4447" s="19">
        <v>111.28</v>
      </c>
    </row>
    <row r="4448" spans="1:7" x14ac:dyDescent="0.25">
      <c r="A4448" s="18">
        <f>IF(ISNUMBER(SEARCH('1_Aspectos Geográficos'!$D$6,tab_estados[],1)),MAX($A$1:A4447)+1,0)</f>
        <v>4447</v>
      </c>
      <c r="B4448" s="18" t="s">
        <v>4464</v>
      </c>
      <c r="C4448" s="18" t="s">
        <v>4465</v>
      </c>
      <c r="D4448" s="18" t="s">
        <v>4494</v>
      </c>
      <c r="E4448" s="19" t="s">
        <v>10361</v>
      </c>
      <c r="F4448" s="18" t="str">
        <f t="shared" si="69"/>
        <v>Balneário Gaivota</v>
      </c>
      <c r="G4448" s="19">
        <v>145.762</v>
      </c>
    </row>
    <row r="4449" spans="1:7" x14ac:dyDescent="0.25">
      <c r="A4449" s="18">
        <f>IF(ISNUMBER(SEARCH('1_Aspectos Geográficos'!$D$6,tab_estados[],1)),MAX($A$1:A4448)+1,0)</f>
        <v>4448</v>
      </c>
      <c r="B4449" s="18" t="s">
        <v>4464</v>
      </c>
      <c r="C4449" s="18" t="s">
        <v>4465</v>
      </c>
      <c r="D4449" s="18" t="s">
        <v>4495</v>
      </c>
      <c r="E4449" s="19" t="s">
        <v>10362</v>
      </c>
      <c r="F4449" s="18" t="str">
        <f t="shared" si="69"/>
        <v>Bandeirante</v>
      </c>
      <c r="G4449" s="19">
        <v>147.91200000000001</v>
      </c>
    </row>
    <row r="4450" spans="1:7" x14ac:dyDescent="0.25">
      <c r="A4450" s="18">
        <f>IF(ISNUMBER(SEARCH('1_Aspectos Geográficos'!$D$6,tab_estados[],1)),MAX($A$1:A4449)+1,0)</f>
        <v>4449</v>
      </c>
      <c r="B4450" s="18" t="s">
        <v>4464</v>
      </c>
      <c r="C4450" s="18" t="s">
        <v>4465</v>
      </c>
      <c r="D4450" s="18" t="s">
        <v>4496</v>
      </c>
      <c r="E4450" s="19" t="s">
        <v>10363</v>
      </c>
      <c r="F4450" s="18" t="str">
        <f t="shared" si="69"/>
        <v>Barra Bonita</v>
      </c>
      <c r="G4450" s="19">
        <v>93.108000000000004</v>
      </c>
    </row>
    <row r="4451" spans="1:7" x14ac:dyDescent="0.25">
      <c r="A4451" s="18">
        <f>IF(ISNUMBER(SEARCH('1_Aspectos Geográficos'!$D$6,tab_estados[],1)),MAX($A$1:A4450)+1,0)</f>
        <v>4450</v>
      </c>
      <c r="B4451" s="18" t="s">
        <v>4464</v>
      </c>
      <c r="C4451" s="18" t="s">
        <v>4465</v>
      </c>
      <c r="D4451" s="18" t="s">
        <v>4497</v>
      </c>
      <c r="E4451" s="19" t="s">
        <v>10364</v>
      </c>
      <c r="F4451" s="18" t="str">
        <f t="shared" si="69"/>
        <v>Barra Velha</v>
      </c>
      <c r="G4451" s="19">
        <v>140.351</v>
      </c>
    </row>
    <row r="4452" spans="1:7" x14ac:dyDescent="0.25">
      <c r="A4452" s="18">
        <f>IF(ISNUMBER(SEARCH('1_Aspectos Geográficos'!$D$6,tab_estados[],1)),MAX($A$1:A4451)+1,0)</f>
        <v>4451</v>
      </c>
      <c r="B4452" s="18" t="s">
        <v>4464</v>
      </c>
      <c r="C4452" s="18" t="s">
        <v>4465</v>
      </c>
      <c r="D4452" s="18" t="s">
        <v>4498</v>
      </c>
      <c r="E4452" s="19" t="s">
        <v>10365</v>
      </c>
      <c r="F4452" s="18" t="str">
        <f t="shared" si="69"/>
        <v>Bela Vista Do Toldo</v>
      </c>
      <c r="G4452" s="19">
        <v>538.13300000000004</v>
      </c>
    </row>
    <row r="4453" spans="1:7" x14ac:dyDescent="0.25">
      <c r="A4453" s="18">
        <f>IF(ISNUMBER(SEARCH('1_Aspectos Geográficos'!$D$6,tab_estados[],1)),MAX($A$1:A4452)+1,0)</f>
        <v>4452</v>
      </c>
      <c r="B4453" s="18" t="s">
        <v>4464</v>
      </c>
      <c r="C4453" s="18" t="s">
        <v>4465</v>
      </c>
      <c r="D4453" s="18" t="s">
        <v>4499</v>
      </c>
      <c r="E4453" s="19" t="s">
        <v>6392</v>
      </c>
      <c r="F4453" s="18" t="str">
        <f t="shared" si="69"/>
        <v>Belmonte</v>
      </c>
      <c r="G4453" s="19">
        <v>92.866</v>
      </c>
    </row>
    <row r="4454" spans="1:7" x14ac:dyDescent="0.25">
      <c r="A4454" s="18">
        <f>IF(ISNUMBER(SEARCH('1_Aspectos Geográficos'!$D$6,tab_estados[],1)),MAX($A$1:A4453)+1,0)</f>
        <v>4453</v>
      </c>
      <c r="B4454" s="18" t="s">
        <v>4464</v>
      </c>
      <c r="C4454" s="18" t="s">
        <v>4465</v>
      </c>
      <c r="D4454" s="18" t="s">
        <v>4500</v>
      </c>
      <c r="E4454" s="19" t="s">
        <v>10366</v>
      </c>
      <c r="F4454" s="18" t="str">
        <f t="shared" si="69"/>
        <v>Benedito Novo</v>
      </c>
      <c r="G4454" s="19">
        <v>388.798</v>
      </c>
    </row>
    <row r="4455" spans="1:7" x14ac:dyDescent="0.25">
      <c r="A4455" s="18">
        <f>IF(ISNUMBER(SEARCH('1_Aspectos Geográficos'!$D$6,tab_estados[],1)),MAX($A$1:A4454)+1,0)</f>
        <v>4454</v>
      </c>
      <c r="B4455" s="18" t="s">
        <v>4464</v>
      </c>
      <c r="C4455" s="18" t="s">
        <v>4465</v>
      </c>
      <c r="D4455" s="18" t="s">
        <v>4501</v>
      </c>
      <c r="E4455" s="19" t="s">
        <v>10367</v>
      </c>
      <c r="F4455" s="18" t="str">
        <f t="shared" si="69"/>
        <v>Biguaçu</v>
      </c>
      <c r="G4455" s="19">
        <v>367.89100000000002</v>
      </c>
    </row>
    <row r="4456" spans="1:7" x14ac:dyDescent="0.25">
      <c r="A4456" s="18">
        <f>IF(ISNUMBER(SEARCH('1_Aspectos Geográficos'!$D$6,tab_estados[],1)),MAX($A$1:A4455)+1,0)</f>
        <v>4455</v>
      </c>
      <c r="B4456" s="18" t="s">
        <v>4464</v>
      </c>
      <c r="C4456" s="18" t="s">
        <v>4465</v>
      </c>
      <c r="D4456" s="18" t="s">
        <v>4502</v>
      </c>
      <c r="E4456" s="19" t="s">
        <v>10368</v>
      </c>
      <c r="F4456" s="18" t="str">
        <f t="shared" si="69"/>
        <v>Blumenau</v>
      </c>
      <c r="G4456" s="19">
        <v>518.49699999999996</v>
      </c>
    </row>
    <row r="4457" spans="1:7" x14ac:dyDescent="0.25">
      <c r="A4457" s="18">
        <f>IF(ISNUMBER(SEARCH('1_Aspectos Geográficos'!$D$6,tab_estados[],1)),MAX($A$1:A4456)+1,0)</f>
        <v>4456</v>
      </c>
      <c r="B4457" s="18" t="s">
        <v>4464</v>
      </c>
      <c r="C4457" s="18" t="s">
        <v>4465</v>
      </c>
      <c r="D4457" s="18" t="s">
        <v>4503</v>
      </c>
      <c r="E4457" s="19" t="s">
        <v>10369</v>
      </c>
      <c r="F4457" s="18" t="str">
        <f t="shared" si="69"/>
        <v>Bocaina Do Sul</v>
      </c>
      <c r="G4457" s="19">
        <v>512.84900000000005</v>
      </c>
    </row>
    <row r="4458" spans="1:7" x14ac:dyDescent="0.25">
      <c r="A4458" s="18">
        <f>IF(ISNUMBER(SEARCH('1_Aspectos Geográficos'!$D$6,tab_estados[],1)),MAX($A$1:A4457)+1,0)</f>
        <v>4457</v>
      </c>
      <c r="B4458" s="18" t="s">
        <v>4464</v>
      </c>
      <c r="C4458" s="18" t="s">
        <v>4465</v>
      </c>
      <c r="D4458" s="18" t="s">
        <v>4504</v>
      </c>
      <c r="E4458" s="19" t="s">
        <v>10370</v>
      </c>
      <c r="F4458" s="18" t="str">
        <f t="shared" si="69"/>
        <v>Bombinhas</v>
      </c>
      <c r="G4458" s="19">
        <v>35.923000000000002</v>
      </c>
    </row>
    <row r="4459" spans="1:7" x14ac:dyDescent="0.25">
      <c r="A4459" s="18">
        <f>IF(ISNUMBER(SEARCH('1_Aspectos Geográficos'!$D$6,tab_estados[],1)),MAX($A$1:A4458)+1,0)</f>
        <v>4458</v>
      </c>
      <c r="B4459" s="18" t="s">
        <v>4464</v>
      </c>
      <c r="C4459" s="18" t="s">
        <v>4465</v>
      </c>
      <c r="D4459" s="18" t="s">
        <v>4505</v>
      </c>
      <c r="E4459" s="19" t="s">
        <v>10371</v>
      </c>
      <c r="F4459" s="18" t="str">
        <f t="shared" si="69"/>
        <v>Bom Jardim Da Serra</v>
      </c>
      <c r="G4459" s="19">
        <v>935.87199999999996</v>
      </c>
    </row>
    <row r="4460" spans="1:7" x14ac:dyDescent="0.25">
      <c r="A4460" s="18">
        <f>IF(ISNUMBER(SEARCH('1_Aspectos Geográficos'!$D$6,tab_estados[],1)),MAX($A$1:A4459)+1,0)</f>
        <v>4459</v>
      </c>
      <c r="B4460" s="18" t="s">
        <v>4464</v>
      </c>
      <c r="C4460" s="18" t="s">
        <v>4465</v>
      </c>
      <c r="D4460" s="18" t="s">
        <v>4506</v>
      </c>
      <c r="E4460" s="19" t="s">
        <v>8672</v>
      </c>
      <c r="F4460" s="18" t="str">
        <f t="shared" si="69"/>
        <v>Bom Jesus</v>
      </c>
      <c r="G4460" s="19">
        <v>63.469000000000001</v>
      </c>
    </row>
    <row r="4461" spans="1:7" x14ac:dyDescent="0.25">
      <c r="A4461" s="18">
        <f>IF(ISNUMBER(SEARCH('1_Aspectos Geográficos'!$D$6,tab_estados[],1)),MAX($A$1:A4460)+1,0)</f>
        <v>4460</v>
      </c>
      <c r="B4461" s="18" t="s">
        <v>4464</v>
      </c>
      <c r="C4461" s="18" t="s">
        <v>4465</v>
      </c>
      <c r="D4461" s="18" t="s">
        <v>4507</v>
      </c>
      <c r="E4461" s="19" t="s">
        <v>10372</v>
      </c>
      <c r="F4461" s="18" t="str">
        <f t="shared" si="69"/>
        <v>Bom Jesus Do Oeste</v>
      </c>
      <c r="G4461" s="19">
        <v>67.093000000000004</v>
      </c>
    </row>
    <row r="4462" spans="1:7" x14ac:dyDescent="0.25">
      <c r="A4462" s="18">
        <f>IF(ISNUMBER(SEARCH('1_Aspectos Geográficos'!$D$6,tab_estados[],1)),MAX($A$1:A4461)+1,0)</f>
        <v>4461</v>
      </c>
      <c r="B4462" s="18" t="s">
        <v>4464</v>
      </c>
      <c r="C4462" s="18" t="s">
        <v>4465</v>
      </c>
      <c r="D4462" s="18" t="s">
        <v>4508</v>
      </c>
      <c r="E4462" s="19" t="s">
        <v>10373</v>
      </c>
      <c r="F4462" s="18" t="str">
        <f t="shared" si="69"/>
        <v>Bom Retiro</v>
      </c>
      <c r="G4462" s="19">
        <v>1055.5530000000001</v>
      </c>
    </row>
    <row r="4463" spans="1:7" x14ac:dyDescent="0.25">
      <c r="A4463" s="18">
        <f>IF(ISNUMBER(SEARCH('1_Aspectos Geográficos'!$D$6,tab_estados[],1)),MAX($A$1:A4462)+1,0)</f>
        <v>4462</v>
      </c>
      <c r="B4463" s="18" t="s">
        <v>4464</v>
      </c>
      <c r="C4463" s="18" t="s">
        <v>4465</v>
      </c>
      <c r="D4463" s="18" t="s">
        <v>4509</v>
      </c>
      <c r="E4463" s="19" t="s">
        <v>10374</v>
      </c>
      <c r="F4463" s="18" t="str">
        <f t="shared" si="69"/>
        <v>Botuverá</v>
      </c>
      <c r="G4463" s="19">
        <v>296.18799999999999</v>
      </c>
    </row>
    <row r="4464" spans="1:7" x14ac:dyDescent="0.25">
      <c r="A4464" s="18">
        <f>IF(ISNUMBER(SEARCH('1_Aspectos Geográficos'!$D$6,tab_estados[],1)),MAX($A$1:A4463)+1,0)</f>
        <v>4463</v>
      </c>
      <c r="B4464" s="18" t="s">
        <v>4464</v>
      </c>
      <c r="C4464" s="18" t="s">
        <v>4465</v>
      </c>
      <c r="D4464" s="18" t="s">
        <v>4510</v>
      </c>
      <c r="E4464" s="19" t="s">
        <v>10375</v>
      </c>
      <c r="F4464" s="18" t="str">
        <f t="shared" si="69"/>
        <v>Braço Do Norte</v>
      </c>
      <c r="G4464" s="19">
        <v>211.864</v>
      </c>
    </row>
    <row r="4465" spans="1:7" x14ac:dyDescent="0.25">
      <c r="A4465" s="18">
        <f>IF(ISNUMBER(SEARCH('1_Aspectos Geográficos'!$D$6,tab_estados[],1)),MAX($A$1:A4464)+1,0)</f>
        <v>4464</v>
      </c>
      <c r="B4465" s="18" t="s">
        <v>4464</v>
      </c>
      <c r="C4465" s="18" t="s">
        <v>4465</v>
      </c>
      <c r="D4465" s="18" t="s">
        <v>4511</v>
      </c>
      <c r="E4465" s="19" t="s">
        <v>10376</v>
      </c>
      <c r="F4465" s="18" t="str">
        <f t="shared" si="69"/>
        <v>Braço Do Trombudo</v>
      </c>
      <c r="G4465" s="19">
        <v>90.319000000000003</v>
      </c>
    </row>
    <row r="4466" spans="1:7" x14ac:dyDescent="0.25">
      <c r="A4466" s="18">
        <f>IF(ISNUMBER(SEARCH('1_Aspectos Geográficos'!$D$6,tab_estados[],1)),MAX($A$1:A4465)+1,0)</f>
        <v>4465</v>
      </c>
      <c r="B4466" s="18" t="s">
        <v>4464</v>
      </c>
      <c r="C4466" s="18" t="s">
        <v>4465</v>
      </c>
      <c r="D4466" s="18" t="s">
        <v>4512</v>
      </c>
      <c r="E4466" s="19" t="s">
        <v>10377</v>
      </c>
      <c r="F4466" s="18" t="str">
        <f t="shared" si="69"/>
        <v>Brunópolis</v>
      </c>
      <c r="G4466" s="19">
        <v>337.04399999999998</v>
      </c>
    </row>
    <row r="4467" spans="1:7" x14ac:dyDescent="0.25">
      <c r="A4467" s="18">
        <f>IF(ISNUMBER(SEARCH('1_Aspectos Geográficos'!$D$6,tab_estados[],1)),MAX($A$1:A4466)+1,0)</f>
        <v>4466</v>
      </c>
      <c r="B4467" s="18" t="s">
        <v>4464</v>
      </c>
      <c r="C4467" s="18" t="s">
        <v>4465</v>
      </c>
      <c r="D4467" s="18" t="s">
        <v>4513</v>
      </c>
      <c r="E4467" s="19" t="s">
        <v>10378</v>
      </c>
      <c r="F4467" s="18" t="str">
        <f t="shared" si="69"/>
        <v>Brusque</v>
      </c>
      <c r="G4467" s="19">
        <v>283.22300000000001</v>
      </c>
    </row>
    <row r="4468" spans="1:7" x14ac:dyDescent="0.25">
      <c r="A4468" s="18">
        <f>IF(ISNUMBER(SEARCH('1_Aspectos Geográficos'!$D$6,tab_estados[],1)),MAX($A$1:A4467)+1,0)</f>
        <v>4467</v>
      </c>
      <c r="B4468" s="18" t="s">
        <v>4464</v>
      </c>
      <c r="C4468" s="18" t="s">
        <v>4465</v>
      </c>
      <c r="D4468" s="18" t="s">
        <v>4514</v>
      </c>
      <c r="E4468" s="19" t="s">
        <v>10379</v>
      </c>
      <c r="F4468" s="18" t="str">
        <f t="shared" si="69"/>
        <v>Caçador</v>
      </c>
      <c r="G4468" s="19">
        <v>984.28499999999997</v>
      </c>
    </row>
    <row r="4469" spans="1:7" x14ac:dyDescent="0.25">
      <c r="A4469" s="18">
        <f>IF(ISNUMBER(SEARCH('1_Aspectos Geográficos'!$D$6,tab_estados[],1)),MAX($A$1:A4468)+1,0)</f>
        <v>4468</v>
      </c>
      <c r="B4469" s="18" t="s">
        <v>4464</v>
      </c>
      <c r="C4469" s="18" t="s">
        <v>4465</v>
      </c>
      <c r="D4469" s="18" t="s">
        <v>4515</v>
      </c>
      <c r="E4469" s="19" t="s">
        <v>10380</v>
      </c>
      <c r="F4469" s="18" t="str">
        <f t="shared" si="69"/>
        <v>Caibi</v>
      </c>
      <c r="G4469" s="19">
        <v>174.839</v>
      </c>
    </row>
    <row r="4470" spans="1:7" x14ac:dyDescent="0.25">
      <c r="A4470" s="18">
        <f>IF(ISNUMBER(SEARCH('1_Aspectos Geográficos'!$D$6,tab_estados[],1)),MAX($A$1:A4469)+1,0)</f>
        <v>4469</v>
      </c>
      <c r="B4470" s="18" t="s">
        <v>4464</v>
      </c>
      <c r="C4470" s="18" t="s">
        <v>4465</v>
      </c>
      <c r="D4470" s="18" t="s">
        <v>4516</v>
      </c>
      <c r="E4470" s="19" t="s">
        <v>10381</v>
      </c>
      <c r="F4470" s="18" t="str">
        <f t="shared" si="69"/>
        <v>Calmon</v>
      </c>
      <c r="G4470" s="19">
        <v>638.178</v>
      </c>
    </row>
    <row r="4471" spans="1:7" x14ac:dyDescent="0.25">
      <c r="A4471" s="18">
        <f>IF(ISNUMBER(SEARCH('1_Aspectos Geográficos'!$D$6,tab_estados[],1)),MAX($A$1:A4470)+1,0)</f>
        <v>4470</v>
      </c>
      <c r="B4471" s="18" t="s">
        <v>4464</v>
      </c>
      <c r="C4471" s="18" t="s">
        <v>4465</v>
      </c>
      <c r="D4471" s="18" t="s">
        <v>4517</v>
      </c>
      <c r="E4471" s="19" t="s">
        <v>10382</v>
      </c>
      <c r="F4471" s="18" t="str">
        <f t="shared" si="69"/>
        <v>Camboriú</v>
      </c>
      <c r="G4471" s="19">
        <v>212.32</v>
      </c>
    </row>
    <row r="4472" spans="1:7" x14ac:dyDescent="0.25">
      <c r="A4472" s="18">
        <f>IF(ISNUMBER(SEARCH('1_Aspectos Geográficos'!$D$6,tab_estados[],1)),MAX($A$1:A4471)+1,0)</f>
        <v>4471</v>
      </c>
      <c r="B4472" s="18" t="s">
        <v>4464</v>
      </c>
      <c r="C4472" s="18" t="s">
        <v>4465</v>
      </c>
      <c r="D4472" s="18" t="s">
        <v>4518</v>
      </c>
      <c r="E4472" s="19" t="s">
        <v>10383</v>
      </c>
      <c r="F4472" s="18" t="str">
        <f t="shared" si="69"/>
        <v>Capão Alto</v>
      </c>
      <c r="G4472" s="19">
        <v>1335.837</v>
      </c>
    </row>
    <row r="4473" spans="1:7" x14ac:dyDescent="0.25">
      <c r="A4473" s="18">
        <f>IF(ISNUMBER(SEARCH('1_Aspectos Geográficos'!$D$6,tab_estados[],1)),MAX($A$1:A4472)+1,0)</f>
        <v>4472</v>
      </c>
      <c r="B4473" s="18" t="s">
        <v>4464</v>
      </c>
      <c r="C4473" s="18" t="s">
        <v>4465</v>
      </c>
      <c r="D4473" s="18" t="s">
        <v>4519</v>
      </c>
      <c r="E4473" s="19" t="s">
        <v>6228</v>
      </c>
      <c r="F4473" s="18" t="str">
        <f t="shared" si="69"/>
        <v>Campo Alegre</v>
      </c>
      <c r="G4473" s="19">
        <v>499.07299999999998</v>
      </c>
    </row>
    <row r="4474" spans="1:7" x14ac:dyDescent="0.25">
      <c r="A4474" s="18">
        <f>IF(ISNUMBER(SEARCH('1_Aspectos Geográficos'!$D$6,tab_estados[],1)),MAX($A$1:A4473)+1,0)</f>
        <v>4473</v>
      </c>
      <c r="B4474" s="18" t="s">
        <v>4464</v>
      </c>
      <c r="C4474" s="18" t="s">
        <v>4465</v>
      </c>
      <c r="D4474" s="18" t="s">
        <v>4520</v>
      </c>
      <c r="E4474" s="19" t="s">
        <v>10384</v>
      </c>
      <c r="F4474" s="18" t="str">
        <f t="shared" si="69"/>
        <v>Campo Belo Do Sul</v>
      </c>
      <c r="G4474" s="19">
        <v>1027.6500000000001</v>
      </c>
    </row>
    <row r="4475" spans="1:7" x14ac:dyDescent="0.25">
      <c r="A4475" s="18">
        <f>IF(ISNUMBER(SEARCH('1_Aspectos Geográficos'!$D$6,tab_estados[],1)),MAX($A$1:A4474)+1,0)</f>
        <v>4474</v>
      </c>
      <c r="B4475" s="18" t="s">
        <v>4464</v>
      </c>
      <c r="C4475" s="18" t="s">
        <v>4465</v>
      </c>
      <c r="D4475" s="18" t="s">
        <v>4521</v>
      </c>
      <c r="E4475" s="19" t="s">
        <v>10385</v>
      </c>
      <c r="F4475" s="18" t="str">
        <f t="shared" si="69"/>
        <v>Campo Erê</v>
      </c>
      <c r="G4475" s="19">
        <v>479.09300000000002</v>
      </c>
    </row>
    <row r="4476" spans="1:7" x14ac:dyDescent="0.25">
      <c r="A4476" s="18">
        <f>IF(ISNUMBER(SEARCH('1_Aspectos Geográficos'!$D$6,tab_estados[],1)),MAX($A$1:A4475)+1,0)</f>
        <v>4475</v>
      </c>
      <c r="B4476" s="18" t="s">
        <v>4464</v>
      </c>
      <c r="C4476" s="18" t="s">
        <v>4465</v>
      </c>
      <c r="D4476" s="18" t="s">
        <v>4522</v>
      </c>
      <c r="E4476" s="19" t="s">
        <v>10386</v>
      </c>
      <c r="F4476" s="18" t="str">
        <f t="shared" si="69"/>
        <v>Campos Novos</v>
      </c>
      <c r="G4476" s="19">
        <v>1719.373</v>
      </c>
    </row>
    <row r="4477" spans="1:7" x14ac:dyDescent="0.25">
      <c r="A4477" s="18">
        <f>IF(ISNUMBER(SEARCH('1_Aspectos Geográficos'!$D$6,tab_estados[],1)),MAX($A$1:A4476)+1,0)</f>
        <v>4476</v>
      </c>
      <c r="B4477" s="18" t="s">
        <v>4464</v>
      </c>
      <c r="C4477" s="18" t="s">
        <v>4465</v>
      </c>
      <c r="D4477" s="18" t="s">
        <v>4523</v>
      </c>
      <c r="E4477" s="19" t="s">
        <v>10387</v>
      </c>
      <c r="F4477" s="18" t="str">
        <f t="shared" si="69"/>
        <v>Canelinha</v>
      </c>
      <c r="G4477" s="19">
        <v>152.56</v>
      </c>
    </row>
    <row r="4478" spans="1:7" x14ac:dyDescent="0.25">
      <c r="A4478" s="18">
        <f>IF(ISNUMBER(SEARCH('1_Aspectos Geográficos'!$D$6,tab_estados[],1)),MAX($A$1:A4477)+1,0)</f>
        <v>4477</v>
      </c>
      <c r="B4478" s="18" t="s">
        <v>4464</v>
      </c>
      <c r="C4478" s="18" t="s">
        <v>4465</v>
      </c>
      <c r="D4478" s="18" t="s">
        <v>4524</v>
      </c>
      <c r="E4478" s="19" t="s">
        <v>10388</v>
      </c>
      <c r="F4478" s="18" t="str">
        <f t="shared" si="69"/>
        <v>Canoinhas</v>
      </c>
      <c r="G4478" s="19">
        <v>1140.394</v>
      </c>
    </row>
    <row r="4479" spans="1:7" x14ac:dyDescent="0.25">
      <c r="A4479" s="18">
        <f>IF(ISNUMBER(SEARCH('1_Aspectos Geográficos'!$D$6,tab_estados[],1)),MAX($A$1:A4478)+1,0)</f>
        <v>4478</v>
      </c>
      <c r="B4479" s="18" t="s">
        <v>4464</v>
      </c>
      <c r="C4479" s="18" t="s">
        <v>4465</v>
      </c>
      <c r="D4479" s="18" t="s">
        <v>4525</v>
      </c>
      <c r="E4479" s="19" t="s">
        <v>10389</v>
      </c>
      <c r="F4479" s="18" t="str">
        <f t="shared" si="69"/>
        <v>Capinzal</v>
      </c>
      <c r="G4479" s="19">
        <v>244.2</v>
      </c>
    </row>
    <row r="4480" spans="1:7" x14ac:dyDescent="0.25">
      <c r="A4480" s="18">
        <f>IF(ISNUMBER(SEARCH('1_Aspectos Geográficos'!$D$6,tab_estados[],1)),MAX($A$1:A4479)+1,0)</f>
        <v>4479</v>
      </c>
      <c r="B4480" s="18" t="s">
        <v>4464</v>
      </c>
      <c r="C4480" s="18" t="s">
        <v>4465</v>
      </c>
      <c r="D4480" s="18" t="s">
        <v>4526</v>
      </c>
      <c r="E4480" s="19" t="s">
        <v>10390</v>
      </c>
      <c r="F4480" s="18" t="str">
        <f t="shared" si="69"/>
        <v>Capivari De Baixo</v>
      </c>
      <c r="G4480" s="19">
        <v>53.337000000000003</v>
      </c>
    </row>
    <row r="4481" spans="1:7" x14ac:dyDescent="0.25">
      <c r="A4481" s="18">
        <f>IF(ISNUMBER(SEARCH('1_Aspectos Geográficos'!$D$6,tab_estados[],1)),MAX($A$1:A4480)+1,0)</f>
        <v>4480</v>
      </c>
      <c r="B4481" s="18" t="s">
        <v>4464</v>
      </c>
      <c r="C4481" s="18" t="s">
        <v>4465</v>
      </c>
      <c r="D4481" s="18" t="s">
        <v>4527</v>
      </c>
      <c r="E4481" s="19" t="s">
        <v>8905</v>
      </c>
      <c r="F4481" s="18" t="str">
        <f t="shared" si="69"/>
        <v>Catanduvas</v>
      </c>
      <c r="G4481" s="19">
        <v>197.297</v>
      </c>
    </row>
    <row r="4482" spans="1:7" x14ac:dyDescent="0.25">
      <c r="A4482" s="18">
        <f>IF(ISNUMBER(SEARCH('1_Aspectos Geográficos'!$D$6,tab_estados[],1)),MAX($A$1:A4481)+1,0)</f>
        <v>4481</v>
      </c>
      <c r="B4482" s="18" t="s">
        <v>4464</v>
      </c>
      <c r="C4482" s="18" t="s">
        <v>4465</v>
      </c>
      <c r="D4482" s="18" t="s">
        <v>4528</v>
      </c>
      <c r="E4482" s="19" t="s">
        <v>10391</v>
      </c>
      <c r="F4482" s="18" t="str">
        <f t="shared" ref="F4482:F4545" si="70">IFERROR(VLOOKUP(ROW(A4481),lista,5,0),"")</f>
        <v>Caxambu Do Sul</v>
      </c>
      <c r="G4482" s="19">
        <v>140.709</v>
      </c>
    </row>
    <row r="4483" spans="1:7" x14ac:dyDescent="0.25">
      <c r="A4483" s="18">
        <f>IF(ISNUMBER(SEARCH('1_Aspectos Geográficos'!$D$6,tab_estados[],1)),MAX($A$1:A4482)+1,0)</f>
        <v>4482</v>
      </c>
      <c r="B4483" s="18" t="s">
        <v>4464</v>
      </c>
      <c r="C4483" s="18" t="s">
        <v>4465</v>
      </c>
      <c r="D4483" s="18" t="s">
        <v>4529</v>
      </c>
      <c r="E4483" s="19" t="s">
        <v>10392</v>
      </c>
      <c r="F4483" s="18" t="str">
        <f t="shared" si="70"/>
        <v>Celso Ramos</v>
      </c>
      <c r="G4483" s="19">
        <v>208.32300000000001</v>
      </c>
    </row>
    <row r="4484" spans="1:7" x14ac:dyDescent="0.25">
      <c r="A4484" s="18">
        <f>IF(ISNUMBER(SEARCH('1_Aspectos Geográficos'!$D$6,tab_estados[],1)),MAX($A$1:A4483)+1,0)</f>
        <v>4483</v>
      </c>
      <c r="B4484" s="18" t="s">
        <v>4464</v>
      </c>
      <c r="C4484" s="18" t="s">
        <v>4465</v>
      </c>
      <c r="D4484" s="18" t="s">
        <v>4530</v>
      </c>
      <c r="E4484" s="19" t="s">
        <v>10393</v>
      </c>
      <c r="F4484" s="18" t="str">
        <f t="shared" si="70"/>
        <v>Cerro Negro</v>
      </c>
      <c r="G4484" s="19">
        <v>417.33499999999998</v>
      </c>
    </row>
    <row r="4485" spans="1:7" x14ac:dyDescent="0.25">
      <c r="A4485" s="18">
        <f>IF(ISNUMBER(SEARCH('1_Aspectos Geográficos'!$D$6,tab_estados[],1)),MAX($A$1:A4484)+1,0)</f>
        <v>4484</v>
      </c>
      <c r="B4485" s="18" t="s">
        <v>4464</v>
      </c>
      <c r="C4485" s="18" t="s">
        <v>4465</v>
      </c>
      <c r="D4485" s="18" t="s">
        <v>4531</v>
      </c>
      <c r="E4485" s="19" t="s">
        <v>10394</v>
      </c>
      <c r="F4485" s="18" t="str">
        <f t="shared" si="70"/>
        <v>Chapadão Do Lageado</v>
      </c>
      <c r="G4485" s="19">
        <v>124.758</v>
      </c>
    </row>
    <row r="4486" spans="1:7" x14ac:dyDescent="0.25">
      <c r="A4486" s="18">
        <f>IF(ISNUMBER(SEARCH('1_Aspectos Geográficos'!$D$6,tab_estados[],1)),MAX($A$1:A4485)+1,0)</f>
        <v>4485</v>
      </c>
      <c r="B4486" s="18" t="s">
        <v>4464</v>
      </c>
      <c r="C4486" s="18" t="s">
        <v>4465</v>
      </c>
      <c r="D4486" s="18" t="s">
        <v>4532</v>
      </c>
      <c r="E4486" s="19" t="s">
        <v>10395</v>
      </c>
      <c r="F4486" s="18" t="str">
        <f t="shared" si="70"/>
        <v>Chapecó</v>
      </c>
      <c r="G4486" s="19">
        <v>626.05999999999995</v>
      </c>
    </row>
    <row r="4487" spans="1:7" x14ac:dyDescent="0.25">
      <c r="A4487" s="18">
        <f>IF(ISNUMBER(SEARCH('1_Aspectos Geográficos'!$D$6,tab_estados[],1)),MAX($A$1:A4486)+1,0)</f>
        <v>4486</v>
      </c>
      <c r="B4487" s="18" t="s">
        <v>4464</v>
      </c>
      <c r="C4487" s="18" t="s">
        <v>4465</v>
      </c>
      <c r="D4487" s="18" t="s">
        <v>4533</v>
      </c>
      <c r="E4487" s="19" t="s">
        <v>10396</v>
      </c>
      <c r="F4487" s="18" t="str">
        <f t="shared" si="70"/>
        <v>Cocal Do Sul</v>
      </c>
      <c r="G4487" s="19">
        <v>71.13</v>
      </c>
    </row>
    <row r="4488" spans="1:7" x14ac:dyDescent="0.25">
      <c r="A4488" s="18">
        <f>IF(ISNUMBER(SEARCH('1_Aspectos Geográficos'!$D$6,tab_estados[],1)),MAX($A$1:A4487)+1,0)</f>
        <v>4487</v>
      </c>
      <c r="B4488" s="18" t="s">
        <v>4464</v>
      </c>
      <c r="C4488" s="18" t="s">
        <v>4465</v>
      </c>
      <c r="D4488" s="18" t="s">
        <v>4534</v>
      </c>
      <c r="E4488" s="19" t="s">
        <v>10397</v>
      </c>
      <c r="F4488" s="18" t="str">
        <f t="shared" si="70"/>
        <v>Concórdia</v>
      </c>
      <c r="G4488" s="19">
        <v>799.44899999999996</v>
      </c>
    </row>
    <row r="4489" spans="1:7" x14ac:dyDescent="0.25">
      <c r="A4489" s="18">
        <f>IF(ISNUMBER(SEARCH('1_Aspectos Geográficos'!$D$6,tab_estados[],1)),MAX($A$1:A4488)+1,0)</f>
        <v>4488</v>
      </c>
      <c r="B4489" s="18" t="s">
        <v>4464</v>
      </c>
      <c r="C4489" s="18" t="s">
        <v>4465</v>
      </c>
      <c r="D4489" s="18" t="s">
        <v>4535</v>
      </c>
      <c r="E4489" s="19" t="s">
        <v>10398</v>
      </c>
      <c r="F4489" s="18" t="str">
        <f t="shared" si="70"/>
        <v>Cordilheira Alta</v>
      </c>
      <c r="G4489" s="19">
        <v>82.858000000000004</v>
      </c>
    </row>
    <row r="4490" spans="1:7" x14ac:dyDescent="0.25">
      <c r="A4490" s="18">
        <f>IF(ISNUMBER(SEARCH('1_Aspectos Geográficos'!$D$6,tab_estados[],1)),MAX($A$1:A4489)+1,0)</f>
        <v>4489</v>
      </c>
      <c r="B4490" s="18" t="s">
        <v>4464</v>
      </c>
      <c r="C4490" s="18" t="s">
        <v>4465</v>
      </c>
      <c r="D4490" s="18" t="s">
        <v>4536</v>
      </c>
      <c r="E4490" s="19" t="s">
        <v>10399</v>
      </c>
      <c r="F4490" s="18" t="str">
        <f t="shared" si="70"/>
        <v>Coronel Freitas</v>
      </c>
      <c r="G4490" s="19">
        <v>233.96799999999999</v>
      </c>
    </row>
    <row r="4491" spans="1:7" x14ac:dyDescent="0.25">
      <c r="A4491" s="18">
        <f>IF(ISNUMBER(SEARCH('1_Aspectos Geográficos'!$D$6,tab_estados[],1)),MAX($A$1:A4490)+1,0)</f>
        <v>4490</v>
      </c>
      <c r="B4491" s="18" t="s">
        <v>4464</v>
      </c>
      <c r="C4491" s="18" t="s">
        <v>4465</v>
      </c>
      <c r="D4491" s="18" t="s">
        <v>4537</v>
      </c>
      <c r="E4491" s="19" t="s">
        <v>10400</v>
      </c>
      <c r="F4491" s="18" t="str">
        <f t="shared" si="70"/>
        <v>Coronel Martins</v>
      </c>
      <c r="G4491" s="19">
        <v>107.29900000000001</v>
      </c>
    </row>
    <row r="4492" spans="1:7" x14ac:dyDescent="0.25">
      <c r="A4492" s="18">
        <f>IF(ISNUMBER(SEARCH('1_Aspectos Geográficos'!$D$6,tab_estados[],1)),MAX($A$1:A4491)+1,0)</f>
        <v>4491</v>
      </c>
      <c r="B4492" s="18" t="s">
        <v>4464</v>
      </c>
      <c r="C4492" s="18" t="s">
        <v>4465</v>
      </c>
      <c r="D4492" s="18" t="s">
        <v>4538</v>
      </c>
      <c r="E4492" s="19" t="s">
        <v>10401</v>
      </c>
      <c r="F4492" s="18" t="str">
        <f t="shared" si="70"/>
        <v>Corupá</v>
      </c>
      <c r="G4492" s="19">
        <v>402.78899999999999</v>
      </c>
    </row>
    <row r="4493" spans="1:7" x14ac:dyDescent="0.25">
      <c r="A4493" s="18">
        <f>IF(ISNUMBER(SEARCH('1_Aspectos Geográficos'!$D$6,tab_estados[],1)),MAX($A$1:A4492)+1,0)</f>
        <v>4492</v>
      </c>
      <c r="B4493" s="18" t="s">
        <v>4464</v>
      </c>
      <c r="C4493" s="18" t="s">
        <v>4465</v>
      </c>
      <c r="D4493" s="18" t="s">
        <v>4539</v>
      </c>
      <c r="E4493" s="19" t="s">
        <v>10402</v>
      </c>
      <c r="F4493" s="18" t="str">
        <f t="shared" si="70"/>
        <v>Correia Pinto</v>
      </c>
      <c r="G4493" s="19">
        <v>651.11699999999996</v>
      </c>
    </row>
    <row r="4494" spans="1:7" x14ac:dyDescent="0.25">
      <c r="A4494" s="18">
        <f>IF(ISNUMBER(SEARCH('1_Aspectos Geográficos'!$D$6,tab_estados[],1)),MAX($A$1:A4493)+1,0)</f>
        <v>4493</v>
      </c>
      <c r="B4494" s="18" t="s">
        <v>4464</v>
      </c>
      <c r="C4494" s="18" t="s">
        <v>4465</v>
      </c>
      <c r="D4494" s="18" t="s">
        <v>4540</v>
      </c>
      <c r="E4494" s="19" t="s">
        <v>10403</v>
      </c>
      <c r="F4494" s="18" t="str">
        <f t="shared" si="70"/>
        <v>Criciúma</v>
      </c>
      <c r="G4494" s="19">
        <v>235.70099999999999</v>
      </c>
    </row>
    <row r="4495" spans="1:7" x14ac:dyDescent="0.25">
      <c r="A4495" s="18">
        <f>IF(ISNUMBER(SEARCH('1_Aspectos Geográficos'!$D$6,tab_estados[],1)),MAX($A$1:A4494)+1,0)</f>
        <v>4494</v>
      </c>
      <c r="B4495" s="18" t="s">
        <v>4464</v>
      </c>
      <c r="C4495" s="18" t="s">
        <v>4465</v>
      </c>
      <c r="D4495" s="18" t="s">
        <v>4541</v>
      </c>
      <c r="E4495" s="19" t="s">
        <v>10404</v>
      </c>
      <c r="F4495" s="18" t="str">
        <f t="shared" si="70"/>
        <v>Cunha Porã</v>
      </c>
      <c r="G4495" s="19">
        <v>217.91499999999999</v>
      </c>
    </row>
    <row r="4496" spans="1:7" x14ac:dyDescent="0.25">
      <c r="A4496" s="18">
        <f>IF(ISNUMBER(SEARCH('1_Aspectos Geográficos'!$D$6,tab_estados[],1)),MAX($A$1:A4495)+1,0)</f>
        <v>4495</v>
      </c>
      <c r="B4496" s="18" t="s">
        <v>4464</v>
      </c>
      <c r="C4496" s="18" t="s">
        <v>4465</v>
      </c>
      <c r="D4496" s="18" t="s">
        <v>4542</v>
      </c>
      <c r="E4496" s="19" t="s">
        <v>10405</v>
      </c>
      <c r="F4496" s="18" t="str">
        <f t="shared" si="70"/>
        <v>Cunhataí</v>
      </c>
      <c r="G4496" s="19">
        <v>55.768000000000001</v>
      </c>
    </row>
    <row r="4497" spans="1:7" x14ac:dyDescent="0.25">
      <c r="A4497" s="18">
        <f>IF(ISNUMBER(SEARCH('1_Aspectos Geográficos'!$D$6,tab_estados[],1)),MAX($A$1:A4496)+1,0)</f>
        <v>4496</v>
      </c>
      <c r="B4497" s="18" t="s">
        <v>4464</v>
      </c>
      <c r="C4497" s="18" t="s">
        <v>4465</v>
      </c>
      <c r="D4497" s="18" t="s">
        <v>4543</v>
      </c>
      <c r="E4497" s="19" t="s">
        <v>10406</v>
      </c>
      <c r="F4497" s="18" t="str">
        <f t="shared" si="70"/>
        <v>Curitibanos</v>
      </c>
      <c r="G4497" s="19">
        <v>948.73800000000006</v>
      </c>
    </row>
    <row r="4498" spans="1:7" x14ac:dyDescent="0.25">
      <c r="A4498" s="18">
        <f>IF(ISNUMBER(SEARCH('1_Aspectos Geográficos'!$D$6,tab_estados[],1)),MAX($A$1:A4497)+1,0)</f>
        <v>4497</v>
      </c>
      <c r="B4498" s="18" t="s">
        <v>4464</v>
      </c>
      <c r="C4498" s="18" t="s">
        <v>4465</v>
      </c>
      <c r="D4498" s="18" t="s">
        <v>4544</v>
      </c>
      <c r="E4498" s="19" t="s">
        <v>10407</v>
      </c>
      <c r="F4498" s="18" t="str">
        <f t="shared" si="70"/>
        <v>Descanso</v>
      </c>
      <c r="G4498" s="19">
        <v>287.39499999999998</v>
      </c>
    </row>
    <row r="4499" spans="1:7" x14ac:dyDescent="0.25">
      <c r="A4499" s="18">
        <f>IF(ISNUMBER(SEARCH('1_Aspectos Geográficos'!$D$6,tab_estados[],1)),MAX($A$1:A4498)+1,0)</f>
        <v>4498</v>
      </c>
      <c r="B4499" s="18" t="s">
        <v>4464</v>
      </c>
      <c r="C4499" s="18" t="s">
        <v>4465</v>
      </c>
      <c r="D4499" s="18" t="s">
        <v>4545</v>
      </c>
      <c r="E4499" s="19" t="s">
        <v>10408</v>
      </c>
      <c r="F4499" s="18" t="str">
        <f t="shared" si="70"/>
        <v>Dionísio Cerqueira</v>
      </c>
      <c r="G4499" s="19">
        <v>379.23599999999999</v>
      </c>
    </row>
    <row r="4500" spans="1:7" x14ac:dyDescent="0.25">
      <c r="A4500" s="18">
        <f>IF(ISNUMBER(SEARCH('1_Aspectos Geográficos'!$D$6,tab_estados[],1)),MAX($A$1:A4499)+1,0)</f>
        <v>4499</v>
      </c>
      <c r="B4500" s="18" t="s">
        <v>4464</v>
      </c>
      <c r="C4500" s="18" t="s">
        <v>4465</v>
      </c>
      <c r="D4500" s="18" t="s">
        <v>4546</v>
      </c>
      <c r="E4500" s="19" t="s">
        <v>10409</v>
      </c>
      <c r="F4500" s="18" t="str">
        <f t="shared" si="70"/>
        <v>Dona Emma</v>
      </c>
      <c r="G4500" s="19">
        <v>181.17099999999999</v>
      </c>
    </row>
    <row r="4501" spans="1:7" x14ac:dyDescent="0.25">
      <c r="A4501" s="18">
        <f>IF(ISNUMBER(SEARCH('1_Aspectos Geográficos'!$D$6,tab_estados[],1)),MAX($A$1:A4500)+1,0)</f>
        <v>4500</v>
      </c>
      <c r="B4501" s="18" t="s">
        <v>4464</v>
      </c>
      <c r="C4501" s="18" t="s">
        <v>4465</v>
      </c>
      <c r="D4501" s="18" t="s">
        <v>4547</v>
      </c>
      <c r="E4501" s="19" t="s">
        <v>10410</v>
      </c>
      <c r="F4501" s="18" t="str">
        <f t="shared" si="70"/>
        <v>Doutor Pedrinho</v>
      </c>
      <c r="G4501" s="19">
        <v>374.62799999999999</v>
      </c>
    </row>
    <row r="4502" spans="1:7" x14ac:dyDescent="0.25">
      <c r="A4502" s="18">
        <f>IF(ISNUMBER(SEARCH('1_Aspectos Geográficos'!$D$6,tab_estados[],1)),MAX($A$1:A4501)+1,0)</f>
        <v>4501</v>
      </c>
      <c r="B4502" s="18" t="s">
        <v>4464</v>
      </c>
      <c r="C4502" s="18" t="s">
        <v>4465</v>
      </c>
      <c r="D4502" s="18" t="s">
        <v>4548</v>
      </c>
      <c r="E4502" s="19" t="s">
        <v>6474</v>
      </c>
      <c r="F4502" s="18" t="str">
        <f t="shared" si="70"/>
        <v>Entre Rios</v>
      </c>
      <c r="G4502" s="19">
        <v>104.54900000000001</v>
      </c>
    </row>
    <row r="4503" spans="1:7" x14ac:dyDescent="0.25">
      <c r="A4503" s="18">
        <f>IF(ISNUMBER(SEARCH('1_Aspectos Geográficos'!$D$6,tab_estados[],1)),MAX($A$1:A4502)+1,0)</f>
        <v>4502</v>
      </c>
      <c r="B4503" s="18" t="s">
        <v>4464</v>
      </c>
      <c r="C4503" s="18" t="s">
        <v>4465</v>
      </c>
      <c r="D4503" s="18" t="s">
        <v>4549</v>
      </c>
      <c r="E4503" s="19" t="s">
        <v>10411</v>
      </c>
      <c r="F4503" s="18" t="str">
        <f t="shared" si="70"/>
        <v>Ermo</v>
      </c>
      <c r="G4503" s="19">
        <v>63.439</v>
      </c>
    </row>
    <row r="4504" spans="1:7" x14ac:dyDescent="0.25">
      <c r="A4504" s="18">
        <f>IF(ISNUMBER(SEARCH('1_Aspectos Geográficos'!$D$6,tab_estados[],1)),MAX($A$1:A4503)+1,0)</f>
        <v>4503</v>
      </c>
      <c r="B4504" s="18" t="s">
        <v>4464</v>
      </c>
      <c r="C4504" s="18" t="s">
        <v>4465</v>
      </c>
      <c r="D4504" s="18" t="s">
        <v>4550</v>
      </c>
      <c r="E4504" s="19" t="s">
        <v>10412</v>
      </c>
      <c r="F4504" s="18" t="str">
        <f t="shared" si="70"/>
        <v>Erval Velho</v>
      </c>
      <c r="G4504" s="19">
        <v>207.35900000000001</v>
      </c>
    </row>
    <row r="4505" spans="1:7" x14ac:dyDescent="0.25">
      <c r="A4505" s="18">
        <f>IF(ISNUMBER(SEARCH('1_Aspectos Geográficos'!$D$6,tab_estados[],1)),MAX($A$1:A4504)+1,0)</f>
        <v>4504</v>
      </c>
      <c r="B4505" s="18" t="s">
        <v>4464</v>
      </c>
      <c r="C4505" s="18" t="s">
        <v>4465</v>
      </c>
      <c r="D4505" s="18" t="s">
        <v>4551</v>
      </c>
      <c r="E4505" s="19" t="s">
        <v>10413</v>
      </c>
      <c r="F4505" s="18" t="str">
        <f t="shared" si="70"/>
        <v>Faxinal Dos Guedes</v>
      </c>
      <c r="G4505" s="19">
        <v>339.69900000000001</v>
      </c>
    </row>
    <row r="4506" spans="1:7" x14ac:dyDescent="0.25">
      <c r="A4506" s="18">
        <f>IF(ISNUMBER(SEARCH('1_Aspectos Geográficos'!$D$6,tab_estados[],1)),MAX($A$1:A4505)+1,0)</f>
        <v>4505</v>
      </c>
      <c r="B4506" s="18" t="s">
        <v>4464</v>
      </c>
      <c r="C4506" s="18" t="s">
        <v>4465</v>
      </c>
      <c r="D4506" s="18" t="s">
        <v>4552</v>
      </c>
      <c r="E4506" s="19" t="s">
        <v>10414</v>
      </c>
      <c r="F4506" s="18" t="str">
        <f t="shared" si="70"/>
        <v>Flor Do Sertão</v>
      </c>
      <c r="G4506" s="19">
        <v>58.734999999999999</v>
      </c>
    </row>
    <row r="4507" spans="1:7" x14ac:dyDescent="0.25">
      <c r="A4507" s="18">
        <f>IF(ISNUMBER(SEARCH('1_Aspectos Geográficos'!$D$6,tab_estados[],1)),MAX($A$1:A4506)+1,0)</f>
        <v>4506</v>
      </c>
      <c r="B4507" s="18" t="s">
        <v>4464</v>
      </c>
      <c r="C4507" s="18" t="s">
        <v>4465</v>
      </c>
      <c r="D4507" s="18" t="s">
        <v>4553</v>
      </c>
      <c r="E4507" s="19" t="s">
        <v>10415</v>
      </c>
      <c r="F4507" s="18" t="str">
        <f t="shared" si="70"/>
        <v>Florianópolis</v>
      </c>
      <c r="G4507" s="19">
        <v>675.40899999999999</v>
      </c>
    </row>
    <row r="4508" spans="1:7" x14ac:dyDescent="0.25">
      <c r="A4508" s="18">
        <f>IF(ISNUMBER(SEARCH('1_Aspectos Geográficos'!$D$6,tab_estados[],1)),MAX($A$1:A4507)+1,0)</f>
        <v>4507</v>
      </c>
      <c r="B4508" s="18" t="s">
        <v>4464</v>
      </c>
      <c r="C4508" s="18" t="s">
        <v>4465</v>
      </c>
      <c r="D4508" s="18" t="s">
        <v>4554</v>
      </c>
      <c r="E4508" s="19" t="s">
        <v>10416</v>
      </c>
      <c r="F4508" s="18" t="str">
        <f t="shared" si="70"/>
        <v>Formosa Do Sul</v>
      </c>
      <c r="G4508" s="19">
        <v>100.105</v>
      </c>
    </row>
    <row r="4509" spans="1:7" x14ac:dyDescent="0.25">
      <c r="A4509" s="18">
        <f>IF(ISNUMBER(SEARCH('1_Aspectos Geográficos'!$D$6,tab_estados[],1)),MAX($A$1:A4508)+1,0)</f>
        <v>4508</v>
      </c>
      <c r="B4509" s="18" t="s">
        <v>4464</v>
      </c>
      <c r="C4509" s="18" t="s">
        <v>4465</v>
      </c>
      <c r="D4509" s="18" t="s">
        <v>4555</v>
      </c>
      <c r="E4509" s="19" t="s">
        <v>10417</v>
      </c>
      <c r="F4509" s="18" t="str">
        <f t="shared" si="70"/>
        <v>Forquilhinha</v>
      </c>
      <c r="G4509" s="19">
        <v>183.13399999999999</v>
      </c>
    </row>
    <row r="4510" spans="1:7" x14ac:dyDescent="0.25">
      <c r="A4510" s="18">
        <f>IF(ISNUMBER(SEARCH('1_Aspectos Geográficos'!$D$6,tab_estados[],1)),MAX($A$1:A4509)+1,0)</f>
        <v>4509</v>
      </c>
      <c r="B4510" s="18" t="s">
        <v>4464</v>
      </c>
      <c r="C4510" s="18" t="s">
        <v>4465</v>
      </c>
      <c r="D4510" s="18" t="s">
        <v>4556</v>
      </c>
      <c r="E4510" s="19" t="s">
        <v>10418</v>
      </c>
      <c r="F4510" s="18" t="str">
        <f t="shared" si="70"/>
        <v>Fraiburgo</v>
      </c>
      <c r="G4510" s="19">
        <v>547.85400000000004</v>
      </c>
    </row>
    <row r="4511" spans="1:7" x14ac:dyDescent="0.25">
      <c r="A4511" s="18">
        <f>IF(ISNUMBER(SEARCH('1_Aspectos Geográficos'!$D$6,tab_estados[],1)),MAX($A$1:A4510)+1,0)</f>
        <v>4510</v>
      </c>
      <c r="B4511" s="18" t="s">
        <v>4464</v>
      </c>
      <c r="C4511" s="18" t="s">
        <v>4465</v>
      </c>
      <c r="D4511" s="18" t="s">
        <v>4557</v>
      </c>
      <c r="E4511" s="19" t="s">
        <v>10419</v>
      </c>
      <c r="F4511" s="18" t="str">
        <f t="shared" si="70"/>
        <v>Frei Rogério</v>
      </c>
      <c r="G4511" s="19">
        <v>159.21600000000001</v>
      </c>
    </row>
    <row r="4512" spans="1:7" x14ac:dyDescent="0.25">
      <c r="A4512" s="18">
        <f>IF(ISNUMBER(SEARCH('1_Aspectos Geográficos'!$D$6,tab_estados[],1)),MAX($A$1:A4511)+1,0)</f>
        <v>4511</v>
      </c>
      <c r="B4512" s="18" t="s">
        <v>4464</v>
      </c>
      <c r="C4512" s="18" t="s">
        <v>4465</v>
      </c>
      <c r="D4512" s="18" t="s">
        <v>4558</v>
      </c>
      <c r="E4512" s="19" t="s">
        <v>10420</v>
      </c>
      <c r="F4512" s="18" t="str">
        <f t="shared" si="70"/>
        <v>Galvão</v>
      </c>
      <c r="G4512" s="19">
        <v>139.34</v>
      </c>
    </row>
    <row r="4513" spans="1:7" x14ac:dyDescent="0.25">
      <c r="A4513" s="18">
        <f>IF(ISNUMBER(SEARCH('1_Aspectos Geográficos'!$D$6,tab_estados[],1)),MAX($A$1:A4512)+1,0)</f>
        <v>4512</v>
      </c>
      <c r="B4513" s="18" t="s">
        <v>4464</v>
      </c>
      <c r="C4513" s="18" t="s">
        <v>4465</v>
      </c>
      <c r="D4513" s="18" t="s">
        <v>4559</v>
      </c>
      <c r="E4513" s="19" t="s">
        <v>10421</v>
      </c>
      <c r="F4513" s="18" t="str">
        <f t="shared" si="70"/>
        <v>Garopaba</v>
      </c>
      <c r="G4513" s="19">
        <v>115.405</v>
      </c>
    </row>
    <row r="4514" spans="1:7" x14ac:dyDescent="0.25">
      <c r="A4514" s="18">
        <f>IF(ISNUMBER(SEARCH('1_Aspectos Geográficos'!$D$6,tab_estados[],1)),MAX($A$1:A4513)+1,0)</f>
        <v>4513</v>
      </c>
      <c r="B4514" s="18" t="s">
        <v>4464</v>
      </c>
      <c r="C4514" s="18" t="s">
        <v>4465</v>
      </c>
      <c r="D4514" s="18" t="s">
        <v>4560</v>
      </c>
      <c r="E4514" s="19" t="s">
        <v>10422</v>
      </c>
      <c r="F4514" s="18" t="str">
        <f t="shared" si="70"/>
        <v>Garuva</v>
      </c>
      <c r="G4514" s="19">
        <v>501.97300000000001</v>
      </c>
    </row>
    <row r="4515" spans="1:7" x14ac:dyDescent="0.25">
      <c r="A4515" s="18">
        <f>IF(ISNUMBER(SEARCH('1_Aspectos Geográficos'!$D$6,tab_estados[],1)),MAX($A$1:A4514)+1,0)</f>
        <v>4514</v>
      </c>
      <c r="B4515" s="18" t="s">
        <v>4464</v>
      </c>
      <c r="C4515" s="18" t="s">
        <v>4465</v>
      </c>
      <c r="D4515" s="18" t="s">
        <v>4561</v>
      </c>
      <c r="E4515" s="19" t="s">
        <v>10423</v>
      </c>
      <c r="F4515" s="18" t="str">
        <f t="shared" si="70"/>
        <v>Gaspar</v>
      </c>
      <c r="G4515" s="19">
        <v>386.77600000000001</v>
      </c>
    </row>
    <row r="4516" spans="1:7" x14ac:dyDescent="0.25">
      <c r="A4516" s="18">
        <f>IF(ISNUMBER(SEARCH('1_Aspectos Geográficos'!$D$6,tab_estados[],1)),MAX($A$1:A4515)+1,0)</f>
        <v>4515</v>
      </c>
      <c r="B4516" s="18" t="s">
        <v>4464</v>
      </c>
      <c r="C4516" s="18" t="s">
        <v>4465</v>
      </c>
      <c r="D4516" s="18" t="s">
        <v>4562</v>
      </c>
      <c r="E4516" s="19" t="s">
        <v>10424</v>
      </c>
      <c r="F4516" s="18" t="str">
        <f t="shared" si="70"/>
        <v>Governador Celso Ramos</v>
      </c>
      <c r="G4516" s="19">
        <v>117.185</v>
      </c>
    </row>
    <row r="4517" spans="1:7" x14ac:dyDescent="0.25">
      <c r="A4517" s="18">
        <f>IF(ISNUMBER(SEARCH('1_Aspectos Geográficos'!$D$6,tab_estados[],1)),MAX($A$1:A4516)+1,0)</f>
        <v>4516</v>
      </c>
      <c r="B4517" s="18" t="s">
        <v>4464</v>
      </c>
      <c r="C4517" s="18" t="s">
        <v>4465</v>
      </c>
      <c r="D4517" s="18" t="s">
        <v>4563</v>
      </c>
      <c r="E4517" s="19" t="s">
        <v>10425</v>
      </c>
      <c r="F4517" s="18" t="str">
        <f t="shared" si="70"/>
        <v>Grão Pará</v>
      </c>
      <c r="G4517" s="19">
        <v>338.15600000000001</v>
      </c>
    </row>
    <row r="4518" spans="1:7" x14ac:dyDescent="0.25">
      <c r="A4518" s="18">
        <f>IF(ISNUMBER(SEARCH('1_Aspectos Geográficos'!$D$6,tab_estados[],1)),MAX($A$1:A4517)+1,0)</f>
        <v>4517</v>
      </c>
      <c r="B4518" s="18" t="s">
        <v>4464</v>
      </c>
      <c r="C4518" s="18" t="s">
        <v>4465</v>
      </c>
      <c r="D4518" s="18" t="s">
        <v>4564</v>
      </c>
      <c r="E4518" s="19" t="s">
        <v>10426</v>
      </c>
      <c r="F4518" s="18" t="str">
        <f t="shared" si="70"/>
        <v>Gravatal</v>
      </c>
      <c r="G4518" s="19">
        <v>164.75200000000001</v>
      </c>
    </row>
    <row r="4519" spans="1:7" x14ac:dyDescent="0.25">
      <c r="A4519" s="18">
        <f>IF(ISNUMBER(SEARCH('1_Aspectos Geográficos'!$D$6,tab_estados[],1)),MAX($A$1:A4518)+1,0)</f>
        <v>4518</v>
      </c>
      <c r="B4519" s="18" t="s">
        <v>4464</v>
      </c>
      <c r="C4519" s="18" t="s">
        <v>4465</v>
      </c>
      <c r="D4519" s="18" t="s">
        <v>4565</v>
      </c>
      <c r="E4519" s="19" t="s">
        <v>10427</v>
      </c>
      <c r="F4519" s="18" t="str">
        <f t="shared" si="70"/>
        <v>Guabiruba</v>
      </c>
      <c r="G4519" s="19">
        <v>174.678</v>
      </c>
    </row>
    <row r="4520" spans="1:7" x14ac:dyDescent="0.25">
      <c r="A4520" s="18">
        <f>IF(ISNUMBER(SEARCH('1_Aspectos Geográficos'!$D$6,tab_estados[],1)),MAX($A$1:A4519)+1,0)</f>
        <v>4519</v>
      </c>
      <c r="B4520" s="18" t="s">
        <v>4464</v>
      </c>
      <c r="C4520" s="18" t="s">
        <v>4465</v>
      </c>
      <c r="D4520" s="18" t="s">
        <v>4566</v>
      </c>
      <c r="E4520" s="19" t="s">
        <v>7997</v>
      </c>
      <c r="F4520" s="18" t="str">
        <f t="shared" si="70"/>
        <v>Guaraciaba</v>
      </c>
      <c r="G4520" s="19">
        <v>330.57</v>
      </c>
    </row>
    <row r="4521" spans="1:7" x14ac:dyDescent="0.25">
      <c r="A4521" s="18">
        <f>IF(ISNUMBER(SEARCH('1_Aspectos Geográficos'!$D$6,tab_estados[],1)),MAX($A$1:A4520)+1,0)</f>
        <v>4520</v>
      </c>
      <c r="B4521" s="18" t="s">
        <v>4464</v>
      </c>
      <c r="C4521" s="18" t="s">
        <v>4465</v>
      </c>
      <c r="D4521" s="18" t="s">
        <v>4567</v>
      </c>
      <c r="E4521" s="19" t="s">
        <v>10428</v>
      </c>
      <c r="F4521" s="18" t="str">
        <f t="shared" si="70"/>
        <v>Guaramirim</v>
      </c>
      <c r="G4521" s="19">
        <v>268.58499999999998</v>
      </c>
    </row>
    <row r="4522" spans="1:7" x14ac:dyDescent="0.25">
      <c r="A4522" s="18">
        <f>IF(ISNUMBER(SEARCH('1_Aspectos Geográficos'!$D$6,tab_estados[],1)),MAX($A$1:A4521)+1,0)</f>
        <v>4521</v>
      </c>
      <c r="B4522" s="18" t="s">
        <v>4464</v>
      </c>
      <c r="C4522" s="18" t="s">
        <v>4465</v>
      </c>
      <c r="D4522" s="18" t="s">
        <v>4568</v>
      </c>
      <c r="E4522" s="19" t="s">
        <v>10429</v>
      </c>
      <c r="F4522" s="18" t="str">
        <f t="shared" si="70"/>
        <v>Guarujá Do Sul</v>
      </c>
      <c r="G4522" s="19">
        <v>100.21899999999999</v>
      </c>
    </row>
    <row r="4523" spans="1:7" x14ac:dyDescent="0.25">
      <c r="A4523" s="18">
        <f>IF(ISNUMBER(SEARCH('1_Aspectos Geográficos'!$D$6,tab_estados[],1)),MAX($A$1:A4522)+1,0)</f>
        <v>4522</v>
      </c>
      <c r="B4523" s="18" t="s">
        <v>4464</v>
      </c>
      <c r="C4523" s="18" t="s">
        <v>4465</v>
      </c>
      <c r="D4523" s="18" t="s">
        <v>4569</v>
      </c>
      <c r="E4523" s="19" t="s">
        <v>10430</v>
      </c>
      <c r="F4523" s="18" t="str">
        <f t="shared" si="70"/>
        <v>Guatambú</v>
      </c>
      <c r="G4523" s="19">
        <v>205.875</v>
      </c>
    </row>
    <row r="4524" spans="1:7" x14ac:dyDescent="0.25">
      <c r="A4524" s="18">
        <f>IF(ISNUMBER(SEARCH('1_Aspectos Geográficos'!$D$6,tab_estados[],1)),MAX($A$1:A4523)+1,0)</f>
        <v>4523</v>
      </c>
      <c r="B4524" s="18" t="s">
        <v>4464</v>
      </c>
      <c r="C4524" s="18" t="s">
        <v>4465</v>
      </c>
      <c r="D4524" s="18" t="s">
        <v>4570</v>
      </c>
      <c r="E4524" s="19" t="s">
        <v>10431</v>
      </c>
      <c r="F4524" s="18" t="str">
        <f t="shared" si="70"/>
        <v>Herval D'Oeste</v>
      </c>
      <c r="G4524" s="19">
        <v>217.334</v>
      </c>
    </row>
    <row r="4525" spans="1:7" x14ac:dyDescent="0.25">
      <c r="A4525" s="18">
        <f>IF(ISNUMBER(SEARCH('1_Aspectos Geográficos'!$D$6,tab_estados[],1)),MAX($A$1:A4524)+1,0)</f>
        <v>4524</v>
      </c>
      <c r="B4525" s="18" t="s">
        <v>4464</v>
      </c>
      <c r="C4525" s="18" t="s">
        <v>4465</v>
      </c>
      <c r="D4525" s="18" t="s">
        <v>4571</v>
      </c>
      <c r="E4525" s="19" t="s">
        <v>10432</v>
      </c>
      <c r="F4525" s="18" t="str">
        <f t="shared" si="70"/>
        <v>Ibiam</v>
      </c>
      <c r="G4525" s="19">
        <v>146.715</v>
      </c>
    </row>
    <row r="4526" spans="1:7" x14ac:dyDescent="0.25">
      <c r="A4526" s="18">
        <f>IF(ISNUMBER(SEARCH('1_Aspectos Geográficos'!$D$6,tab_estados[],1)),MAX($A$1:A4525)+1,0)</f>
        <v>4525</v>
      </c>
      <c r="B4526" s="18" t="s">
        <v>4464</v>
      </c>
      <c r="C4526" s="18" t="s">
        <v>4465</v>
      </c>
      <c r="D4526" s="18" t="s">
        <v>4572</v>
      </c>
      <c r="E4526" s="19" t="s">
        <v>10433</v>
      </c>
      <c r="F4526" s="18" t="str">
        <f t="shared" si="70"/>
        <v>Ibicaré</v>
      </c>
      <c r="G4526" s="19">
        <v>155.78899999999999</v>
      </c>
    </row>
    <row r="4527" spans="1:7" x14ac:dyDescent="0.25">
      <c r="A4527" s="18">
        <f>IF(ISNUMBER(SEARCH('1_Aspectos Geográficos'!$D$6,tab_estados[],1)),MAX($A$1:A4526)+1,0)</f>
        <v>4526</v>
      </c>
      <c r="B4527" s="18" t="s">
        <v>4464</v>
      </c>
      <c r="C4527" s="18" t="s">
        <v>4465</v>
      </c>
      <c r="D4527" s="18" t="s">
        <v>4573</v>
      </c>
      <c r="E4527" s="19" t="s">
        <v>10434</v>
      </c>
      <c r="F4527" s="18" t="str">
        <f t="shared" si="70"/>
        <v>Ibirama</v>
      </c>
      <c r="G4527" s="19">
        <v>247.34800000000001</v>
      </c>
    </row>
    <row r="4528" spans="1:7" x14ac:dyDescent="0.25">
      <c r="A4528" s="18">
        <f>IF(ISNUMBER(SEARCH('1_Aspectos Geográficos'!$D$6,tab_estados[],1)),MAX($A$1:A4527)+1,0)</f>
        <v>4527</v>
      </c>
      <c r="B4528" s="18" t="s">
        <v>4464</v>
      </c>
      <c r="C4528" s="18" t="s">
        <v>4465</v>
      </c>
      <c r="D4528" s="18" t="s">
        <v>4574</v>
      </c>
      <c r="E4528" s="19" t="s">
        <v>10435</v>
      </c>
      <c r="F4528" s="18" t="str">
        <f t="shared" si="70"/>
        <v>Içara</v>
      </c>
      <c r="G4528" s="19">
        <v>228.928</v>
      </c>
    </row>
    <row r="4529" spans="1:7" x14ac:dyDescent="0.25">
      <c r="A4529" s="18">
        <f>IF(ISNUMBER(SEARCH('1_Aspectos Geográficos'!$D$6,tab_estados[],1)),MAX($A$1:A4528)+1,0)</f>
        <v>4528</v>
      </c>
      <c r="B4529" s="18" t="s">
        <v>4464</v>
      </c>
      <c r="C4529" s="18" t="s">
        <v>4465</v>
      </c>
      <c r="D4529" s="18" t="s">
        <v>4575</v>
      </c>
      <c r="E4529" s="19" t="s">
        <v>10436</v>
      </c>
      <c r="F4529" s="18" t="str">
        <f t="shared" si="70"/>
        <v>Ilhota</v>
      </c>
      <c r="G4529" s="19">
        <v>252.88399999999999</v>
      </c>
    </row>
    <row r="4530" spans="1:7" x14ac:dyDescent="0.25">
      <c r="A4530" s="18">
        <f>IF(ISNUMBER(SEARCH('1_Aspectos Geográficos'!$D$6,tab_estados[],1)),MAX($A$1:A4529)+1,0)</f>
        <v>4529</v>
      </c>
      <c r="B4530" s="18" t="s">
        <v>4464</v>
      </c>
      <c r="C4530" s="18" t="s">
        <v>4465</v>
      </c>
      <c r="D4530" s="18" t="s">
        <v>4576</v>
      </c>
      <c r="E4530" s="19" t="s">
        <v>10437</v>
      </c>
      <c r="F4530" s="18" t="str">
        <f t="shared" si="70"/>
        <v>Imaruí</v>
      </c>
      <c r="G4530" s="19">
        <v>542.63300000000004</v>
      </c>
    </row>
    <row r="4531" spans="1:7" x14ac:dyDescent="0.25">
      <c r="A4531" s="18">
        <f>IF(ISNUMBER(SEARCH('1_Aspectos Geográficos'!$D$6,tab_estados[],1)),MAX($A$1:A4530)+1,0)</f>
        <v>4530</v>
      </c>
      <c r="B4531" s="18" t="s">
        <v>4464</v>
      </c>
      <c r="C4531" s="18" t="s">
        <v>4465</v>
      </c>
      <c r="D4531" s="18" t="s">
        <v>4577</v>
      </c>
      <c r="E4531" s="19" t="s">
        <v>10438</v>
      </c>
      <c r="F4531" s="18" t="str">
        <f t="shared" si="70"/>
        <v>Imbituba</v>
      </c>
      <c r="G4531" s="19">
        <v>182.929</v>
      </c>
    </row>
    <row r="4532" spans="1:7" x14ac:dyDescent="0.25">
      <c r="A4532" s="18">
        <f>IF(ISNUMBER(SEARCH('1_Aspectos Geográficos'!$D$6,tab_estados[],1)),MAX($A$1:A4531)+1,0)</f>
        <v>4531</v>
      </c>
      <c r="B4532" s="18" t="s">
        <v>4464</v>
      </c>
      <c r="C4532" s="18" t="s">
        <v>4465</v>
      </c>
      <c r="D4532" s="18" t="s">
        <v>4578</v>
      </c>
      <c r="E4532" s="19" t="s">
        <v>10439</v>
      </c>
      <c r="F4532" s="18" t="str">
        <f t="shared" si="70"/>
        <v>Imbuia</v>
      </c>
      <c r="G4532" s="19">
        <v>123.03700000000001</v>
      </c>
    </row>
    <row r="4533" spans="1:7" x14ac:dyDescent="0.25">
      <c r="A4533" s="18">
        <f>IF(ISNUMBER(SEARCH('1_Aspectos Geográficos'!$D$6,tab_estados[],1)),MAX($A$1:A4532)+1,0)</f>
        <v>4532</v>
      </c>
      <c r="B4533" s="18" t="s">
        <v>4464</v>
      </c>
      <c r="C4533" s="18" t="s">
        <v>4465</v>
      </c>
      <c r="D4533" s="18" t="s">
        <v>4579</v>
      </c>
      <c r="E4533" s="19" t="s">
        <v>10440</v>
      </c>
      <c r="F4533" s="18" t="str">
        <f t="shared" si="70"/>
        <v>Indaial</v>
      </c>
      <c r="G4533" s="19">
        <v>430.79</v>
      </c>
    </row>
    <row r="4534" spans="1:7" x14ac:dyDescent="0.25">
      <c r="A4534" s="18">
        <f>IF(ISNUMBER(SEARCH('1_Aspectos Geográficos'!$D$6,tab_estados[],1)),MAX($A$1:A4533)+1,0)</f>
        <v>4533</v>
      </c>
      <c r="B4534" s="18" t="s">
        <v>4464</v>
      </c>
      <c r="C4534" s="18" t="s">
        <v>4465</v>
      </c>
      <c r="D4534" s="18" t="s">
        <v>4580</v>
      </c>
      <c r="E4534" s="19" t="s">
        <v>10441</v>
      </c>
      <c r="F4534" s="18" t="str">
        <f t="shared" si="70"/>
        <v>Iomerê</v>
      </c>
      <c r="G4534" s="19">
        <v>113.754</v>
      </c>
    </row>
    <row r="4535" spans="1:7" x14ac:dyDescent="0.25">
      <c r="A4535" s="18">
        <f>IF(ISNUMBER(SEARCH('1_Aspectos Geográficos'!$D$6,tab_estados[],1)),MAX($A$1:A4534)+1,0)</f>
        <v>4534</v>
      </c>
      <c r="B4535" s="18" t="s">
        <v>4464</v>
      </c>
      <c r="C4535" s="18" t="s">
        <v>4465</v>
      </c>
      <c r="D4535" s="18" t="s">
        <v>4581</v>
      </c>
      <c r="E4535" s="19" t="s">
        <v>10442</v>
      </c>
      <c r="F4535" s="18" t="str">
        <f t="shared" si="70"/>
        <v>Ipira</v>
      </c>
      <c r="G4535" s="19">
        <v>154.565</v>
      </c>
    </row>
    <row r="4536" spans="1:7" x14ac:dyDescent="0.25">
      <c r="A4536" s="18">
        <f>IF(ISNUMBER(SEARCH('1_Aspectos Geográficos'!$D$6,tab_estados[],1)),MAX($A$1:A4535)+1,0)</f>
        <v>4535</v>
      </c>
      <c r="B4536" s="18" t="s">
        <v>4464</v>
      </c>
      <c r="C4536" s="18" t="s">
        <v>4465</v>
      </c>
      <c r="D4536" s="18" t="s">
        <v>4582</v>
      </c>
      <c r="E4536" s="19" t="s">
        <v>10443</v>
      </c>
      <c r="F4536" s="18" t="str">
        <f t="shared" si="70"/>
        <v>Iporã Do Oeste</v>
      </c>
      <c r="G4536" s="19">
        <v>199.30199999999999</v>
      </c>
    </row>
    <row r="4537" spans="1:7" x14ac:dyDescent="0.25">
      <c r="A4537" s="18">
        <f>IF(ISNUMBER(SEARCH('1_Aspectos Geográficos'!$D$6,tab_estados[],1)),MAX($A$1:A4536)+1,0)</f>
        <v>4536</v>
      </c>
      <c r="B4537" s="18" t="s">
        <v>4464</v>
      </c>
      <c r="C4537" s="18" t="s">
        <v>4465</v>
      </c>
      <c r="D4537" s="18" t="s">
        <v>4583</v>
      </c>
      <c r="E4537" s="19" t="s">
        <v>10444</v>
      </c>
      <c r="F4537" s="18" t="str">
        <f t="shared" si="70"/>
        <v>Ipuaçu</v>
      </c>
      <c r="G4537" s="19">
        <v>260.89299999999997</v>
      </c>
    </row>
    <row r="4538" spans="1:7" x14ac:dyDescent="0.25">
      <c r="A4538" s="18">
        <f>IF(ISNUMBER(SEARCH('1_Aspectos Geográficos'!$D$6,tab_estados[],1)),MAX($A$1:A4537)+1,0)</f>
        <v>4537</v>
      </c>
      <c r="B4538" s="18" t="s">
        <v>4464</v>
      </c>
      <c r="C4538" s="18" t="s">
        <v>4465</v>
      </c>
      <c r="D4538" s="18" t="s">
        <v>4584</v>
      </c>
      <c r="E4538" s="19" t="s">
        <v>10445</v>
      </c>
      <c r="F4538" s="18" t="str">
        <f t="shared" si="70"/>
        <v>Ipumirim</v>
      </c>
      <c r="G4538" s="19">
        <v>247.71700000000001</v>
      </c>
    </row>
    <row r="4539" spans="1:7" x14ac:dyDescent="0.25">
      <c r="A4539" s="18">
        <f>IF(ISNUMBER(SEARCH('1_Aspectos Geográficos'!$D$6,tab_estados[],1)),MAX($A$1:A4538)+1,0)</f>
        <v>4538</v>
      </c>
      <c r="B4539" s="18" t="s">
        <v>4464</v>
      </c>
      <c r="C4539" s="18" t="s">
        <v>4465</v>
      </c>
      <c r="D4539" s="18" t="s">
        <v>4585</v>
      </c>
      <c r="E4539" s="19" t="s">
        <v>10446</v>
      </c>
      <c r="F4539" s="18" t="str">
        <f t="shared" si="70"/>
        <v>Iraceminha</v>
      </c>
      <c r="G4539" s="19">
        <v>163.10499999999999</v>
      </c>
    </row>
    <row r="4540" spans="1:7" x14ac:dyDescent="0.25">
      <c r="A4540" s="18">
        <f>IF(ISNUMBER(SEARCH('1_Aspectos Geográficos'!$D$6,tab_estados[],1)),MAX($A$1:A4539)+1,0)</f>
        <v>4539</v>
      </c>
      <c r="B4540" s="18" t="s">
        <v>4464</v>
      </c>
      <c r="C4540" s="18" t="s">
        <v>4465</v>
      </c>
      <c r="D4540" s="18" t="s">
        <v>4586</v>
      </c>
      <c r="E4540" s="19" t="s">
        <v>10447</v>
      </c>
      <c r="F4540" s="18" t="str">
        <f t="shared" si="70"/>
        <v>Irani</v>
      </c>
      <c r="G4540" s="19">
        <v>325.73700000000002</v>
      </c>
    </row>
    <row r="4541" spans="1:7" x14ac:dyDescent="0.25">
      <c r="A4541" s="18">
        <f>IF(ISNUMBER(SEARCH('1_Aspectos Geográficos'!$D$6,tab_estados[],1)),MAX($A$1:A4540)+1,0)</f>
        <v>4540</v>
      </c>
      <c r="B4541" s="18" t="s">
        <v>4464</v>
      </c>
      <c r="C4541" s="18" t="s">
        <v>4465</v>
      </c>
      <c r="D4541" s="18" t="s">
        <v>4587</v>
      </c>
      <c r="E4541" s="19" t="s">
        <v>8981</v>
      </c>
      <c r="F4541" s="18" t="str">
        <f t="shared" si="70"/>
        <v>Irati</v>
      </c>
      <c r="G4541" s="19">
        <v>78.275999999999996</v>
      </c>
    </row>
    <row r="4542" spans="1:7" x14ac:dyDescent="0.25">
      <c r="A4542" s="18">
        <f>IF(ISNUMBER(SEARCH('1_Aspectos Geográficos'!$D$6,tab_estados[],1)),MAX($A$1:A4541)+1,0)</f>
        <v>4541</v>
      </c>
      <c r="B4542" s="18" t="s">
        <v>4464</v>
      </c>
      <c r="C4542" s="18" t="s">
        <v>4465</v>
      </c>
      <c r="D4542" s="18" t="s">
        <v>4588</v>
      </c>
      <c r="E4542" s="19" t="s">
        <v>10448</v>
      </c>
      <c r="F4542" s="18" t="str">
        <f t="shared" si="70"/>
        <v>Irineópolis</v>
      </c>
      <c r="G4542" s="19">
        <v>589.55799999999999</v>
      </c>
    </row>
    <row r="4543" spans="1:7" x14ac:dyDescent="0.25">
      <c r="A4543" s="18">
        <f>IF(ISNUMBER(SEARCH('1_Aspectos Geográficos'!$D$6,tab_estados[],1)),MAX($A$1:A4542)+1,0)</f>
        <v>4542</v>
      </c>
      <c r="B4543" s="18" t="s">
        <v>4464</v>
      </c>
      <c r="C4543" s="18" t="s">
        <v>4465</v>
      </c>
      <c r="D4543" s="18" t="s">
        <v>4589</v>
      </c>
      <c r="E4543" s="19" t="s">
        <v>10449</v>
      </c>
      <c r="F4543" s="18" t="str">
        <f t="shared" si="70"/>
        <v>Itá</v>
      </c>
      <c r="G4543" s="19">
        <v>165.869</v>
      </c>
    </row>
    <row r="4544" spans="1:7" x14ac:dyDescent="0.25">
      <c r="A4544" s="18">
        <f>IF(ISNUMBER(SEARCH('1_Aspectos Geográficos'!$D$6,tab_estados[],1)),MAX($A$1:A4543)+1,0)</f>
        <v>4543</v>
      </c>
      <c r="B4544" s="18" t="s">
        <v>4464</v>
      </c>
      <c r="C4544" s="18" t="s">
        <v>4465</v>
      </c>
      <c r="D4544" s="18" t="s">
        <v>4590</v>
      </c>
      <c r="E4544" s="19" t="s">
        <v>10450</v>
      </c>
      <c r="F4544" s="18" t="str">
        <f t="shared" si="70"/>
        <v>Itaiópolis</v>
      </c>
      <c r="G4544" s="19">
        <v>1295.431</v>
      </c>
    </row>
    <row r="4545" spans="1:7" x14ac:dyDescent="0.25">
      <c r="A4545" s="18">
        <f>IF(ISNUMBER(SEARCH('1_Aspectos Geográficos'!$D$6,tab_estados[],1)),MAX($A$1:A4544)+1,0)</f>
        <v>4544</v>
      </c>
      <c r="B4545" s="18" t="s">
        <v>4464</v>
      </c>
      <c r="C4545" s="18" t="s">
        <v>4465</v>
      </c>
      <c r="D4545" s="18" t="s">
        <v>4591</v>
      </c>
      <c r="E4545" s="19" t="s">
        <v>10451</v>
      </c>
      <c r="F4545" s="18" t="str">
        <f t="shared" si="70"/>
        <v>Itajaí</v>
      </c>
      <c r="G4545" s="19">
        <v>288.286</v>
      </c>
    </row>
    <row r="4546" spans="1:7" x14ac:dyDescent="0.25">
      <c r="A4546" s="18">
        <f>IF(ISNUMBER(SEARCH('1_Aspectos Geográficos'!$D$6,tab_estados[],1)),MAX($A$1:A4545)+1,0)</f>
        <v>4545</v>
      </c>
      <c r="B4546" s="18" t="s">
        <v>4464</v>
      </c>
      <c r="C4546" s="18" t="s">
        <v>4465</v>
      </c>
      <c r="D4546" s="18" t="s">
        <v>4592</v>
      </c>
      <c r="E4546" s="19" t="s">
        <v>10452</v>
      </c>
      <c r="F4546" s="18" t="str">
        <f t="shared" ref="F4546:F4609" si="71">IFERROR(VLOOKUP(ROW(A4545),lista,5,0),"")</f>
        <v>Itapema</v>
      </c>
      <c r="G4546" s="19">
        <v>57.802999999999997</v>
      </c>
    </row>
    <row r="4547" spans="1:7" x14ac:dyDescent="0.25">
      <c r="A4547" s="18">
        <f>IF(ISNUMBER(SEARCH('1_Aspectos Geográficos'!$D$6,tab_estados[],1)),MAX($A$1:A4546)+1,0)</f>
        <v>4546</v>
      </c>
      <c r="B4547" s="18" t="s">
        <v>4464</v>
      </c>
      <c r="C4547" s="18" t="s">
        <v>4465</v>
      </c>
      <c r="D4547" s="18" t="s">
        <v>4593</v>
      </c>
      <c r="E4547" s="19" t="s">
        <v>6033</v>
      </c>
      <c r="F4547" s="18" t="str">
        <f t="shared" si="71"/>
        <v>Itapiranga</v>
      </c>
      <c r="G4547" s="19">
        <v>283.03100000000001</v>
      </c>
    </row>
    <row r="4548" spans="1:7" x14ac:dyDescent="0.25">
      <c r="A4548" s="18">
        <f>IF(ISNUMBER(SEARCH('1_Aspectos Geográficos'!$D$6,tab_estados[],1)),MAX($A$1:A4547)+1,0)</f>
        <v>4547</v>
      </c>
      <c r="B4548" s="18" t="s">
        <v>4464</v>
      </c>
      <c r="C4548" s="18" t="s">
        <v>4465</v>
      </c>
      <c r="D4548" s="18" t="s">
        <v>4594</v>
      </c>
      <c r="E4548" s="19" t="s">
        <v>10453</v>
      </c>
      <c r="F4548" s="18" t="str">
        <f t="shared" si="71"/>
        <v>Itapoá</v>
      </c>
      <c r="G4548" s="19">
        <v>248.40899999999999</v>
      </c>
    </row>
    <row r="4549" spans="1:7" x14ac:dyDescent="0.25">
      <c r="A4549" s="18">
        <f>IF(ISNUMBER(SEARCH('1_Aspectos Geográficos'!$D$6,tab_estados[],1)),MAX($A$1:A4548)+1,0)</f>
        <v>4548</v>
      </c>
      <c r="B4549" s="18" t="s">
        <v>4464</v>
      </c>
      <c r="C4549" s="18" t="s">
        <v>4465</v>
      </c>
      <c r="D4549" s="18" t="s">
        <v>4595</v>
      </c>
      <c r="E4549" s="19" t="s">
        <v>10454</v>
      </c>
      <c r="F4549" s="18" t="str">
        <f t="shared" si="71"/>
        <v>Ituporanga</v>
      </c>
      <c r="G4549" s="19">
        <v>336.92899999999997</v>
      </c>
    </row>
    <row r="4550" spans="1:7" x14ac:dyDescent="0.25">
      <c r="A4550" s="18">
        <f>IF(ISNUMBER(SEARCH('1_Aspectos Geográficos'!$D$6,tab_estados[],1)),MAX($A$1:A4549)+1,0)</f>
        <v>4549</v>
      </c>
      <c r="B4550" s="18" t="s">
        <v>4464</v>
      </c>
      <c r="C4550" s="18" t="s">
        <v>4465</v>
      </c>
      <c r="D4550" s="18" t="s">
        <v>4596</v>
      </c>
      <c r="E4550" s="19" t="s">
        <v>10455</v>
      </c>
      <c r="F4550" s="18" t="str">
        <f t="shared" si="71"/>
        <v>Jaborá</v>
      </c>
      <c r="G4550" s="19">
        <v>182.154</v>
      </c>
    </row>
    <row r="4551" spans="1:7" x14ac:dyDescent="0.25">
      <c r="A4551" s="18">
        <f>IF(ISNUMBER(SEARCH('1_Aspectos Geográficos'!$D$6,tab_estados[],1)),MAX($A$1:A4550)+1,0)</f>
        <v>4550</v>
      </c>
      <c r="B4551" s="18" t="s">
        <v>4464</v>
      </c>
      <c r="C4551" s="18" t="s">
        <v>4465</v>
      </c>
      <c r="D4551" s="18" t="s">
        <v>4597</v>
      </c>
      <c r="E4551" s="19" t="s">
        <v>10456</v>
      </c>
      <c r="F4551" s="18" t="str">
        <f t="shared" si="71"/>
        <v>Jacinto Machado</v>
      </c>
      <c r="G4551" s="19">
        <v>431.37900000000002</v>
      </c>
    </row>
    <row r="4552" spans="1:7" x14ac:dyDescent="0.25">
      <c r="A4552" s="18">
        <f>IF(ISNUMBER(SEARCH('1_Aspectos Geográficos'!$D$6,tab_estados[],1)),MAX($A$1:A4551)+1,0)</f>
        <v>4551</v>
      </c>
      <c r="B4552" s="18" t="s">
        <v>4464</v>
      </c>
      <c r="C4552" s="18" t="s">
        <v>4465</v>
      </c>
      <c r="D4552" s="18" t="s">
        <v>4598</v>
      </c>
      <c r="E4552" s="19" t="s">
        <v>10457</v>
      </c>
      <c r="F4552" s="18" t="str">
        <f t="shared" si="71"/>
        <v>Jaguaruna</v>
      </c>
      <c r="G4552" s="19">
        <v>328.34699999999998</v>
      </c>
    </row>
    <row r="4553" spans="1:7" x14ac:dyDescent="0.25">
      <c r="A4553" s="18">
        <f>IF(ISNUMBER(SEARCH('1_Aspectos Geográficos'!$D$6,tab_estados[],1)),MAX($A$1:A4552)+1,0)</f>
        <v>4552</v>
      </c>
      <c r="B4553" s="18" t="s">
        <v>4464</v>
      </c>
      <c r="C4553" s="18" t="s">
        <v>4465</v>
      </c>
      <c r="D4553" s="18" t="s">
        <v>4599</v>
      </c>
      <c r="E4553" s="19" t="s">
        <v>10458</v>
      </c>
      <c r="F4553" s="18" t="str">
        <f t="shared" si="71"/>
        <v>Jaraguá Do Sul</v>
      </c>
      <c r="G4553" s="19">
        <v>529.447</v>
      </c>
    </row>
    <row r="4554" spans="1:7" x14ac:dyDescent="0.25">
      <c r="A4554" s="18">
        <f>IF(ISNUMBER(SEARCH('1_Aspectos Geográficos'!$D$6,tab_estados[],1)),MAX($A$1:A4553)+1,0)</f>
        <v>4553</v>
      </c>
      <c r="B4554" s="18" t="s">
        <v>4464</v>
      </c>
      <c r="C4554" s="18" t="s">
        <v>4465</v>
      </c>
      <c r="D4554" s="18" t="s">
        <v>4600</v>
      </c>
      <c r="E4554" s="19" t="s">
        <v>10459</v>
      </c>
      <c r="F4554" s="18" t="str">
        <f t="shared" si="71"/>
        <v>Jardinópolis</v>
      </c>
      <c r="G4554" s="19">
        <v>67.683000000000007</v>
      </c>
    </row>
    <row r="4555" spans="1:7" x14ac:dyDescent="0.25">
      <c r="A4555" s="18">
        <f>IF(ISNUMBER(SEARCH('1_Aspectos Geográficos'!$D$6,tab_estados[],1)),MAX($A$1:A4554)+1,0)</f>
        <v>4554</v>
      </c>
      <c r="B4555" s="18" t="s">
        <v>4464</v>
      </c>
      <c r="C4555" s="18" t="s">
        <v>4465</v>
      </c>
      <c r="D4555" s="18" t="s">
        <v>4601</v>
      </c>
      <c r="E4555" s="19" t="s">
        <v>10460</v>
      </c>
      <c r="F4555" s="18" t="str">
        <f t="shared" si="71"/>
        <v>Joaçaba</v>
      </c>
      <c r="G4555" s="19">
        <v>242.11</v>
      </c>
    </row>
    <row r="4556" spans="1:7" x14ac:dyDescent="0.25">
      <c r="A4556" s="18">
        <f>IF(ISNUMBER(SEARCH('1_Aspectos Geográficos'!$D$6,tab_estados[],1)),MAX($A$1:A4555)+1,0)</f>
        <v>4555</v>
      </c>
      <c r="B4556" s="18" t="s">
        <v>4464</v>
      </c>
      <c r="C4556" s="18" t="s">
        <v>4465</v>
      </c>
      <c r="D4556" s="18" t="s">
        <v>4602</v>
      </c>
      <c r="E4556" s="19" t="s">
        <v>10461</v>
      </c>
      <c r="F4556" s="18" t="str">
        <f t="shared" si="71"/>
        <v>Joinville</v>
      </c>
      <c r="G4556" s="19">
        <v>1126.106</v>
      </c>
    </row>
    <row r="4557" spans="1:7" x14ac:dyDescent="0.25">
      <c r="A4557" s="18">
        <f>IF(ISNUMBER(SEARCH('1_Aspectos Geográficos'!$D$6,tab_estados[],1)),MAX($A$1:A4556)+1,0)</f>
        <v>4556</v>
      </c>
      <c r="B4557" s="18" t="s">
        <v>4464</v>
      </c>
      <c r="C4557" s="18" t="s">
        <v>4465</v>
      </c>
      <c r="D4557" s="18" t="s">
        <v>4603</v>
      </c>
      <c r="E4557" s="19" t="s">
        <v>10462</v>
      </c>
      <c r="F4557" s="18" t="str">
        <f t="shared" si="71"/>
        <v>José Boiteux</v>
      </c>
      <c r="G4557" s="19">
        <v>405.22899999999998</v>
      </c>
    </row>
    <row r="4558" spans="1:7" x14ac:dyDescent="0.25">
      <c r="A4558" s="18">
        <f>IF(ISNUMBER(SEARCH('1_Aspectos Geográficos'!$D$6,tab_estados[],1)),MAX($A$1:A4557)+1,0)</f>
        <v>4557</v>
      </c>
      <c r="B4558" s="18" t="s">
        <v>4464</v>
      </c>
      <c r="C4558" s="18" t="s">
        <v>4465</v>
      </c>
      <c r="D4558" s="18" t="s">
        <v>4604</v>
      </c>
      <c r="E4558" s="19" t="s">
        <v>10463</v>
      </c>
      <c r="F4558" s="18" t="str">
        <f t="shared" si="71"/>
        <v>Jupiá</v>
      </c>
      <c r="G4558" s="19">
        <v>92.055000000000007</v>
      </c>
    </row>
    <row r="4559" spans="1:7" x14ac:dyDescent="0.25">
      <c r="A4559" s="18">
        <f>IF(ISNUMBER(SEARCH('1_Aspectos Geográficos'!$D$6,tab_estados[],1)),MAX($A$1:A4558)+1,0)</f>
        <v>4558</v>
      </c>
      <c r="B4559" s="18" t="s">
        <v>4464</v>
      </c>
      <c r="C4559" s="18" t="s">
        <v>4465</v>
      </c>
      <c r="D4559" s="18" t="s">
        <v>4605</v>
      </c>
      <c r="E4559" s="19" t="s">
        <v>10464</v>
      </c>
      <c r="F4559" s="18" t="str">
        <f t="shared" si="71"/>
        <v>Lacerdópolis</v>
      </c>
      <c r="G4559" s="19">
        <v>68.89</v>
      </c>
    </row>
    <row r="4560" spans="1:7" x14ac:dyDescent="0.25">
      <c r="A4560" s="18">
        <f>IF(ISNUMBER(SEARCH('1_Aspectos Geográficos'!$D$6,tab_estados[],1)),MAX($A$1:A4559)+1,0)</f>
        <v>4559</v>
      </c>
      <c r="B4560" s="18" t="s">
        <v>4464</v>
      </c>
      <c r="C4560" s="18" t="s">
        <v>4465</v>
      </c>
      <c r="D4560" s="18" t="s">
        <v>4606</v>
      </c>
      <c r="E4560" s="19" t="s">
        <v>10465</v>
      </c>
      <c r="F4560" s="18" t="str">
        <f t="shared" si="71"/>
        <v>Lages</v>
      </c>
      <c r="G4560" s="19">
        <v>2631.5039999999999</v>
      </c>
    </row>
    <row r="4561" spans="1:7" x14ac:dyDescent="0.25">
      <c r="A4561" s="18">
        <f>IF(ISNUMBER(SEARCH('1_Aspectos Geográficos'!$D$6,tab_estados[],1)),MAX($A$1:A4560)+1,0)</f>
        <v>4560</v>
      </c>
      <c r="B4561" s="18" t="s">
        <v>4464</v>
      </c>
      <c r="C4561" s="18" t="s">
        <v>4465</v>
      </c>
      <c r="D4561" s="18" t="s">
        <v>4607</v>
      </c>
      <c r="E4561" s="19" t="s">
        <v>10466</v>
      </c>
      <c r="F4561" s="18" t="str">
        <f t="shared" si="71"/>
        <v>Laguna</v>
      </c>
      <c r="G4561" s="19">
        <v>336.39600000000002</v>
      </c>
    </row>
    <row r="4562" spans="1:7" x14ac:dyDescent="0.25">
      <c r="A4562" s="18">
        <f>IF(ISNUMBER(SEARCH('1_Aspectos Geográficos'!$D$6,tab_estados[],1)),MAX($A$1:A4561)+1,0)</f>
        <v>4561</v>
      </c>
      <c r="B4562" s="18" t="s">
        <v>4464</v>
      </c>
      <c r="C4562" s="18" t="s">
        <v>4465</v>
      </c>
      <c r="D4562" s="18" t="s">
        <v>4608</v>
      </c>
      <c r="E4562" s="19" t="s">
        <v>10467</v>
      </c>
      <c r="F4562" s="18" t="str">
        <f t="shared" si="71"/>
        <v>Lajeado Grande</v>
      </c>
      <c r="G4562" s="19">
        <v>65.284000000000006</v>
      </c>
    </row>
    <row r="4563" spans="1:7" x14ac:dyDescent="0.25">
      <c r="A4563" s="18">
        <f>IF(ISNUMBER(SEARCH('1_Aspectos Geográficos'!$D$6,tab_estados[],1)),MAX($A$1:A4562)+1,0)</f>
        <v>4562</v>
      </c>
      <c r="B4563" s="18" t="s">
        <v>4464</v>
      </c>
      <c r="C4563" s="18" t="s">
        <v>4465</v>
      </c>
      <c r="D4563" s="18" t="s">
        <v>4609</v>
      </c>
      <c r="E4563" s="19" t="s">
        <v>10468</v>
      </c>
      <c r="F4563" s="18" t="str">
        <f t="shared" si="71"/>
        <v>Laurentino</v>
      </c>
      <c r="G4563" s="19">
        <v>79.584999999999994</v>
      </c>
    </row>
    <row r="4564" spans="1:7" x14ac:dyDescent="0.25">
      <c r="A4564" s="18">
        <f>IF(ISNUMBER(SEARCH('1_Aspectos Geográficos'!$D$6,tab_estados[],1)),MAX($A$1:A4563)+1,0)</f>
        <v>4563</v>
      </c>
      <c r="B4564" s="18" t="s">
        <v>4464</v>
      </c>
      <c r="C4564" s="18" t="s">
        <v>4465</v>
      </c>
      <c r="D4564" s="18" t="s">
        <v>4610</v>
      </c>
      <c r="E4564" s="19" t="s">
        <v>10469</v>
      </c>
      <c r="F4564" s="18" t="str">
        <f t="shared" si="71"/>
        <v>Lauro Muller</v>
      </c>
      <c r="G4564" s="19">
        <v>270.78100000000001</v>
      </c>
    </row>
    <row r="4565" spans="1:7" x14ac:dyDescent="0.25">
      <c r="A4565" s="18">
        <f>IF(ISNUMBER(SEARCH('1_Aspectos Geográficos'!$D$6,tab_estados[],1)),MAX($A$1:A4564)+1,0)</f>
        <v>4564</v>
      </c>
      <c r="B4565" s="18" t="s">
        <v>4464</v>
      </c>
      <c r="C4565" s="18" t="s">
        <v>4465</v>
      </c>
      <c r="D4565" s="18" t="s">
        <v>4611</v>
      </c>
      <c r="E4565" s="19" t="s">
        <v>10470</v>
      </c>
      <c r="F4565" s="18" t="str">
        <f t="shared" si="71"/>
        <v>Lebon Régis</v>
      </c>
      <c r="G4565" s="19">
        <v>941.48599999999999</v>
      </c>
    </row>
    <row r="4566" spans="1:7" x14ac:dyDescent="0.25">
      <c r="A4566" s="18">
        <f>IF(ISNUMBER(SEARCH('1_Aspectos Geográficos'!$D$6,tab_estados[],1)),MAX($A$1:A4565)+1,0)</f>
        <v>4565</v>
      </c>
      <c r="B4566" s="18" t="s">
        <v>4464</v>
      </c>
      <c r="C4566" s="18" t="s">
        <v>4465</v>
      </c>
      <c r="D4566" s="18" t="s">
        <v>4612</v>
      </c>
      <c r="E4566" s="19" t="s">
        <v>10471</v>
      </c>
      <c r="F4566" s="18" t="str">
        <f t="shared" si="71"/>
        <v>Leoberto Leal</v>
      </c>
      <c r="G4566" s="19">
        <v>291.214</v>
      </c>
    </row>
    <row r="4567" spans="1:7" x14ac:dyDescent="0.25">
      <c r="A4567" s="18">
        <f>IF(ISNUMBER(SEARCH('1_Aspectos Geográficos'!$D$6,tab_estados[],1)),MAX($A$1:A4566)+1,0)</f>
        <v>4566</v>
      </c>
      <c r="B4567" s="18" t="s">
        <v>4464</v>
      </c>
      <c r="C4567" s="18" t="s">
        <v>4465</v>
      </c>
      <c r="D4567" s="18" t="s">
        <v>4613</v>
      </c>
      <c r="E4567" s="19" t="s">
        <v>10472</v>
      </c>
      <c r="F4567" s="18" t="str">
        <f t="shared" si="71"/>
        <v>Lindóia Do Sul</v>
      </c>
      <c r="G4567" s="19">
        <v>188.636</v>
      </c>
    </row>
    <row r="4568" spans="1:7" x14ac:dyDescent="0.25">
      <c r="A4568" s="18">
        <f>IF(ISNUMBER(SEARCH('1_Aspectos Geográficos'!$D$6,tab_estados[],1)),MAX($A$1:A4567)+1,0)</f>
        <v>4567</v>
      </c>
      <c r="B4568" s="18" t="s">
        <v>4464</v>
      </c>
      <c r="C4568" s="18" t="s">
        <v>4465</v>
      </c>
      <c r="D4568" s="18" t="s">
        <v>4614</v>
      </c>
      <c r="E4568" s="19" t="s">
        <v>10473</v>
      </c>
      <c r="F4568" s="18" t="str">
        <f t="shared" si="71"/>
        <v>Lontras</v>
      </c>
      <c r="G4568" s="19">
        <v>197.11</v>
      </c>
    </row>
    <row r="4569" spans="1:7" x14ac:dyDescent="0.25">
      <c r="A4569" s="18">
        <f>IF(ISNUMBER(SEARCH('1_Aspectos Geográficos'!$D$6,tab_estados[],1)),MAX($A$1:A4568)+1,0)</f>
        <v>4568</v>
      </c>
      <c r="B4569" s="18" t="s">
        <v>4464</v>
      </c>
      <c r="C4569" s="18" t="s">
        <v>4465</v>
      </c>
      <c r="D4569" s="18" t="s">
        <v>4615</v>
      </c>
      <c r="E4569" s="19" t="s">
        <v>10474</v>
      </c>
      <c r="F4569" s="18" t="str">
        <f t="shared" si="71"/>
        <v>Luiz Alves</v>
      </c>
      <c r="G4569" s="19">
        <v>259.88200000000001</v>
      </c>
    </row>
    <row r="4570" spans="1:7" x14ac:dyDescent="0.25">
      <c r="A4570" s="18">
        <f>IF(ISNUMBER(SEARCH('1_Aspectos Geográficos'!$D$6,tab_estados[],1)),MAX($A$1:A4569)+1,0)</f>
        <v>4569</v>
      </c>
      <c r="B4570" s="18" t="s">
        <v>4464</v>
      </c>
      <c r="C4570" s="18" t="s">
        <v>4465</v>
      </c>
      <c r="D4570" s="18" t="s">
        <v>4616</v>
      </c>
      <c r="E4570" s="19" t="s">
        <v>10475</v>
      </c>
      <c r="F4570" s="18" t="str">
        <f t="shared" si="71"/>
        <v>Luzerna</v>
      </c>
      <c r="G4570" s="19">
        <v>118.38200000000001</v>
      </c>
    </row>
    <row r="4571" spans="1:7" x14ac:dyDescent="0.25">
      <c r="A4571" s="18">
        <f>IF(ISNUMBER(SEARCH('1_Aspectos Geográficos'!$D$6,tab_estados[],1)),MAX($A$1:A4570)+1,0)</f>
        <v>4570</v>
      </c>
      <c r="B4571" s="18" t="s">
        <v>4464</v>
      </c>
      <c r="C4571" s="18" t="s">
        <v>4465</v>
      </c>
      <c r="D4571" s="18" t="s">
        <v>4617</v>
      </c>
      <c r="E4571" s="19" t="s">
        <v>10476</v>
      </c>
      <c r="F4571" s="18" t="str">
        <f t="shared" si="71"/>
        <v>Macieira</v>
      </c>
      <c r="G4571" s="19">
        <v>259.642</v>
      </c>
    </row>
    <row r="4572" spans="1:7" x14ac:dyDescent="0.25">
      <c r="A4572" s="18">
        <f>IF(ISNUMBER(SEARCH('1_Aspectos Geográficos'!$D$6,tab_estados[],1)),MAX($A$1:A4571)+1,0)</f>
        <v>4571</v>
      </c>
      <c r="B4572" s="18" t="s">
        <v>4464</v>
      </c>
      <c r="C4572" s="18" t="s">
        <v>4465</v>
      </c>
      <c r="D4572" s="18" t="s">
        <v>4618</v>
      </c>
      <c r="E4572" s="19" t="s">
        <v>10477</v>
      </c>
      <c r="F4572" s="18" t="str">
        <f t="shared" si="71"/>
        <v>Mafra</v>
      </c>
      <c r="G4572" s="19">
        <v>1404.0340000000001</v>
      </c>
    </row>
    <row r="4573" spans="1:7" x14ac:dyDescent="0.25">
      <c r="A4573" s="18">
        <f>IF(ISNUMBER(SEARCH('1_Aspectos Geográficos'!$D$6,tab_estados[],1)),MAX($A$1:A4572)+1,0)</f>
        <v>4572</v>
      </c>
      <c r="B4573" s="18" t="s">
        <v>4464</v>
      </c>
      <c r="C4573" s="18" t="s">
        <v>4465</v>
      </c>
      <c r="D4573" s="18" t="s">
        <v>4619</v>
      </c>
      <c r="E4573" s="19" t="s">
        <v>10478</v>
      </c>
      <c r="F4573" s="18" t="str">
        <f t="shared" si="71"/>
        <v>Major Gercino</v>
      </c>
      <c r="G4573" s="19">
        <v>306.178</v>
      </c>
    </row>
    <row r="4574" spans="1:7" x14ac:dyDescent="0.25">
      <c r="A4574" s="18">
        <f>IF(ISNUMBER(SEARCH('1_Aspectos Geográficos'!$D$6,tab_estados[],1)),MAX($A$1:A4573)+1,0)</f>
        <v>4573</v>
      </c>
      <c r="B4574" s="18" t="s">
        <v>4464</v>
      </c>
      <c r="C4574" s="18" t="s">
        <v>4465</v>
      </c>
      <c r="D4574" s="18" t="s">
        <v>4620</v>
      </c>
      <c r="E4574" s="19" t="s">
        <v>10479</v>
      </c>
      <c r="F4574" s="18" t="str">
        <f t="shared" si="71"/>
        <v>Major Vieira</v>
      </c>
      <c r="G4574" s="19">
        <v>525.495</v>
      </c>
    </row>
    <row r="4575" spans="1:7" x14ac:dyDescent="0.25">
      <c r="A4575" s="18">
        <f>IF(ISNUMBER(SEARCH('1_Aspectos Geográficos'!$D$6,tab_estados[],1)),MAX($A$1:A4574)+1,0)</f>
        <v>4574</v>
      </c>
      <c r="B4575" s="18" t="s">
        <v>4464</v>
      </c>
      <c r="C4575" s="18" t="s">
        <v>4465</v>
      </c>
      <c r="D4575" s="18" t="s">
        <v>4621</v>
      </c>
      <c r="E4575" s="19" t="s">
        <v>10480</v>
      </c>
      <c r="F4575" s="18" t="str">
        <f t="shared" si="71"/>
        <v>Maracajá</v>
      </c>
      <c r="G4575" s="19">
        <v>62.463000000000001</v>
      </c>
    </row>
    <row r="4576" spans="1:7" x14ac:dyDescent="0.25">
      <c r="A4576" s="18">
        <f>IF(ISNUMBER(SEARCH('1_Aspectos Geográficos'!$D$6,tab_estados[],1)),MAX($A$1:A4575)+1,0)</f>
        <v>4575</v>
      </c>
      <c r="B4576" s="18" t="s">
        <v>4464</v>
      </c>
      <c r="C4576" s="18" t="s">
        <v>4465</v>
      </c>
      <c r="D4576" s="18" t="s">
        <v>4622</v>
      </c>
      <c r="E4576" s="19" t="s">
        <v>6263</v>
      </c>
      <c r="F4576" s="18" t="str">
        <f t="shared" si="71"/>
        <v>Maravilha</v>
      </c>
      <c r="G4576" s="19">
        <v>171.28399999999999</v>
      </c>
    </row>
    <row r="4577" spans="1:7" x14ac:dyDescent="0.25">
      <c r="A4577" s="18">
        <f>IF(ISNUMBER(SEARCH('1_Aspectos Geográficos'!$D$6,tab_estados[],1)),MAX($A$1:A4576)+1,0)</f>
        <v>4576</v>
      </c>
      <c r="B4577" s="18" t="s">
        <v>4464</v>
      </c>
      <c r="C4577" s="18" t="s">
        <v>4465</v>
      </c>
      <c r="D4577" s="18" t="s">
        <v>4623</v>
      </c>
      <c r="E4577" s="19" t="s">
        <v>10481</v>
      </c>
      <c r="F4577" s="18" t="str">
        <f t="shared" si="71"/>
        <v>Marema</v>
      </c>
      <c r="G4577" s="19">
        <v>104.066</v>
      </c>
    </row>
    <row r="4578" spans="1:7" x14ac:dyDescent="0.25">
      <c r="A4578" s="18">
        <f>IF(ISNUMBER(SEARCH('1_Aspectos Geográficos'!$D$6,tab_estados[],1)),MAX($A$1:A4577)+1,0)</f>
        <v>4577</v>
      </c>
      <c r="B4578" s="18" t="s">
        <v>4464</v>
      </c>
      <c r="C4578" s="18" t="s">
        <v>4465</v>
      </c>
      <c r="D4578" s="18" t="s">
        <v>4624</v>
      </c>
      <c r="E4578" s="19" t="s">
        <v>8753</v>
      </c>
      <c r="F4578" s="18" t="str">
        <f t="shared" si="71"/>
        <v>Massaranduba</v>
      </c>
      <c r="G4578" s="19">
        <v>374.07799999999997</v>
      </c>
    </row>
    <row r="4579" spans="1:7" x14ac:dyDescent="0.25">
      <c r="A4579" s="18">
        <f>IF(ISNUMBER(SEARCH('1_Aspectos Geográficos'!$D$6,tab_estados[],1)),MAX($A$1:A4578)+1,0)</f>
        <v>4578</v>
      </c>
      <c r="B4579" s="18" t="s">
        <v>4464</v>
      </c>
      <c r="C4579" s="18" t="s">
        <v>4465</v>
      </c>
      <c r="D4579" s="18" t="s">
        <v>4625</v>
      </c>
      <c r="E4579" s="19" t="s">
        <v>10482</v>
      </c>
      <c r="F4579" s="18" t="str">
        <f t="shared" si="71"/>
        <v>Matos Costa</v>
      </c>
      <c r="G4579" s="19">
        <v>433.07299999999998</v>
      </c>
    </row>
    <row r="4580" spans="1:7" x14ac:dyDescent="0.25">
      <c r="A4580" s="18">
        <f>IF(ISNUMBER(SEARCH('1_Aspectos Geográficos'!$D$6,tab_estados[],1)),MAX($A$1:A4579)+1,0)</f>
        <v>4579</v>
      </c>
      <c r="B4580" s="18" t="s">
        <v>4464</v>
      </c>
      <c r="C4580" s="18" t="s">
        <v>4465</v>
      </c>
      <c r="D4580" s="18" t="s">
        <v>4626</v>
      </c>
      <c r="E4580" s="19" t="s">
        <v>10483</v>
      </c>
      <c r="F4580" s="18" t="str">
        <f t="shared" si="71"/>
        <v>Meleiro</v>
      </c>
      <c r="G4580" s="19">
        <v>187.05699999999999</v>
      </c>
    </row>
    <row r="4581" spans="1:7" x14ac:dyDescent="0.25">
      <c r="A4581" s="18">
        <f>IF(ISNUMBER(SEARCH('1_Aspectos Geográficos'!$D$6,tab_estados[],1)),MAX($A$1:A4580)+1,0)</f>
        <v>4580</v>
      </c>
      <c r="B4581" s="18" t="s">
        <v>4464</v>
      </c>
      <c r="C4581" s="18" t="s">
        <v>4465</v>
      </c>
      <c r="D4581" s="18" t="s">
        <v>4627</v>
      </c>
      <c r="E4581" s="19" t="s">
        <v>10484</v>
      </c>
      <c r="F4581" s="18" t="str">
        <f t="shared" si="71"/>
        <v>Mirim Doce</v>
      </c>
      <c r="G4581" s="19">
        <v>335.72500000000002</v>
      </c>
    </row>
    <row r="4582" spans="1:7" x14ac:dyDescent="0.25">
      <c r="A4582" s="18">
        <f>IF(ISNUMBER(SEARCH('1_Aspectos Geográficos'!$D$6,tab_estados[],1)),MAX($A$1:A4581)+1,0)</f>
        <v>4581</v>
      </c>
      <c r="B4582" s="18" t="s">
        <v>4464</v>
      </c>
      <c r="C4582" s="18" t="s">
        <v>4465</v>
      </c>
      <c r="D4582" s="18" t="s">
        <v>4628</v>
      </c>
      <c r="E4582" s="19" t="s">
        <v>10485</v>
      </c>
      <c r="F4582" s="18" t="str">
        <f t="shared" si="71"/>
        <v>Modelo</v>
      </c>
      <c r="G4582" s="19">
        <v>91.105999999999995</v>
      </c>
    </row>
    <row r="4583" spans="1:7" x14ac:dyDescent="0.25">
      <c r="A4583" s="18">
        <f>IF(ISNUMBER(SEARCH('1_Aspectos Geográficos'!$D$6,tab_estados[],1)),MAX($A$1:A4582)+1,0)</f>
        <v>4582</v>
      </c>
      <c r="B4583" s="18" t="s">
        <v>4464</v>
      </c>
      <c r="C4583" s="18" t="s">
        <v>4465</v>
      </c>
      <c r="D4583" s="18" t="s">
        <v>4629</v>
      </c>
      <c r="E4583" s="19" t="s">
        <v>10486</v>
      </c>
      <c r="F4583" s="18" t="str">
        <f t="shared" si="71"/>
        <v>Mondaí</v>
      </c>
      <c r="G4583" s="19">
        <v>202.14500000000001</v>
      </c>
    </row>
    <row r="4584" spans="1:7" x14ac:dyDescent="0.25">
      <c r="A4584" s="18">
        <f>IF(ISNUMBER(SEARCH('1_Aspectos Geográficos'!$D$6,tab_estados[],1)),MAX($A$1:A4583)+1,0)</f>
        <v>4583</v>
      </c>
      <c r="B4584" s="18" t="s">
        <v>4464</v>
      </c>
      <c r="C4584" s="18" t="s">
        <v>4465</v>
      </c>
      <c r="D4584" s="18" t="s">
        <v>4630</v>
      </c>
      <c r="E4584" s="19" t="s">
        <v>10487</v>
      </c>
      <c r="F4584" s="18" t="str">
        <f t="shared" si="71"/>
        <v>Monte Carlo</v>
      </c>
      <c r="G4584" s="19">
        <v>193.52</v>
      </c>
    </row>
    <row r="4585" spans="1:7" x14ac:dyDescent="0.25">
      <c r="A4585" s="18">
        <f>IF(ISNUMBER(SEARCH('1_Aspectos Geográficos'!$D$6,tab_estados[],1)),MAX($A$1:A4584)+1,0)</f>
        <v>4584</v>
      </c>
      <c r="B4585" s="18" t="s">
        <v>4464</v>
      </c>
      <c r="C4585" s="18" t="s">
        <v>4465</v>
      </c>
      <c r="D4585" s="18" t="s">
        <v>4631</v>
      </c>
      <c r="E4585" s="19" t="s">
        <v>10488</v>
      </c>
      <c r="F4585" s="18" t="str">
        <f t="shared" si="71"/>
        <v>Monte Castelo</v>
      </c>
      <c r="G4585" s="19">
        <v>573.58500000000004</v>
      </c>
    </row>
    <row r="4586" spans="1:7" x14ac:dyDescent="0.25">
      <c r="A4586" s="18">
        <f>IF(ISNUMBER(SEARCH('1_Aspectos Geográficos'!$D$6,tab_estados[],1)),MAX($A$1:A4585)+1,0)</f>
        <v>4585</v>
      </c>
      <c r="B4586" s="18" t="s">
        <v>4464</v>
      </c>
      <c r="C4586" s="18" t="s">
        <v>4465</v>
      </c>
      <c r="D4586" s="18" t="s">
        <v>4632</v>
      </c>
      <c r="E4586" s="19" t="s">
        <v>10489</v>
      </c>
      <c r="F4586" s="18" t="str">
        <f t="shared" si="71"/>
        <v>Morro Da Fumaça</v>
      </c>
      <c r="G4586" s="19">
        <v>83.117000000000004</v>
      </c>
    </row>
    <row r="4587" spans="1:7" x14ac:dyDescent="0.25">
      <c r="A4587" s="18">
        <f>IF(ISNUMBER(SEARCH('1_Aspectos Geográficos'!$D$6,tab_estados[],1)),MAX($A$1:A4586)+1,0)</f>
        <v>4586</v>
      </c>
      <c r="B4587" s="18" t="s">
        <v>4464</v>
      </c>
      <c r="C4587" s="18" t="s">
        <v>4465</v>
      </c>
      <c r="D4587" s="18" t="s">
        <v>4633</v>
      </c>
      <c r="E4587" s="19" t="s">
        <v>10490</v>
      </c>
      <c r="F4587" s="18" t="str">
        <f t="shared" si="71"/>
        <v>Morro Grande</v>
      </c>
      <c r="G4587" s="19">
        <v>258.18400000000003</v>
      </c>
    </row>
    <row r="4588" spans="1:7" x14ac:dyDescent="0.25">
      <c r="A4588" s="18">
        <f>IF(ISNUMBER(SEARCH('1_Aspectos Geográficos'!$D$6,tab_estados[],1)),MAX($A$1:A4587)+1,0)</f>
        <v>4587</v>
      </c>
      <c r="B4588" s="18" t="s">
        <v>4464</v>
      </c>
      <c r="C4588" s="18" t="s">
        <v>4465</v>
      </c>
      <c r="D4588" s="18" t="s">
        <v>4634</v>
      </c>
      <c r="E4588" s="19" t="s">
        <v>10491</v>
      </c>
      <c r="F4588" s="18" t="str">
        <f t="shared" si="71"/>
        <v>Navegantes</v>
      </c>
      <c r="G4588" s="19">
        <v>112.029</v>
      </c>
    </row>
    <row r="4589" spans="1:7" x14ac:dyDescent="0.25">
      <c r="A4589" s="18">
        <f>IF(ISNUMBER(SEARCH('1_Aspectos Geográficos'!$D$6,tab_estados[],1)),MAX($A$1:A4588)+1,0)</f>
        <v>4588</v>
      </c>
      <c r="B4589" s="18" t="s">
        <v>4464</v>
      </c>
      <c r="C4589" s="18" t="s">
        <v>4465</v>
      </c>
      <c r="D4589" s="18" t="s">
        <v>4635</v>
      </c>
      <c r="E4589" s="19" t="s">
        <v>10492</v>
      </c>
      <c r="F4589" s="18" t="str">
        <f t="shared" si="71"/>
        <v>Nova Erechim</v>
      </c>
      <c r="G4589" s="19">
        <v>64.891999999999996</v>
      </c>
    </row>
    <row r="4590" spans="1:7" x14ac:dyDescent="0.25">
      <c r="A4590" s="18">
        <f>IF(ISNUMBER(SEARCH('1_Aspectos Geográficos'!$D$6,tab_estados[],1)),MAX($A$1:A4589)+1,0)</f>
        <v>4589</v>
      </c>
      <c r="B4590" s="18" t="s">
        <v>4464</v>
      </c>
      <c r="C4590" s="18" t="s">
        <v>4465</v>
      </c>
      <c r="D4590" s="18" t="s">
        <v>4636</v>
      </c>
      <c r="E4590" s="19" t="s">
        <v>10493</v>
      </c>
      <c r="F4590" s="18" t="str">
        <f t="shared" si="71"/>
        <v>Nova Itaberaba</v>
      </c>
      <c r="G4590" s="19">
        <v>137.547</v>
      </c>
    </row>
    <row r="4591" spans="1:7" x14ac:dyDescent="0.25">
      <c r="A4591" s="18">
        <f>IF(ISNUMBER(SEARCH('1_Aspectos Geográficos'!$D$6,tab_estados[],1)),MAX($A$1:A4590)+1,0)</f>
        <v>4590</v>
      </c>
      <c r="B4591" s="18" t="s">
        <v>4464</v>
      </c>
      <c r="C4591" s="18" t="s">
        <v>4465</v>
      </c>
      <c r="D4591" s="18" t="s">
        <v>4637</v>
      </c>
      <c r="E4591" s="19" t="s">
        <v>10494</v>
      </c>
      <c r="F4591" s="18" t="str">
        <f t="shared" si="71"/>
        <v>Nova Trento</v>
      </c>
      <c r="G4591" s="19">
        <v>402.89100000000002</v>
      </c>
    </row>
    <row r="4592" spans="1:7" x14ac:dyDescent="0.25">
      <c r="A4592" s="18">
        <f>IF(ISNUMBER(SEARCH('1_Aspectos Geográficos'!$D$6,tab_estados[],1)),MAX($A$1:A4591)+1,0)</f>
        <v>4591</v>
      </c>
      <c r="B4592" s="18" t="s">
        <v>4464</v>
      </c>
      <c r="C4592" s="18" t="s">
        <v>4465</v>
      </c>
      <c r="D4592" s="18" t="s">
        <v>4638</v>
      </c>
      <c r="E4592" s="19" t="s">
        <v>7182</v>
      </c>
      <c r="F4592" s="18" t="str">
        <f t="shared" si="71"/>
        <v>Nova Veneza</v>
      </c>
      <c r="G4592" s="19">
        <v>295.036</v>
      </c>
    </row>
    <row r="4593" spans="1:7" x14ac:dyDescent="0.25">
      <c r="A4593" s="18">
        <f>IF(ISNUMBER(SEARCH('1_Aspectos Geográficos'!$D$6,tab_estados[],1)),MAX($A$1:A4592)+1,0)</f>
        <v>4592</v>
      </c>
      <c r="B4593" s="18" t="s">
        <v>4464</v>
      </c>
      <c r="C4593" s="18" t="s">
        <v>4465</v>
      </c>
      <c r="D4593" s="18" t="s">
        <v>4639</v>
      </c>
      <c r="E4593" s="19" t="s">
        <v>6630</v>
      </c>
      <c r="F4593" s="18" t="str">
        <f t="shared" si="71"/>
        <v>Novo Horizonte</v>
      </c>
      <c r="G4593" s="19">
        <v>151.852</v>
      </c>
    </row>
    <row r="4594" spans="1:7" x14ac:dyDescent="0.25">
      <c r="A4594" s="18">
        <f>IF(ISNUMBER(SEARCH('1_Aspectos Geográficos'!$D$6,tab_estados[],1)),MAX($A$1:A4593)+1,0)</f>
        <v>4593</v>
      </c>
      <c r="B4594" s="18" t="s">
        <v>4464</v>
      </c>
      <c r="C4594" s="18" t="s">
        <v>4465</v>
      </c>
      <c r="D4594" s="18" t="s">
        <v>4640</v>
      </c>
      <c r="E4594" s="19" t="s">
        <v>10495</v>
      </c>
      <c r="F4594" s="18" t="str">
        <f t="shared" si="71"/>
        <v>Orleans</v>
      </c>
      <c r="G4594" s="19">
        <v>548.79200000000003</v>
      </c>
    </row>
    <row r="4595" spans="1:7" x14ac:dyDescent="0.25">
      <c r="A4595" s="18">
        <f>IF(ISNUMBER(SEARCH('1_Aspectos Geográficos'!$D$6,tab_estados[],1)),MAX($A$1:A4594)+1,0)</f>
        <v>4594</v>
      </c>
      <c r="B4595" s="18" t="s">
        <v>4464</v>
      </c>
      <c r="C4595" s="18" t="s">
        <v>4465</v>
      </c>
      <c r="D4595" s="18" t="s">
        <v>4641</v>
      </c>
      <c r="E4595" s="19" t="s">
        <v>10496</v>
      </c>
      <c r="F4595" s="18" t="str">
        <f t="shared" si="71"/>
        <v>Otacílio Costa</v>
      </c>
      <c r="G4595" s="19">
        <v>845.00900000000001</v>
      </c>
    </row>
    <row r="4596" spans="1:7" x14ac:dyDescent="0.25">
      <c r="A4596" s="18">
        <f>IF(ISNUMBER(SEARCH('1_Aspectos Geográficos'!$D$6,tab_estados[],1)),MAX($A$1:A4595)+1,0)</f>
        <v>4595</v>
      </c>
      <c r="B4596" s="18" t="s">
        <v>4464</v>
      </c>
      <c r="C4596" s="18" t="s">
        <v>4465</v>
      </c>
      <c r="D4596" s="18" t="s">
        <v>4642</v>
      </c>
      <c r="E4596" s="19" t="s">
        <v>10497</v>
      </c>
      <c r="F4596" s="18" t="str">
        <f t="shared" si="71"/>
        <v>Ouro</v>
      </c>
      <c r="G4596" s="19">
        <v>213.57499999999999</v>
      </c>
    </row>
    <row r="4597" spans="1:7" x14ac:dyDescent="0.25">
      <c r="A4597" s="18">
        <f>IF(ISNUMBER(SEARCH('1_Aspectos Geográficos'!$D$6,tab_estados[],1)),MAX($A$1:A4596)+1,0)</f>
        <v>4596</v>
      </c>
      <c r="B4597" s="18" t="s">
        <v>4464</v>
      </c>
      <c r="C4597" s="18" t="s">
        <v>4465</v>
      </c>
      <c r="D4597" s="18" t="s">
        <v>4643</v>
      </c>
      <c r="E4597" s="19" t="s">
        <v>10498</v>
      </c>
      <c r="F4597" s="18" t="str">
        <f t="shared" si="71"/>
        <v>Ouro Verde</v>
      </c>
      <c r="G4597" s="19">
        <v>189.22399999999999</v>
      </c>
    </row>
    <row r="4598" spans="1:7" x14ac:dyDescent="0.25">
      <c r="A4598" s="18">
        <f>IF(ISNUMBER(SEARCH('1_Aspectos Geográficos'!$D$6,tab_estados[],1)),MAX($A$1:A4597)+1,0)</f>
        <v>4597</v>
      </c>
      <c r="B4598" s="18" t="s">
        <v>4464</v>
      </c>
      <c r="C4598" s="18" t="s">
        <v>4465</v>
      </c>
      <c r="D4598" s="18" t="s">
        <v>4644</v>
      </c>
      <c r="E4598" s="19" t="s">
        <v>10499</v>
      </c>
      <c r="F4598" s="18" t="str">
        <f t="shared" si="71"/>
        <v>Paial</v>
      </c>
      <c r="G4598" s="19">
        <v>85.757000000000005</v>
      </c>
    </row>
    <row r="4599" spans="1:7" x14ac:dyDescent="0.25">
      <c r="A4599" s="18">
        <f>IF(ISNUMBER(SEARCH('1_Aspectos Geográficos'!$D$6,tab_estados[],1)),MAX($A$1:A4598)+1,0)</f>
        <v>4598</v>
      </c>
      <c r="B4599" s="18" t="s">
        <v>4464</v>
      </c>
      <c r="C4599" s="18" t="s">
        <v>4465</v>
      </c>
      <c r="D4599" s="18" t="s">
        <v>4645</v>
      </c>
      <c r="E4599" s="19" t="s">
        <v>10500</v>
      </c>
      <c r="F4599" s="18" t="str">
        <f t="shared" si="71"/>
        <v>Painel</v>
      </c>
      <c r="G4599" s="19">
        <v>740.18299999999999</v>
      </c>
    </row>
    <row r="4600" spans="1:7" x14ac:dyDescent="0.25">
      <c r="A4600" s="18">
        <f>IF(ISNUMBER(SEARCH('1_Aspectos Geográficos'!$D$6,tab_estados[],1)),MAX($A$1:A4599)+1,0)</f>
        <v>4599</v>
      </c>
      <c r="B4600" s="18" t="s">
        <v>4464</v>
      </c>
      <c r="C4600" s="18" t="s">
        <v>4465</v>
      </c>
      <c r="D4600" s="18" t="s">
        <v>4646</v>
      </c>
      <c r="E4600" s="19" t="s">
        <v>10501</v>
      </c>
      <c r="F4600" s="18" t="str">
        <f t="shared" si="71"/>
        <v>Palhoça</v>
      </c>
      <c r="G4600" s="19">
        <v>395.13299999999998</v>
      </c>
    </row>
    <row r="4601" spans="1:7" x14ac:dyDescent="0.25">
      <c r="A4601" s="18">
        <f>IF(ISNUMBER(SEARCH('1_Aspectos Geográficos'!$D$6,tab_estados[],1)),MAX($A$1:A4600)+1,0)</f>
        <v>4600</v>
      </c>
      <c r="B4601" s="18" t="s">
        <v>4464</v>
      </c>
      <c r="C4601" s="18" t="s">
        <v>4465</v>
      </c>
      <c r="D4601" s="18" t="s">
        <v>4647</v>
      </c>
      <c r="E4601" s="19" t="s">
        <v>10502</v>
      </c>
      <c r="F4601" s="18" t="str">
        <f t="shared" si="71"/>
        <v>Palma Sola</v>
      </c>
      <c r="G4601" s="19">
        <v>330.10399999999998</v>
      </c>
    </row>
    <row r="4602" spans="1:7" x14ac:dyDescent="0.25">
      <c r="A4602" s="18">
        <f>IF(ISNUMBER(SEARCH('1_Aspectos Geográficos'!$D$6,tab_estados[],1)),MAX($A$1:A4601)+1,0)</f>
        <v>4601</v>
      </c>
      <c r="B4602" s="18" t="s">
        <v>4464</v>
      </c>
      <c r="C4602" s="18" t="s">
        <v>4465</v>
      </c>
      <c r="D4602" s="18" t="s">
        <v>4648</v>
      </c>
      <c r="E4602" s="19" t="s">
        <v>9068</v>
      </c>
      <c r="F4602" s="18" t="str">
        <f t="shared" si="71"/>
        <v>Palmeira</v>
      </c>
      <c r="G4602" s="19">
        <v>289.29700000000003</v>
      </c>
    </row>
    <row r="4603" spans="1:7" x14ac:dyDescent="0.25">
      <c r="A4603" s="18">
        <f>IF(ISNUMBER(SEARCH('1_Aspectos Geográficos'!$D$6,tab_estados[],1)),MAX($A$1:A4602)+1,0)</f>
        <v>4602</v>
      </c>
      <c r="B4603" s="18" t="s">
        <v>4464</v>
      </c>
      <c r="C4603" s="18" t="s">
        <v>4465</v>
      </c>
      <c r="D4603" s="18" t="s">
        <v>4649</v>
      </c>
      <c r="E4603" s="19" t="s">
        <v>10503</v>
      </c>
      <c r="F4603" s="18" t="str">
        <f t="shared" si="71"/>
        <v>Palmitos</v>
      </c>
      <c r="G4603" s="19">
        <v>352.50400000000002</v>
      </c>
    </row>
    <row r="4604" spans="1:7" x14ac:dyDescent="0.25">
      <c r="A4604" s="18">
        <f>IF(ISNUMBER(SEARCH('1_Aspectos Geográficos'!$D$6,tab_estados[],1)),MAX($A$1:A4603)+1,0)</f>
        <v>4603</v>
      </c>
      <c r="B4604" s="18" t="s">
        <v>4464</v>
      </c>
      <c r="C4604" s="18" t="s">
        <v>4465</v>
      </c>
      <c r="D4604" s="18" t="s">
        <v>4650</v>
      </c>
      <c r="E4604" s="19" t="s">
        <v>10504</v>
      </c>
      <c r="F4604" s="18" t="str">
        <f t="shared" si="71"/>
        <v>Papanduva</v>
      </c>
      <c r="G4604" s="19">
        <v>747.86199999999997</v>
      </c>
    </row>
    <row r="4605" spans="1:7" x14ac:dyDescent="0.25">
      <c r="A4605" s="18">
        <f>IF(ISNUMBER(SEARCH('1_Aspectos Geográficos'!$D$6,tab_estados[],1)),MAX($A$1:A4604)+1,0)</f>
        <v>4604</v>
      </c>
      <c r="B4605" s="18" t="s">
        <v>4464</v>
      </c>
      <c r="C4605" s="18" t="s">
        <v>4465</v>
      </c>
      <c r="D4605" s="18" t="s">
        <v>4651</v>
      </c>
      <c r="E4605" s="19" t="s">
        <v>10505</v>
      </c>
      <c r="F4605" s="18" t="str">
        <f t="shared" si="71"/>
        <v>Paraíso</v>
      </c>
      <c r="G4605" s="19">
        <v>181.84299999999999</v>
      </c>
    </row>
    <row r="4606" spans="1:7" x14ac:dyDescent="0.25">
      <c r="A4606" s="18">
        <f>IF(ISNUMBER(SEARCH('1_Aspectos Geográficos'!$D$6,tab_estados[],1)),MAX($A$1:A4605)+1,0)</f>
        <v>4605</v>
      </c>
      <c r="B4606" s="18" t="s">
        <v>4464</v>
      </c>
      <c r="C4606" s="18" t="s">
        <v>4465</v>
      </c>
      <c r="D4606" s="18" t="s">
        <v>4652</v>
      </c>
      <c r="E4606" s="19" t="s">
        <v>10506</v>
      </c>
      <c r="F4606" s="18" t="str">
        <f t="shared" si="71"/>
        <v>Passo De Torres</v>
      </c>
      <c r="G4606" s="19">
        <v>95.114000000000004</v>
      </c>
    </row>
    <row r="4607" spans="1:7" x14ac:dyDescent="0.25">
      <c r="A4607" s="18">
        <f>IF(ISNUMBER(SEARCH('1_Aspectos Geográficos'!$D$6,tab_estados[],1)),MAX($A$1:A4606)+1,0)</f>
        <v>4606</v>
      </c>
      <c r="B4607" s="18" t="s">
        <v>4464</v>
      </c>
      <c r="C4607" s="18" t="s">
        <v>4465</v>
      </c>
      <c r="D4607" s="18" t="s">
        <v>4653</v>
      </c>
      <c r="E4607" s="19" t="s">
        <v>10507</v>
      </c>
      <c r="F4607" s="18" t="str">
        <f t="shared" si="71"/>
        <v>Passos Maia</v>
      </c>
      <c r="G4607" s="19">
        <v>619.15599999999995</v>
      </c>
    </row>
    <row r="4608" spans="1:7" x14ac:dyDescent="0.25">
      <c r="A4608" s="18">
        <f>IF(ISNUMBER(SEARCH('1_Aspectos Geográficos'!$D$6,tab_estados[],1)),MAX($A$1:A4607)+1,0)</f>
        <v>4607</v>
      </c>
      <c r="B4608" s="18" t="s">
        <v>4464</v>
      </c>
      <c r="C4608" s="18" t="s">
        <v>4465</v>
      </c>
      <c r="D4608" s="18" t="s">
        <v>4654</v>
      </c>
      <c r="E4608" s="19" t="s">
        <v>10508</v>
      </c>
      <c r="F4608" s="18" t="str">
        <f t="shared" si="71"/>
        <v>Paulo Lopes</v>
      </c>
      <c r="G4608" s="19">
        <v>449.67899999999997</v>
      </c>
    </row>
    <row r="4609" spans="1:7" x14ac:dyDescent="0.25">
      <c r="A4609" s="18">
        <f>IF(ISNUMBER(SEARCH('1_Aspectos Geográficos'!$D$6,tab_estados[],1)),MAX($A$1:A4608)+1,0)</f>
        <v>4608</v>
      </c>
      <c r="B4609" s="18" t="s">
        <v>4464</v>
      </c>
      <c r="C4609" s="18" t="s">
        <v>4465</v>
      </c>
      <c r="D4609" s="18" t="s">
        <v>4655</v>
      </c>
      <c r="E4609" s="19" t="s">
        <v>10509</v>
      </c>
      <c r="F4609" s="18" t="str">
        <f t="shared" si="71"/>
        <v>Pedras Grandes</v>
      </c>
      <c r="G4609" s="19">
        <v>159.309</v>
      </c>
    </row>
    <row r="4610" spans="1:7" x14ac:dyDescent="0.25">
      <c r="A4610" s="18">
        <f>IF(ISNUMBER(SEARCH('1_Aspectos Geográficos'!$D$6,tab_estados[],1)),MAX($A$1:A4609)+1,0)</f>
        <v>4609</v>
      </c>
      <c r="B4610" s="18" t="s">
        <v>4464</v>
      </c>
      <c r="C4610" s="18" t="s">
        <v>4465</v>
      </c>
      <c r="D4610" s="18" t="s">
        <v>4656</v>
      </c>
      <c r="E4610" s="19" t="s">
        <v>10510</v>
      </c>
      <c r="F4610" s="18" t="str">
        <f t="shared" ref="F4610:F4673" si="72">IFERROR(VLOOKUP(ROW(A4609),lista,5,0),"")</f>
        <v>Penha</v>
      </c>
      <c r="G4610" s="19">
        <v>58.747999999999998</v>
      </c>
    </row>
    <row r="4611" spans="1:7" x14ac:dyDescent="0.25">
      <c r="A4611" s="18">
        <f>IF(ISNUMBER(SEARCH('1_Aspectos Geográficos'!$D$6,tab_estados[],1)),MAX($A$1:A4610)+1,0)</f>
        <v>4610</v>
      </c>
      <c r="B4611" s="18" t="s">
        <v>4464</v>
      </c>
      <c r="C4611" s="18" t="s">
        <v>4465</v>
      </c>
      <c r="D4611" s="18" t="s">
        <v>4657</v>
      </c>
      <c r="E4611" s="19" t="s">
        <v>10511</v>
      </c>
      <c r="F4611" s="18" t="str">
        <f t="shared" si="72"/>
        <v>Peritiba</v>
      </c>
      <c r="G4611" s="19">
        <v>95.841999999999999</v>
      </c>
    </row>
    <row r="4612" spans="1:7" x14ac:dyDescent="0.25">
      <c r="A4612" s="18">
        <f>IF(ISNUMBER(SEARCH('1_Aspectos Geográficos'!$D$6,tab_estados[],1)),MAX($A$1:A4611)+1,0)</f>
        <v>4611</v>
      </c>
      <c r="B4612" s="18" t="s">
        <v>4464</v>
      </c>
      <c r="C4612" s="18" t="s">
        <v>4465</v>
      </c>
      <c r="D4612" s="18" t="s">
        <v>4658</v>
      </c>
      <c r="E4612" s="19" t="s">
        <v>10512</v>
      </c>
      <c r="F4612" s="18" t="str">
        <f t="shared" si="72"/>
        <v>Pescaria Brava</v>
      </c>
      <c r="G4612" s="19">
        <v>105.169</v>
      </c>
    </row>
    <row r="4613" spans="1:7" x14ac:dyDescent="0.25">
      <c r="A4613" s="18">
        <f>IF(ISNUMBER(SEARCH('1_Aspectos Geográficos'!$D$6,tab_estados[],1)),MAX($A$1:A4612)+1,0)</f>
        <v>4612</v>
      </c>
      <c r="B4613" s="18" t="s">
        <v>4464</v>
      </c>
      <c r="C4613" s="18" t="s">
        <v>4465</v>
      </c>
      <c r="D4613" s="18" t="s">
        <v>4659</v>
      </c>
      <c r="E4613" s="19" t="s">
        <v>9323</v>
      </c>
      <c r="F4613" s="18" t="str">
        <f t="shared" si="72"/>
        <v>Petrolândia</v>
      </c>
      <c r="G4613" s="19">
        <v>305.87099999999998</v>
      </c>
    </row>
    <row r="4614" spans="1:7" x14ac:dyDescent="0.25">
      <c r="A4614" s="18">
        <f>IF(ISNUMBER(SEARCH('1_Aspectos Geográficos'!$D$6,tab_estados[],1)),MAX($A$1:A4613)+1,0)</f>
        <v>4613</v>
      </c>
      <c r="B4614" s="18" t="s">
        <v>4464</v>
      </c>
      <c r="C4614" s="18" t="s">
        <v>4465</v>
      </c>
      <c r="D4614" s="18" t="s">
        <v>4660</v>
      </c>
      <c r="E4614" s="19" t="s">
        <v>10513</v>
      </c>
      <c r="F4614" s="18" t="str">
        <f t="shared" si="72"/>
        <v>Balneário Piçarras</v>
      </c>
      <c r="G4614" s="19">
        <v>99.424000000000007</v>
      </c>
    </row>
    <row r="4615" spans="1:7" x14ac:dyDescent="0.25">
      <c r="A4615" s="18">
        <f>IF(ISNUMBER(SEARCH('1_Aspectos Geográficos'!$D$6,tab_estados[],1)),MAX($A$1:A4614)+1,0)</f>
        <v>4614</v>
      </c>
      <c r="B4615" s="18" t="s">
        <v>4464</v>
      </c>
      <c r="C4615" s="18" t="s">
        <v>4465</v>
      </c>
      <c r="D4615" s="18" t="s">
        <v>4661</v>
      </c>
      <c r="E4615" s="19" t="s">
        <v>10514</v>
      </c>
      <c r="F4615" s="18" t="str">
        <f t="shared" si="72"/>
        <v>Pinhalzinho</v>
      </c>
      <c r="G4615" s="19">
        <v>128.15899999999999</v>
      </c>
    </row>
    <row r="4616" spans="1:7" x14ac:dyDescent="0.25">
      <c r="A4616" s="18">
        <f>IF(ISNUMBER(SEARCH('1_Aspectos Geográficos'!$D$6,tab_estados[],1)),MAX($A$1:A4615)+1,0)</f>
        <v>4615</v>
      </c>
      <c r="B4616" s="18" t="s">
        <v>4464</v>
      </c>
      <c r="C4616" s="18" t="s">
        <v>4465</v>
      </c>
      <c r="D4616" s="18" t="s">
        <v>4662</v>
      </c>
      <c r="E4616" s="19" t="s">
        <v>10515</v>
      </c>
      <c r="F4616" s="18" t="str">
        <f t="shared" si="72"/>
        <v>Pinheiro Preto</v>
      </c>
      <c r="G4616" s="19">
        <v>61.460999999999999</v>
      </c>
    </row>
    <row r="4617" spans="1:7" x14ac:dyDescent="0.25">
      <c r="A4617" s="18">
        <f>IF(ISNUMBER(SEARCH('1_Aspectos Geográficos'!$D$6,tab_estados[],1)),MAX($A$1:A4616)+1,0)</f>
        <v>4616</v>
      </c>
      <c r="B4617" s="18" t="s">
        <v>4464</v>
      </c>
      <c r="C4617" s="18" t="s">
        <v>4465</v>
      </c>
      <c r="D4617" s="18" t="s">
        <v>4663</v>
      </c>
      <c r="E4617" s="19" t="s">
        <v>10516</v>
      </c>
      <c r="F4617" s="18" t="str">
        <f t="shared" si="72"/>
        <v>Piratuba</v>
      </c>
      <c r="G4617" s="19">
        <v>145.976</v>
      </c>
    </row>
    <row r="4618" spans="1:7" x14ac:dyDescent="0.25">
      <c r="A4618" s="18">
        <f>IF(ISNUMBER(SEARCH('1_Aspectos Geográficos'!$D$6,tab_estados[],1)),MAX($A$1:A4617)+1,0)</f>
        <v>4617</v>
      </c>
      <c r="B4618" s="18" t="s">
        <v>4464</v>
      </c>
      <c r="C4618" s="18" t="s">
        <v>4465</v>
      </c>
      <c r="D4618" s="18" t="s">
        <v>4664</v>
      </c>
      <c r="E4618" s="19" t="s">
        <v>10517</v>
      </c>
      <c r="F4618" s="18" t="str">
        <f t="shared" si="72"/>
        <v>Planalto Alegre</v>
      </c>
      <c r="G4618" s="19">
        <v>62.460999999999999</v>
      </c>
    </row>
    <row r="4619" spans="1:7" x14ac:dyDescent="0.25">
      <c r="A4619" s="18">
        <f>IF(ISNUMBER(SEARCH('1_Aspectos Geográficos'!$D$6,tab_estados[],1)),MAX($A$1:A4618)+1,0)</f>
        <v>4618</v>
      </c>
      <c r="B4619" s="18" t="s">
        <v>4464</v>
      </c>
      <c r="C4619" s="18" t="s">
        <v>4465</v>
      </c>
      <c r="D4619" s="18" t="s">
        <v>4665</v>
      </c>
      <c r="E4619" s="19" t="s">
        <v>10518</v>
      </c>
      <c r="F4619" s="18" t="str">
        <f t="shared" si="72"/>
        <v>Pomerode</v>
      </c>
      <c r="G4619" s="19">
        <v>214.727</v>
      </c>
    </row>
    <row r="4620" spans="1:7" x14ac:dyDescent="0.25">
      <c r="A4620" s="18">
        <f>IF(ISNUMBER(SEARCH('1_Aspectos Geográficos'!$D$6,tab_estados[],1)),MAX($A$1:A4619)+1,0)</f>
        <v>4619</v>
      </c>
      <c r="B4620" s="18" t="s">
        <v>4464</v>
      </c>
      <c r="C4620" s="18" t="s">
        <v>4465</v>
      </c>
      <c r="D4620" s="18" t="s">
        <v>4666</v>
      </c>
      <c r="E4620" s="19" t="s">
        <v>10519</v>
      </c>
      <c r="F4620" s="18" t="str">
        <f t="shared" si="72"/>
        <v>Ponte Alta</v>
      </c>
      <c r="G4620" s="19">
        <v>568.96</v>
      </c>
    </row>
    <row r="4621" spans="1:7" x14ac:dyDescent="0.25">
      <c r="A4621" s="18">
        <f>IF(ISNUMBER(SEARCH('1_Aspectos Geográficos'!$D$6,tab_estados[],1)),MAX($A$1:A4620)+1,0)</f>
        <v>4620</v>
      </c>
      <c r="B4621" s="18" t="s">
        <v>4464</v>
      </c>
      <c r="C4621" s="18" t="s">
        <v>4465</v>
      </c>
      <c r="D4621" s="18" t="s">
        <v>4667</v>
      </c>
      <c r="E4621" s="19" t="s">
        <v>10520</v>
      </c>
      <c r="F4621" s="18" t="str">
        <f t="shared" si="72"/>
        <v>Ponte Alta Do Norte</v>
      </c>
      <c r="G4621" s="19">
        <v>399.23899999999998</v>
      </c>
    </row>
    <row r="4622" spans="1:7" x14ac:dyDescent="0.25">
      <c r="A4622" s="18">
        <f>IF(ISNUMBER(SEARCH('1_Aspectos Geográficos'!$D$6,tab_estados[],1)),MAX($A$1:A4621)+1,0)</f>
        <v>4621</v>
      </c>
      <c r="B4622" s="18" t="s">
        <v>4464</v>
      </c>
      <c r="C4622" s="18" t="s">
        <v>4465</v>
      </c>
      <c r="D4622" s="18" t="s">
        <v>4668</v>
      </c>
      <c r="E4622" s="19" t="s">
        <v>10521</v>
      </c>
      <c r="F4622" s="18" t="str">
        <f t="shared" si="72"/>
        <v>Ponte Serrada</v>
      </c>
      <c r="G4622" s="19">
        <v>564.48900000000003</v>
      </c>
    </row>
    <row r="4623" spans="1:7" x14ac:dyDescent="0.25">
      <c r="A4623" s="18">
        <f>IF(ISNUMBER(SEARCH('1_Aspectos Geográficos'!$D$6,tab_estados[],1)),MAX($A$1:A4622)+1,0)</f>
        <v>4622</v>
      </c>
      <c r="B4623" s="18" t="s">
        <v>4464</v>
      </c>
      <c r="C4623" s="18" t="s">
        <v>4465</v>
      </c>
      <c r="D4623" s="18" t="s">
        <v>4669</v>
      </c>
      <c r="E4623" s="19" t="s">
        <v>10522</v>
      </c>
      <c r="F4623" s="18" t="str">
        <f t="shared" si="72"/>
        <v>Porto Belo</v>
      </c>
      <c r="G4623" s="19">
        <v>92.408000000000001</v>
      </c>
    </row>
    <row r="4624" spans="1:7" x14ac:dyDescent="0.25">
      <c r="A4624" s="18">
        <f>IF(ISNUMBER(SEARCH('1_Aspectos Geográficos'!$D$6,tab_estados[],1)),MAX($A$1:A4623)+1,0)</f>
        <v>4623</v>
      </c>
      <c r="B4624" s="18" t="s">
        <v>4464</v>
      </c>
      <c r="C4624" s="18" t="s">
        <v>4465</v>
      </c>
      <c r="D4624" s="18" t="s">
        <v>4670</v>
      </c>
      <c r="E4624" s="19" t="s">
        <v>10523</v>
      </c>
      <c r="F4624" s="18" t="str">
        <f t="shared" si="72"/>
        <v>Porto União</v>
      </c>
      <c r="G4624" s="19">
        <v>845.34</v>
      </c>
    </row>
    <row r="4625" spans="1:7" x14ac:dyDescent="0.25">
      <c r="A4625" s="18">
        <f>IF(ISNUMBER(SEARCH('1_Aspectos Geográficos'!$D$6,tab_estados[],1)),MAX($A$1:A4624)+1,0)</f>
        <v>4624</v>
      </c>
      <c r="B4625" s="18" t="s">
        <v>4464</v>
      </c>
      <c r="C4625" s="18" t="s">
        <v>4465</v>
      </c>
      <c r="D4625" s="18" t="s">
        <v>4671</v>
      </c>
      <c r="E4625" s="19" t="s">
        <v>10524</v>
      </c>
      <c r="F4625" s="18" t="str">
        <f t="shared" si="72"/>
        <v>Pouso Redondo</v>
      </c>
      <c r="G4625" s="19">
        <v>359.39299999999997</v>
      </c>
    </row>
    <row r="4626" spans="1:7" x14ac:dyDescent="0.25">
      <c r="A4626" s="18">
        <f>IF(ISNUMBER(SEARCH('1_Aspectos Geográficos'!$D$6,tab_estados[],1)),MAX($A$1:A4625)+1,0)</f>
        <v>4625</v>
      </c>
      <c r="B4626" s="18" t="s">
        <v>4464</v>
      </c>
      <c r="C4626" s="18" t="s">
        <v>4465</v>
      </c>
      <c r="D4626" s="18" t="s">
        <v>4672</v>
      </c>
      <c r="E4626" s="19" t="s">
        <v>10525</v>
      </c>
      <c r="F4626" s="18" t="str">
        <f t="shared" si="72"/>
        <v>Praia Grande</v>
      </c>
      <c r="G4626" s="19">
        <v>284.16199999999998</v>
      </c>
    </row>
    <row r="4627" spans="1:7" x14ac:dyDescent="0.25">
      <c r="A4627" s="18">
        <f>IF(ISNUMBER(SEARCH('1_Aspectos Geográficos'!$D$6,tab_estados[],1)),MAX($A$1:A4626)+1,0)</f>
        <v>4626</v>
      </c>
      <c r="B4627" s="18" t="s">
        <v>4464</v>
      </c>
      <c r="C4627" s="18" t="s">
        <v>4465</v>
      </c>
      <c r="D4627" s="18" t="s">
        <v>4673</v>
      </c>
      <c r="E4627" s="19" t="s">
        <v>10526</v>
      </c>
      <c r="F4627" s="18" t="str">
        <f t="shared" si="72"/>
        <v>Presidente Castello Branco</v>
      </c>
      <c r="G4627" s="19">
        <v>65.605000000000004</v>
      </c>
    </row>
    <row r="4628" spans="1:7" x14ac:dyDescent="0.25">
      <c r="A4628" s="18">
        <f>IF(ISNUMBER(SEARCH('1_Aspectos Geográficos'!$D$6,tab_estados[],1)),MAX($A$1:A4627)+1,0)</f>
        <v>4627</v>
      </c>
      <c r="B4628" s="18" t="s">
        <v>4464</v>
      </c>
      <c r="C4628" s="18" t="s">
        <v>4465</v>
      </c>
      <c r="D4628" s="18" t="s">
        <v>4674</v>
      </c>
      <c r="E4628" s="19" t="s">
        <v>10527</v>
      </c>
      <c r="F4628" s="18" t="str">
        <f t="shared" si="72"/>
        <v>Presidente Getúlio</v>
      </c>
      <c r="G4628" s="19">
        <v>294.26499999999999</v>
      </c>
    </row>
    <row r="4629" spans="1:7" x14ac:dyDescent="0.25">
      <c r="A4629" s="18">
        <f>IF(ISNUMBER(SEARCH('1_Aspectos Geográficos'!$D$6,tab_estados[],1)),MAX($A$1:A4628)+1,0)</f>
        <v>4628</v>
      </c>
      <c r="B4629" s="18" t="s">
        <v>4464</v>
      </c>
      <c r="C4629" s="18" t="s">
        <v>4465</v>
      </c>
      <c r="D4629" s="18" t="s">
        <v>4675</v>
      </c>
      <c r="E4629" s="19" t="s">
        <v>10528</v>
      </c>
      <c r="F4629" s="18" t="str">
        <f t="shared" si="72"/>
        <v>Presidente Nereu</v>
      </c>
      <c r="G4629" s="19">
        <v>225.661</v>
      </c>
    </row>
    <row r="4630" spans="1:7" x14ac:dyDescent="0.25">
      <c r="A4630" s="18">
        <f>IF(ISNUMBER(SEARCH('1_Aspectos Geográficos'!$D$6,tab_estados[],1)),MAX($A$1:A4629)+1,0)</f>
        <v>4629</v>
      </c>
      <c r="B4630" s="18" t="s">
        <v>4464</v>
      </c>
      <c r="C4630" s="18" t="s">
        <v>4465</v>
      </c>
      <c r="D4630" s="18" t="s">
        <v>4676</v>
      </c>
      <c r="E4630" s="19" t="s">
        <v>10529</v>
      </c>
      <c r="F4630" s="18" t="str">
        <f t="shared" si="72"/>
        <v>Princesa</v>
      </c>
      <c r="G4630" s="19">
        <v>86.18</v>
      </c>
    </row>
    <row r="4631" spans="1:7" x14ac:dyDescent="0.25">
      <c r="A4631" s="18">
        <f>IF(ISNUMBER(SEARCH('1_Aspectos Geográficos'!$D$6,tab_estados[],1)),MAX($A$1:A4630)+1,0)</f>
        <v>4630</v>
      </c>
      <c r="B4631" s="18" t="s">
        <v>4464</v>
      </c>
      <c r="C4631" s="18" t="s">
        <v>4465</v>
      </c>
      <c r="D4631" s="18" t="s">
        <v>4677</v>
      </c>
      <c r="E4631" s="19" t="s">
        <v>10530</v>
      </c>
      <c r="F4631" s="18" t="str">
        <f t="shared" si="72"/>
        <v>Quilombo</v>
      </c>
      <c r="G4631" s="19">
        <v>280.25799999999998</v>
      </c>
    </row>
    <row r="4632" spans="1:7" x14ac:dyDescent="0.25">
      <c r="A4632" s="18">
        <f>IF(ISNUMBER(SEARCH('1_Aspectos Geográficos'!$D$6,tab_estados[],1)),MAX($A$1:A4631)+1,0)</f>
        <v>4631</v>
      </c>
      <c r="B4632" s="18" t="s">
        <v>4464</v>
      </c>
      <c r="C4632" s="18" t="s">
        <v>4465</v>
      </c>
      <c r="D4632" s="18" t="s">
        <v>4678</v>
      </c>
      <c r="E4632" s="19" t="s">
        <v>10531</v>
      </c>
      <c r="F4632" s="18" t="str">
        <f t="shared" si="72"/>
        <v>Rancho Queimado</v>
      </c>
      <c r="G4632" s="19">
        <v>286.28800000000001</v>
      </c>
    </row>
    <row r="4633" spans="1:7" x14ac:dyDescent="0.25">
      <c r="A4633" s="18">
        <f>IF(ISNUMBER(SEARCH('1_Aspectos Geográficos'!$D$6,tab_estados[],1)),MAX($A$1:A4632)+1,0)</f>
        <v>4632</v>
      </c>
      <c r="B4633" s="18" t="s">
        <v>4464</v>
      </c>
      <c r="C4633" s="18" t="s">
        <v>4465</v>
      </c>
      <c r="D4633" s="18" t="s">
        <v>4679</v>
      </c>
      <c r="E4633" s="19" t="s">
        <v>10532</v>
      </c>
      <c r="F4633" s="18" t="str">
        <f t="shared" si="72"/>
        <v>Rio Das Antas</v>
      </c>
      <c r="G4633" s="19">
        <v>317.99900000000002</v>
      </c>
    </row>
    <row r="4634" spans="1:7" x14ac:dyDescent="0.25">
      <c r="A4634" s="18">
        <f>IF(ISNUMBER(SEARCH('1_Aspectos Geográficos'!$D$6,tab_estados[],1)),MAX($A$1:A4633)+1,0)</f>
        <v>4633</v>
      </c>
      <c r="B4634" s="18" t="s">
        <v>4464</v>
      </c>
      <c r="C4634" s="18" t="s">
        <v>4465</v>
      </c>
      <c r="D4634" s="18" t="s">
        <v>4680</v>
      </c>
      <c r="E4634" s="19" t="s">
        <v>10533</v>
      </c>
      <c r="F4634" s="18" t="str">
        <f t="shared" si="72"/>
        <v>Rio Do Campo</v>
      </c>
      <c r="G4634" s="19">
        <v>506.24900000000002</v>
      </c>
    </row>
    <row r="4635" spans="1:7" x14ac:dyDescent="0.25">
      <c r="A4635" s="18">
        <f>IF(ISNUMBER(SEARCH('1_Aspectos Geográficos'!$D$6,tab_estados[],1)),MAX($A$1:A4634)+1,0)</f>
        <v>4634</v>
      </c>
      <c r="B4635" s="18" t="s">
        <v>4464</v>
      </c>
      <c r="C4635" s="18" t="s">
        <v>4465</v>
      </c>
      <c r="D4635" s="18" t="s">
        <v>4681</v>
      </c>
      <c r="E4635" s="19" t="s">
        <v>10534</v>
      </c>
      <c r="F4635" s="18" t="str">
        <f t="shared" si="72"/>
        <v>Rio Do Oeste</v>
      </c>
      <c r="G4635" s="19">
        <v>247.80500000000001</v>
      </c>
    </row>
    <row r="4636" spans="1:7" x14ac:dyDescent="0.25">
      <c r="A4636" s="18">
        <f>IF(ISNUMBER(SEARCH('1_Aspectos Geográficos'!$D$6,tab_estados[],1)),MAX($A$1:A4635)+1,0)</f>
        <v>4635</v>
      </c>
      <c r="B4636" s="18" t="s">
        <v>4464</v>
      </c>
      <c r="C4636" s="18" t="s">
        <v>4465</v>
      </c>
      <c r="D4636" s="18" t="s">
        <v>4682</v>
      </c>
      <c r="E4636" s="19" t="s">
        <v>10535</v>
      </c>
      <c r="F4636" s="18" t="str">
        <f t="shared" si="72"/>
        <v>Rio Dos Cedros</v>
      </c>
      <c r="G4636" s="19">
        <v>554.077</v>
      </c>
    </row>
    <row r="4637" spans="1:7" x14ac:dyDescent="0.25">
      <c r="A4637" s="18">
        <f>IF(ISNUMBER(SEARCH('1_Aspectos Geográficos'!$D$6,tab_estados[],1)),MAX($A$1:A4636)+1,0)</f>
        <v>4636</v>
      </c>
      <c r="B4637" s="18" t="s">
        <v>4464</v>
      </c>
      <c r="C4637" s="18" t="s">
        <v>4465</v>
      </c>
      <c r="D4637" s="18" t="s">
        <v>4683</v>
      </c>
      <c r="E4637" s="19" t="s">
        <v>10536</v>
      </c>
      <c r="F4637" s="18" t="str">
        <f t="shared" si="72"/>
        <v>Rio Do Sul</v>
      </c>
      <c r="G4637" s="19">
        <v>260.97000000000003</v>
      </c>
    </row>
    <row r="4638" spans="1:7" x14ac:dyDescent="0.25">
      <c r="A4638" s="18">
        <f>IF(ISNUMBER(SEARCH('1_Aspectos Geográficos'!$D$6,tab_estados[],1)),MAX($A$1:A4637)+1,0)</f>
        <v>4637</v>
      </c>
      <c r="B4638" s="18" t="s">
        <v>4464</v>
      </c>
      <c r="C4638" s="18" t="s">
        <v>4465</v>
      </c>
      <c r="D4638" s="18" t="s">
        <v>4684</v>
      </c>
      <c r="E4638" s="19" t="s">
        <v>10537</v>
      </c>
      <c r="F4638" s="18" t="str">
        <f t="shared" si="72"/>
        <v>Rio Fortuna</v>
      </c>
      <c r="G4638" s="19">
        <v>302.86700000000002</v>
      </c>
    </row>
    <row r="4639" spans="1:7" x14ac:dyDescent="0.25">
      <c r="A4639" s="18">
        <f>IF(ISNUMBER(SEARCH('1_Aspectos Geográficos'!$D$6,tab_estados[],1)),MAX($A$1:A4638)+1,0)</f>
        <v>4638</v>
      </c>
      <c r="B4639" s="18" t="s">
        <v>4464</v>
      </c>
      <c r="C4639" s="18" t="s">
        <v>4465</v>
      </c>
      <c r="D4639" s="18" t="s">
        <v>4685</v>
      </c>
      <c r="E4639" s="19" t="s">
        <v>10538</v>
      </c>
      <c r="F4639" s="18" t="str">
        <f t="shared" si="72"/>
        <v>Rio Negrinho</v>
      </c>
      <c r="G4639" s="19">
        <v>907.31100000000004</v>
      </c>
    </row>
    <row r="4640" spans="1:7" x14ac:dyDescent="0.25">
      <c r="A4640" s="18">
        <f>IF(ISNUMBER(SEARCH('1_Aspectos Geográficos'!$D$6,tab_estados[],1)),MAX($A$1:A4639)+1,0)</f>
        <v>4639</v>
      </c>
      <c r="B4640" s="18" t="s">
        <v>4464</v>
      </c>
      <c r="C4640" s="18" t="s">
        <v>4465</v>
      </c>
      <c r="D4640" s="18" t="s">
        <v>4686</v>
      </c>
      <c r="E4640" s="19" t="s">
        <v>10539</v>
      </c>
      <c r="F4640" s="18" t="str">
        <f t="shared" si="72"/>
        <v>Rio Rufino</v>
      </c>
      <c r="G4640" s="19">
        <v>282.50400000000002</v>
      </c>
    </row>
    <row r="4641" spans="1:7" x14ac:dyDescent="0.25">
      <c r="A4641" s="18">
        <f>IF(ISNUMBER(SEARCH('1_Aspectos Geográficos'!$D$6,tab_estados[],1)),MAX($A$1:A4640)+1,0)</f>
        <v>4640</v>
      </c>
      <c r="B4641" s="18" t="s">
        <v>4464</v>
      </c>
      <c r="C4641" s="18" t="s">
        <v>4465</v>
      </c>
      <c r="D4641" s="18" t="s">
        <v>4687</v>
      </c>
      <c r="E4641" s="19" t="s">
        <v>10540</v>
      </c>
      <c r="F4641" s="18" t="str">
        <f t="shared" si="72"/>
        <v>Riqueza</v>
      </c>
      <c r="G4641" s="19">
        <v>191.90700000000001</v>
      </c>
    </row>
    <row r="4642" spans="1:7" x14ac:dyDescent="0.25">
      <c r="A4642" s="18">
        <f>IF(ISNUMBER(SEARCH('1_Aspectos Geográficos'!$D$6,tab_estados[],1)),MAX($A$1:A4641)+1,0)</f>
        <v>4641</v>
      </c>
      <c r="B4642" s="18" t="s">
        <v>4464</v>
      </c>
      <c r="C4642" s="18" t="s">
        <v>4465</v>
      </c>
      <c r="D4642" s="18" t="s">
        <v>4688</v>
      </c>
      <c r="E4642" s="19" t="s">
        <v>10541</v>
      </c>
      <c r="F4642" s="18" t="str">
        <f t="shared" si="72"/>
        <v>Rodeio</v>
      </c>
      <c r="G4642" s="19">
        <v>129.934</v>
      </c>
    </row>
    <row r="4643" spans="1:7" x14ac:dyDescent="0.25">
      <c r="A4643" s="18">
        <f>IF(ISNUMBER(SEARCH('1_Aspectos Geográficos'!$D$6,tab_estados[],1)),MAX($A$1:A4642)+1,0)</f>
        <v>4642</v>
      </c>
      <c r="B4643" s="18" t="s">
        <v>4464</v>
      </c>
      <c r="C4643" s="18" t="s">
        <v>4465</v>
      </c>
      <c r="D4643" s="18" t="s">
        <v>4689</v>
      </c>
      <c r="E4643" s="19" t="s">
        <v>10542</v>
      </c>
      <c r="F4643" s="18" t="str">
        <f t="shared" si="72"/>
        <v>Romelândia</v>
      </c>
      <c r="G4643" s="19">
        <v>222.57400000000001</v>
      </c>
    </row>
    <row r="4644" spans="1:7" x14ac:dyDescent="0.25">
      <c r="A4644" s="18">
        <f>IF(ISNUMBER(SEARCH('1_Aspectos Geográficos'!$D$6,tab_estados[],1)),MAX($A$1:A4643)+1,0)</f>
        <v>4643</v>
      </c>
      <c r="B4644" s="18" t="s">
        <v>4464</v>
      </c>
      <c r="C4644" s="18" t="s">
        <v>4465</v>
      </c>
      <c r="D4644" s="18" t="s">
        <v>4690</v>
      </c>
      <c r="E4644" s="19" t="s">
        <v>10543</v>
      </c>
      <c r="F4644" s="18" t="str">
        <f t="shared" si="72"/>
        <v>Salete</v>
      </c>
      <c r="G4644" s="19">
        <v>179.34700000000001</v>
      </c>
    </row>
    <row r="4645" spans="1:7" x14ac:dyDescent="0.25">
      <c r="A4645" s="18">
        <f>IF(ISNUMBER(SEARCH('1_Aspectos Geográficos'!$D$6,tab_estados[],1)),MAX($A$1:A4644)+1,0)</f>
        <v>4644</v>
      </c>
      <c r="B4645" s="18" t="s">
        <v>4464</v>
      </c>
      <c r="C4645" s="18" t="s">
        <v>4465</v>
      </c>
      <c r="D4645" s="18" t="s">
        <v>4691</v>
      </c>
      <c r="E4645" s="19" t="s">
        <v>10544</v>
      </c>
      <c r="F4645" s="18" t="str">
        <f t="shared" si="72"/>
        <v>Saltinho</v>
      </c>
      <c r="G4645" s="19">
        <v>156.53100000000001</v>
      </c>
    </row>
    <row r="4646" spans="1:7" x14ac:dyDescent="0.25">
      <c r="A4646" s="18">
        <f>IF(ISNUMBER(SEARCH('1_Aspectos Geográficos'!$D$6,tab_estados[],1)),MAX($A$1:A4645)+1,0)</f>
        <v>4645</v>
      </c>
      <c r="B4646" s="18" t="s">
        <v>4464</v>
      </c>
      <c r="C4646" s="18" t="s">
        <v>4465</v>
      </c>
      <c r="D4646" s="18" t="s">
        <v>4692</v>
      </c>
      <c r="E4646" s="19" t="s">
        <v>10545</v>
      </c>
      <c r="F4646" s="18" t="str">
        <f t="shared" si="72"/>
        <v>Salto Veloso</v>
      </c>
      <c r="G4646" s="19">
        <v>105.068</v>
      </c>
    </row>
    <row r="4647" spans="1:7" x14ac:dyDescent="0.25">
      <c r="A4647" s="18">
        <f>IF(ISNUMBER(SEARCH('1_Aspectos Geográficos'!$D$6,tab_estados[],1)),MAX($A$1:A4646)+1,0)</f>
        <v>4646</v>
      </c>
      <c r="B4647" s="18" t="s">
        <v>4464</v>
      </c>
      <c r="C4647" s="18" t="s">
        <v>4465</v>
      </c>
      <c r="D4647" s="18" t="s">
        <v>4693</v>
      </c>
      <c r="E4647" s="19" t="s">
        <v>10546</v>
      </c>
      <c r="F4647" s="18" t="str">
        <f t="shared" si="72"/>
        <v>Sangão</v>
      </c>
      <c r="G4647" s="19">
        <v>82.891999999999996</v>
      </c>
    </row>
    <row r="4648" spans="1:7" x14ac:dyDescent="0.25">
      <c r="A4648" s="18">
        <f>IF(ISNUMBER(SEARCH('1_Aspectos Geográficos'!$D$6,tab_estados[],1)),MAX($A$1:A4647)+1,0)</f>
        <v>4647</v>
      </c>
      <c r="B4648" s="18" t="s">
        <v>4464</v>
      </c>
      <c r="C4648" s="18" t="s">
        <v>4465</v>
      </c>
      <c r="D4648" s="18" t="s">
        <v>4694</v>
      </c>
      <c r="E4648" s="19" t="s">
        <v>8796</v>
      </c>
      <c r="F4648" s="18" t="str">
        <f t="shared" si="72"/>
        <v>Santa Cecília</v>
      </c>
      <c r="G4648" s="19">
        <v>1145.81</v>
      </c>
    </row>
    <row r="4649" spans="1:7" x14ac:dyDescent="0.25">
      <c r="A4649" s="18">
        <f>IF(ISNUMBER(SEARCH('1_Aspectos Geográficos'!$D$6,tab_estados[],1)),MAX($A$1:A4648)+1,0)</f>
        <v>4648</v>
      </c>
      <c r="B4649" s="18" t="s">
        <v>4464</v>
      </c>
      <c r="C4649" s="18" t="s">
        <v>4465</v>
      </c>
      <c r="D4649" s="18" t="s">
        <v>4695</v>
      </c>
      <c r="E4649" s="19" t="s">
        <v>7421</v>
      </c>
      <c r="F4649" s="18" t="str">
        <f t="shared" si="72"/>
        <v>Santa Helena</v>
      </c>
      <c r="G4649" s="19">
        <v>81.228999999999999</v>
      </c>
    </row>
    <row r="4650" spans="1:7" x14ac:dyDescent="0.25">
      <c r="A4650" s="18">
        <f>IF(ISNUMBER(SEARCH('1_Aspectos Geográficos'!$D$6,tab_estados[],1)),MAX($A$1:A4649)+1,0)</f>
        <v>4649</v>
      </c>
      <c r="B4650" s="18" t="s">
        <v>4464</v>
      </c>
      <c r="C4650" s="18" t="s">
        <v>4465</v>
      </c>
      <c r="D4650" s="18" t="s">
        <v>4696</v>
      </c>
      <c r="E4650" s="19" t="s">
        <v>10547</v>
      </c>
      <c r="F4650" s="18" t="str">
        <f t="shared" si="72"/>
        <v>Santa Rosa De Lima</v>
      </c>
      <c r="G4650" s="19">
        <v>202.00399999999999</v>
      </c>
    </row>
    <row r="4651" spans="1:7" x14ac:dyDescent="0.25">
      <c r="A4651" s="18">
        <f>IF(ISNUMBER(SEARCH('1_Aspectos Geográficos'!$D$6,tab_estados[],1)),MAX($A$1:A4650)+1,0)</f>
        <v>4650</v>
      </c>
      <c r="B4651" s="18" t="s">
        <v>4464</v>
      </c>
      <c r="C4651" s="18" t="s">
        <v>4465</v>
      </c>
      <c r="D4651" s="18" t="s">
        <v>4697</v>
      </c>
      <c r="E4651" s="19" t="s">
        <v>10548</v>
      </c>
      <c r="F4651" s="18" t="str">
        <f t="shared" si="72"/>
        <v>Santa Rosa Do Sul</v>
      </c>
      <c r="G4651" s="19">
        <v>151.03</v>
      </c>
    </row>
    <row r="4652" spans="1:7" x14ac:dyDescent="0.25">
      <c r="A4652" s="18">
        <f>IF(ISNUMBER(SEARCH('1_Aspectos Geográficos'!$D$6,tab_estados[],1)),MAX($A$1:A4651)+1,0)</f>
        <v>4651</v>
      </c>
      <c r="B4652" s="18" t="s">
        <v>4464</v>
      </c>
      <c r="C4652" s="18" t="s">
        <v>4465</v>
      </c>
      <c r="D4652" s="18" t="s">
        <v>4698</v>
      </c>
      <c r="E4652" s="19" t="s">
        <v>7589</v>
      </c>
      <c r="F4652" s="18" t="str">
        <f t="shared" si="72"/>
        <v>Santa Terezinha</v>
      </c>
      <c r="G4652" s="19">
        <v>715.26300000000003</v>
      </c>
    </row>
    <row r="4653" spans="1:7" x14ac:dyDescent="0.25">
      <c r="A4653" s="18">
        <f>IF(ISNUMBER(SEARCH('1_Aspectos Geográficos'!$D$6,tab_estados[],1)),MAX($A$1:A4652)+1,0)</f>
        <v>4652</v>
      </c>
      <c r="B4653" s="18" t="s">
        <v>4464</v>
      </c>
      <c r="C4653" s="18" t="s">
        <v>4465</v>
      </c>
      <c r="D4653" s="18" t="s">
        <v>4699</v>
      </c>
      <c r="E4653" s="19" t="s">
        <v>10549</v>
      </c>
      <c r="F4653" s="18" t="str">
        <f t="shared" si="72"/>
        <v>Santa Terezinha Do Progresso</v>
      </c>
      <c r="G4653" s="19">
        <v>118.80500000000001</v>
      </c>
    </row>
    <row r="4654" spans="1:7" x14ac:dyDescent="0.25">
      <c r="A4654" s="18">
        <f>IF(ISNUMBER(SEARCH('1_Aspectos Geográficos'!$D$6,tab_estados[],1)),MAX($A$1:A4653)+1,0)</f>
        <v>4653</v>
      </c>
      <c r="B4654" s="18" t="s">
        <v>4464</v>
      </c>
      <c r="C4654" s="18" t="s">
        <v>4465</v>
      </c>
      <c r="D4654" s="18" t="s">
        <v>4700</v>
      </c>
      <c r="E4654" s="19" t="s">
        <v>10550</v>
      </c>
      <c r="F4654" s="18" t="str">
        <f t="shared" si="72"/>
        <v>Santiago Do Sul</v>
      </c>
      <c r="G4654" s="19">
        <v>73.835999999999999</v>
      </c>
    </row>
    <row r="4655" spans="1:7" x14ac:dyDescent="0.25">
      <c r="A4655" s="18">
        <f>IF(ISNUMBER(SEARCH('1_Aspectos Geográficos'!$D$6,tab_estados[],1)),MAX($A$1:A4654)+1,0)</f>
        <v>4654</v>
      </c>
      <c r="B4655" s="18" t="s">
        <v>4464</v>
      </c>
      <c r="C4655" s="18" t="s">
        <v>4465</v>
      </c>
      <c r="D4655" s="18" t="s">
        <v>4701</v>
      </c>
      <c r="E4655" s="19" t="s">
        <v>10551</v>
      </c>
      <c r="F4655" s="18" t="str">
        <f t="shared" si="72"/>
        <v>Santo Amaro Da Imperatriz</v>
      </c>
      <c r="G4655" s="19">
        <v>344.04899999999998</v>
      </c>
    </row>
    <row r="4656" spans="1:7" x14ac:dyDescent="0.25">
      <c r="A4656" s="18">
        <f>IF(ISNUMBER(SEARCH('1_Aspectos Geográficos'!$D$6,tab_estados[],1)),MAX($A$1:A4655)+1,0)</f>
        <v>4655</v>
      </c>
      <c r="B4656" s="18" t="s">
        <v>4464</v>
      </c>
      <c r="C4656" s="18" t="s">
        <v>4465</v>
      </c>
      <c r="D4656" s="18" t="s">
        <v>4702</v>
      </c>
      <c r="E4656" s="19" t="s">
        <v>10552</v>
      </c>
      <c r="F4656" s="18" t="str">
        <f t="shared" si="72"/>
        <v>São Bernardino</v>
      </c>
      <c r="G4656" s="19">
        <v>149.02000000000001</v>
      </c>
    </row>
    <row r="4657" spans="1:7" x14ac:dyDescent="0.25">
      <c r="A4657" s="18">
        <f>IF(ISNUMBER(SEARCH('1_Aspectos Geográficos'!$D$6,tab_estados[],1)),MAX($A$1:A4656)+1,0)</f>
        <v>4656</v>
      </c>
      <c r="B4657" s="18" t="s">
        <v>4464</v>
      </c>
      <c r="C4657" s="18" t="s">
        <v>4465</v>
      </c>
      <c r="D4657" s="18" t="s">
        <v>4703</v>
      </c>
      <c r="E4657" s="19" t="s">
        <v>10553</v>
      </c>
      <c r="F4657" s="18" t="str">
        <f t="shared" si="72"/>
        <v>São Bento Do Sul</v>
      </c>
      <c r="G4657" s="19">
        <v>501.63400000000001</v>
      </c>
    </row>
    <row r="4658" spans="1:7" x14ac:dyDescent="0.25">
      <c r="A4658" s="18">
        <f>IF(ISNUMBER(SEARCH('1_Aspectos Geográficos'!$D$6,tab_estados[],1)),MAX($A$1:A4657)+1,0)</f>
        <v>4657</v>
      </c>
      <c r="B4658" s="18" t="s">
        <v>4464</v>
      </c>
      <c r="C4658" s="18" t="s">
        <v>4465</v>
      </c>
      <c r="D4658" s="18" t="s">
        <v>4704</v>
      </c>
      <c r="E4658" s="19" t="s">
        <v>10554</v>
      </c>
      <c r="F4658" s="18" t="str">
        <f t="shared" si="72"/>
        <v>São Bonifácio</v>
      </c>
      <c r="G4658" s="19">
        <v>460.36399999999998</v>
      </c>
    </row>
    <row r="4659" spans="1:7" x14ac:dyDescent="0.25">
      <c r="A4659" s="18">
        <f>IF(ISNUMBER(SEARCH('1_Aspectos Geográficos'!$D$6,tab_estados[],1)),MAX($A$1:A4658)+1,0)</f>
        <v>4658</v>
      </c>
      <c r="B4659" s="18" t="s">
        <v>4464</v>
      </c>
      <c r="C4659" s="18" t="s">
        <v>4465</v>
      </c>
      <c r="D4659" s="18" t="s">
        <v>4705</v>
      </c>
      <c r="E4659" s="19" t="s">
        <v>5761</v>
      </c>
      <c r="F4659" s="18" t="str">
        <f t="shared" si="72"/>
        <v>São Carlos</v>
      </c>
      <c r="G4659" s="19">
        <v>161.292</v>
      </c>
    </row>
    <row r="4660" spans="1:7" x14ac:dyDescent="0.25">
      <c r="A4660" s="18">
        <f>IF(ISNUMBER(SEARCH('1_Aspectos Geográficos'!$D$6,tab_estados[],1)),MAX($A$1:A4659)+1,0)</f>
        <v>4659</v>
      </c>
      <c r="B4660" s="18" t="s">
        <v>4464</v>
      </c>
      <c r="C4660" s="18" t="s">
        <v>4465</v>
      </c>
      <c r="D4660" s="18" t="s">
        <v>4706</v>
      </c>
      <c r="E4660" s="19" t="s">
        <v>10555</v>
      </c>
      <c r="F4660" s="18" t="str">
        <f t="shared" si="72"/>
        <v>São Cristovão Do Sul</v>
      </c>
      <c r="G4660" s="19">
        <v>351.1</v>
      </c>
    </row>
    <row r="4661" spans="1:7" x14ac:dyDescent="0.25">
      <c r="A4661" s="18">
        <f>IF(ISNUMBER(SEARCH('1_Aspectos Geográficos'!$D$6,tab_estados[],1)),MAX($A$1:A4660)+1,0)</f>
        <v>4660</v>
      </c>
      <c r="B4661" s="18" t="s">
        <v>4464</v>
      </c>
      <c r="C4661" s="18" t="s">
        <v>4465</v>
      </c>
      <c r="D4661" s="18" t="s">
        <v>4707</v>
      </c>
      <c r="E4661" s="19" t="s">
        <v>6699</v>
      </c>
      <c r="F4661" s="18" t="str">
        <f t="shared" si="72"/>
        <v>São Domingos</v>
      </c>
      <c r="G4661" s="19">
        <v>367.20299999999997</v>
      </c>
    </row>
    <row r="4662" spans="1:7" x14ac:dyDescent="0.25">
      <c r="A4662" s="18">
        <f>IF(ISNUMBER(SEARCH('1_Aspectos Geográficos'!$D$6,tab_estados[],1)),MAX($A$1:A4661)+1,0)</f>
        <v>4661</v>
      </c>
      <c r="B4662" s="18" t="s">
        <v>4464</v>
      </c>
      <c r="C4662" s="18" t="s">
        <v>4465</v>
      </c>
      <c r="D4662" s="18" t="s">
        <v>4708</v>
      </c>
      <c r="E4662" s="19" t="s">
        <v>10556</v>
      </c>
      <c r="F4662" s="18" t="str">
        <f t="shared" si="72"/>
        <v>São Francisco Do Sul</v>
      </c>
      <c r="G4662" s="19">
        <v>498.64600000000002</v>
      </c>
    </row>
    <row r="4663" spans="1:7" x14ac:dyDescent="0.25">
      <c r="A4663" s="18">
        <f>IF(ISNUMBER(SEARCH('1_Aspectos Geográficos'!$D$6,tab_estados[],1)),MAX($A$1:A4662)+1,0)</f>
        <v>4662</v>
      </c>
      <c r="B4663" s="18" t="s">
        <v>4464</v>
      </c>
      <c r="C4663" s="18" t="s">
        <v>4465</v>
      </c>
      <c r="D4663" s="18" t="s">
        <v>4709</v>
      </c>
      <c r="E4663" s="19" t="s">
        <v>10557</v>
      </c>
      <c r="F4663" s="18" t="str">
        <f t="shared" si="72"/>
        <v>São João Do Oeste</v>
      </c>
      <c r="G4663" s="19">
        <v>163.304</v>
      </c>
    </row>
    <row r="4664" spans="1:7" x14ac:dyDescent="0.25">
      <c r="A4664" s="18">
        <f>IF(ISNUMBER(SEARCH('1_Aspectos Geográficos'!$D$6,tab_estados[],1)),MAX($A$1:A4663)+1,0)</f>
        <v>4663</v>
      </c>
      <c r="B4664" s="18" t="s">
        <v>4464</v>
      </c>
      <c r="C4664" s="18" t="s">
        <v>4465</v>
      </c>
      <c r="D4664" s="18" t="s">
        <v>4710</v>
      </c>
      <c r="E4664" s="19" t="s">
        <v>7436</v>
      </c>
      <c r="F4664" s="18" t="str">
        <f t="shared" si="72"/>
        <v>São João Batista</v>
      </c>
      <c r="G4664" s="19">
        <v>200.58199999999999</v>
      </c>
    </row>
    <row r="4665" spans="1:7" x14ac:dyDescent="0.25">
      <c r="A4665" s="18">
        <f>IF(ISNUMBER(SEARCH('1_Aspectos Geográficos'!$D$6,tab_estados[],1)),MAX($A$1:A4664)+1,0)</f>
        <v>4664</v>
      </c>
      <c r="B4665" s="18" t="s">
        <v>4464</v>
      </c>
      <c r="C4665" s="18" t="s">
        <v>4465</v>
      </c>
      <c r="D4665" s="18" t="s">
        <v>4711</v>
      </c>
      <c r="E4665" s="19" t="s">
        <v>10558</v>
      </c>
      <c r="F4665" s="18" t="str">
        <f t="shared" si="72"/>
        <v>São João Do Itaperiú</v>
      </c>
      <c r="G4665" s="19">
        <v>151.41999999999999</v>
      </c>
    </row>
    <row r="4666" spans="1:7" x14ac:dyDescent="0.25">
      <c r="A4666" s="18">
        <f>IF(ISNUMBER(SEARCH('1_Aspectos Geográficos'!$D$6,tab_estados[],1)),MAX($A$1:A4665)+1,0)</f>
        <v>4665</v>
      </c>
      <c r="B4666" s="18" t="s">
        <v>4464</v>
      </c>
      <c r="C4666" s="18" t="s">
        <v>4465</v>
      </c>
      <c r="D4666" s="18" t="s">
        <v>4712</v>
      </c>
      <c r="E4666" s="19" t="s">
        <v>10559</v>
      </c>
      <c r="F4666" s="18" t="str">
        <f t="shared" si="72"/>
        <v>São João Do Sul</v>
      </c>
      <c r="G4666" s="19">
        <v>183.358</v>
      </c>
    </row>
    <row r="4667" spans="1:7" x14ac:dyDescent="0.25">
      <c r="A4667" s="18">
        <f>IF(ISNUMBER(SEARCH('1_Aspectos Geográficos'!$D$6,tab_estados[],1)),MAX($A$1:A4666)+1,0)</f>
        <v>4666</v>
      </c>
      <c r="B4667" s="18" t="s">
        <v>4464</v>
      </c>
      <c r="C4667" s="18" t="s">
        <v>4465</v>
      </c>
      <c r="D4667" s="18" t="s">
        <v>4713</v>
      </c>
      <c r="E4667" s="19" t="s">
        <v>10560</v>
      </c>
      <c r="F4667" s="18" t="str">
        <f t="shared" si="72"/>
        <v>São Joaquim</v>
      </c>
      <c r="G4667" s="19">
        <v>1892.2560000000001</v>
      </c>
    </row>
    <row r="4668" spans="1:7" x14ac:dyDescent="0.25">
      <c r="A4668" s="18">
        <f>IF(ISNUMBER(SEARCH('1_Aspectos Geográficos'!$D$6,tab_estados[],1)),MAX($A$1:A4667)+1,0)</f>
        <v>4667</v>
      </c>
      <c r="B4668" s="18" t="s">
        <v>4464</v>
      </c>
      <c r="C4668" s="18" t="s">
        <v>4465</v>
      </c>
      <c r="D4668" s="18" t="s">
        <v>4714</v>
      </c>
      <c r="E4668" s="19" t="s">
        <v>10561</v>
      </c>
      <c r="F4668" s="18" t="str">
        <f t="shared" si="72"/>
        <v>São José</v>
      </c>
      <c r="G4668" s="19">
        <v>150.453</v>
      </c>
    </row>
    <row r="4669" spans="1:7" x14ac:dyDescent="0.25">
      <c r="A4669" s="18">
        <f>IF(ISNUMBER(SEARCH('1_Aspectos Geográficos'!$D$6,tab_estados[],1)),MAX($A$1:A4668)+1,0)</f>
        <v>4668</v>
      </c>
      <c r="B4669" s="18" t="s">
        <v>4464</v>
      </c>
      <c r="C4669" s="18" t="s">
        <v>4465</v>
      </c>
      <c r="D4669" s="18" t="s">
        <v>4715</v>
      </c>
      <c r="E4669" s="19" t="s">
        <v>10562</v>
      </c>
      <c r="F4669" s="18" t="str">
        <f t="shared" si="72"/>
        <v>São José Do Cedro</v>
      </c>
      <c r="G4669" s="19">
        <v>281.25299999999999</v>
      </c>
    </row>
    <row r="4670" spans="1:7" x14ac:dyDescent="0.25">
      <c r="A4670" s="18">
        <f>IF(ISNUMBER(SEARCH('1_Aspectos Geográficos'!$D$6,tab_estados[],1)),MAX($A$1:A4669)+1,0)</f>
        <v>4669</v>
      </c>
      <c r="B4670" s="18" t="s">
        <v>4464</v>
      </c>
      <c r="C4670" s="18" t="s">
        <v>4465</v>
      </c>
      <c r="D4670" s="18" t="s">
        <v>4716</v>
      </c>
      <c r="E4670" s="19" t="s">
        <v>10563</v>
      </c>
      <c r="F4670" s="18" t="str">
        <f t="shared" si="72"/>
        <v>São José Do Cerrito</v>
      </c>
      <c r="G4670" s="19">
        <v>944.91700000000003</v>
      </c>
    </row>
    <row r="4671" spans="1:7" x14ac:dyDescent="0.25">
      <c r="A4671" s="18">
        <f>IF(ISNUMBER(SEARCH('1_Aspectos Geográficos'!$D$6,tab_estados[],1)),MAX($A$1:A4670)+1,0)</f>
        <v>4670</v>
      </c>
      <c r="B4671" s="18" t="s">
        <v>4464</v>
      </c>
      <c r="C4671" s="18" t="s">
        <v>4465</v>
      </c>
      <c r="D4671" s="18" t="s">
        <v>4717</v>
      </c>
      <c r="E4671" s="19" t="s">
        <v>10564</v>
      </c>
      <c r="F4671" s="18" t="str">
        <f t="shared" si="72"/>
        <v>São Lourenço Do Oeste</v>
      </c>
      <c r="G4671" s="19">
        <v>356.31599999999997</v>
      </c>
    </row>
    <row r="4672" spans="1:7" x14ac:dyDescent="0.25">
      <c r="A4672" s="18">
        <f>IF(ISNUMBER(SEARCH('1_Aspectos Geográficos'!$D$6,tab_estados[],1)),MAX($A$1:A4671)+1,0)</f>
        <v>4671</v>
      </c>
      <c r="B4672" s="18" t="s">
        <v>4464</v>
      </c>
      <c r="C4672" s="18" t="s">
        <v>4465</v>
      </c>
      <c r="D4672" s="18" t="s">
        <v>4718</v>
      </c>
      <c r="E4672" s="19" t="s">
        <v>10565</v>
      </c>
      <c r="F4672" s="18" t="str">
        <f t="shared" si="72"/>
        <v>São Ludgero</v>
      </c>
      <c r="G4672" s="19">
        <v>107.663</v>
      </c>
    </row>
    <row r="4673" spans="1:7" x14ac:dyDescent="0.25">
      <c r="A4673" s="18">
        <f>IF(ISNUMBER(SEARCH('1_Aspectos Geográficos'!$D$6,tab_estados[],1)),MAX($A$1:A4672)+1,0)</f>
        <v>4672</v>
      </c>
      <c r="B4673" s="18" t="s">
        <v>4464</v>
      </c>
      <c r="C4673" s="18" t="s">
        <v>4465</v>
      </c>
      <c r="D4673" s="18" t="s">
        <v>4719</v>
      </c>
      <c r="E4673" s="19" t="s">
        <v>10205</v>
      </c>
      <c r="F4673" s="18" t="str">
        <f t="shared" si="72"/>
        <v>São Martinho</v>
      </c>
      <c r="G4673" s="19">
        <v>223.88900000000001</v>
      </c>
    </row>
    <row r="4674" spans="1:7" x14ac:dyDescent="0.25">
      <c r="A4674" s="18">
        <f>IF(ISNUMBER(SEARCH('1_Aspectos Geográficos'!$D$6,tab_estados[],1)),MAX($A$1:A4673)+1,0)</f>
        <v>4673</v>
      </c>
      <c r="B4674" s="18" t="s">
        <v>4464</v>
      </c>
      <c r="C4674" s="18" t="s">
        <v>4465</v>
      </c>
      <c r="D4674" s="18" t="s">
        <v>4720</v>
      </c>
      <c r="E4674" s="19" t="s">
        <v>10566</v>
      </c>
      <c r="F4674" s="18" t="str">
        <f t="shared" ref="F4674:F4737" si="73">IFERROR(VLOOKUP(ROW(A4673),lista,5,0),"")</f>
        <v>São Miguel Da Boa Vista</v>
      </c>
      <c r="G4674" s="19">
        <v>71.405000000000001</v>
      </c>
    </row>
    <row r="4675" spans="1:7" x14ac:dyDescent="0.25">
      <c r="A4675" s="18">
        <f>IF(ISNUMBER(SEARCH('1_Aspectos Geográficos'!$D$6,tab_estados[],1)),MAX($A$1:A4674)+1,0)</f>
        <v>4674</v>
      </c>
      <c r="B4675" s="18" t="s">
        <v>4464</v>
      </c>
      <c r="C4675" s="18" t="s">
        <v>4465</v>
      </c>
      <c r="D4675" s="18" t="s">
        <v>4721</v>
      </c>
      <c r="E4675" s="19" t="s">
        <v>10567</v>
      </c>
      <c r="F4675" s="18" t="str">
        <f t="shared" si="73"/>
        <v>São Miguel Do Oeste</v>
      </c>
      <c r="G4675" s="19">
        <v>234.036</v>
      </c>
    </row>
    <row r="4676" spans="1:7" x14ac:dyDescent="0.25">
      <c r="A4676" s="18">
        <f>IF(ISNUMBER(SEARCH('1_Aspectos Geográficos'!$D$6,tab_estados[],1)),MAX($A$1:A4675)+1,0)</f>
        <v>4675</v>
      </c>
      <c r="B4676" s="18" t="s">
        <v>4464</v>
      </c>
      <c r="C4676" s="18" t="s">
        <v>4465</v>
      </c>
      <c r="D4676" s="18" t="s">
        <v>4722</v>
      </c>
      <c r="E4676" s="19" t="s">
        <v>10568</v>
      </c>
      <c r="F4676" s="18" t="str">
        <f t="shared" si="73"/>
        <v>São Pedro De Alcântara</v>
      </c>
      <c r="G4676" s="19">
        <v>140.01599999999999</v>
      </c>
    </row>
    <row r="4677" spans="1:7" x14ac:dyDescent="0.25">
      <c r="A4677" s="18">
        <f>IF(ISNUMBER(SEARCH('1_Aspectos Geográficos'!$D$6,tab_estados[],1)),MAX($A$1:A4676)+1,0)</f>
        <v>4676</v>
      </c>
      <c r="B4677" s="18" t="s">
        <v>4464</v>
      </c>
      <c r="C4677" s="18" t="s">
        <v>4465</v>
      </c>
      <c r="D4677" s="18" t="s">
        <v>4723</v>
      </c>
      <c r="E4677" s="19" t="s">
        <v>10569</v>
      </c>
      <c r="F4677" s="18" t="str">
        <f t="shared" si="73"/>
        <v>Saudades</v>
      </c>
      <c r="G4677" s="19">
        <v>206.596</v>
      </c>
    </row>
    <row r="4678" spans="1:7" x14ac:dyDescent="0.25">
      <c r="A4678" s="18">
        <f>IF(ISNUMBER(SEARCH('1_Aspectos Geográficos'!$D$6,tab_estados[],1)),MAX($A$1:A4677)+1,0)</f>
        <v>4677</v>
      </c>
      <c r="B4678" s="18" t="s">
        <v>4464</v>
      </c>
      <c r="C4678" s="18" t="s">
        <v>4465</v>
      </c>
      <c r="D4678" s="18" t="s">
        <v>4724</v>
      </c>
      <c r="E4678" s="19" t="s">
        <v>10570</v>
      </c>
      <c r="F4678" s="18" t="str">
        <f t="shared" si="73"/>
        <v>Schroeder</v>
      </c>
      <c r="G4678" s="19">
        <v>164.38200000000001</v>
      </c>
    </row>
    <row r="4679" spans="1:7" x14ac:dyDescent="0.25">
      <c r="A4679" s="18">
        <f>IF(ISNUMBER(SEARCH('1_Aspectos Geográficos'!$D$6,tab_estados[],1)),MAX($A$1:A4678)+1,0)</f>
        <v>4678</v>
      </c>
      <c r="B4679" s="18" t="s">
        <v>4464</v>
      </c>
      <c r="C4679" s="18" t="s">
        <v>4465</v>
      </c>
      <c r="D4679" s="18" t="s">
        <v>4725</v>
      </c>
      <c r="E4679" s="19" t="s">
        <v>10571</v>
      </c>
      <c r="F4679" s="18" t="str">
        <f t="shared" si="73"/>
        <v>Seara</v>
      </c>
      <c r="G4679" s="19">
        <v>310.98099999999999</v>
      </c>
    </row>
    <row r="4680" spans="1:7" x14ac:dyDescent="0.25">
      <c r="A4680" s="18">
        <f>IF(ISNUMBER(SEARCH('1_Aspectos Geográficos'!$D$6,tab_estados[],1)),MAX($A$1:A4679)+1,0)</f>
        <v>4679</v>
      </c>
      <c r="B4680" s="18" t="s">
        <v>4464</v>
      </c>
      <c r="C4680" s="18" t="s">
        <v>4465</v>
      </c>
      <c r="D4680" s="18" t="s">
        <v>4726</v>
      </c>
      <c r="E4680" s="19" t="s">
        <v>10572</v>
      </c>
      <c r="F4680" s="18" t="str">
        <f t="shared" si="73"/>
        <v>Serra Alta</v>
      </c>
      <c r="G4680" s="19">
        <v>92.347999999999999</v>
      </c>
    </row>
    <row r="4681" spans="1:7" x14ac:dyDescent="0.25">
      <c r="A4681" s="18">
        <f>IF(ISNUMBER(SEARCH('1_Aspectos Geográficos'!$D$6,tab_estados[],1)),MAX($A$1:A4680)+1,0)</f>
        <v>4680</v>
      </c>
      <c r="B4681" s="18" t="s">
        <v>4464</v>
      </c>
      <c r="C4681" s="18" t="s">
        <v>4465</v>
      </c>
      <c r="D4681" s="18" t="s">
        <v>4727</v>
      </c>
      <c r="E4681" s="19" t="s">
        <v>10573</v>
      </c>
      <c r="F4681" s="18" t="str">
        <f t="shared" si="73"/>
        <v>Siderópolis</v>
      </c>
      <c r="G4681" s="19">
        <v>261.66399999999999</v>
      </c>
    </row>
    <row r="4682" spans="1:7" x14ac:dyDescent="0.25">
      <c r="A4682" s="18">
        <f>IF(ISNUMBER(SEARCH('1_Aspectos Geográficos'!$D$6,tab_estados[],1)),MAX($A$1:A4681)+1,0)</f>
        <v>4681</v>
      </c>
      <c r="B4682" s="18" t="s">
        <v>4464</v>
      </c>
      <c r="C4682" s="18" t="s">
        <v>4465</v>
      </c>
      <c r="D4682" s="18" t="s">
        <v>4728</v>
      </c>
      <c r="E4682" s="19" t="s">
        <v>10574</v>
      </c>
      <c r="F4682" s="18" t="str">
        <f t="shared" si="73"/>
        <v>Sombrio</v>
      </c>
      <c r="G4682" s="19">
        <v>143.32900000000001</v>
      </c>
    </row>
    <row r="4683" spans="1:7" x14ac:dyDescent="0.25">
      <c r="A4683" s="18">
        <f>IF(ISNUMBER(SEARCH('1_Aspectos Geográficos'!$D$6,tab_estados[],1)),MAX($A$1:A4682)+1,0)</f>
        <v>4682</v>
      </c>
      <c r="B4683" s="18" t="s">
        <v>4464</v>
      </c>
      <c r="C4683" s="18" t="s">
        <v>4465</v>
      </c>
      <c r="D4683" s="18" t="s">
        <v>4729</v>
      </c>
      <c r="E4683" s="19" t="s">
        <v>10575</v>
      </c>
      <c r="F4683" s="18" t="str">
        <f t="shared" si="73"/>
        <v>Sul Brasil</v>
      </c>
      <c r="G4683" s="19">
        <v>112.872</v>
      </c>
    </row>
    <row r="4684" spans="1:7" x14ac:dyDescent="0.25">
      <c r="A4684" s="18">
        <f>IF(ISNUMBER(SEARCH('1_Aspectos Geográficos'!$D$6,tab_estados[],1)),MAX($A$1:A4683)+1,0)</f>
        <v>4683</v>
      </c>
      <c r="B4684" s="18" t="s">
        <v>4464</v>
      </c>
      <c r="C4684" s="18" t="s">
        <v>4465</v>
      </c>
      <c r="D4684" s="18" t="s">
        <v>4730</v>
      </c>
      <c r="E4684" s="19" t="s">
        <v>10576</v>
      </c>
      <c r="F4684" s="18" t="str">
        <f t="shared" si="73"/>
        <v>Taió</v>
      </c>
      <c r="G4684" s="19">
        <v>692.88300000000004</v>
      </c>
    </row>
    <row r="4685" spans="1:7" x14ac:dyDescent="0.25">
      <c r="A4685" s="18">
        <f>IF(ISNUMBER(SEARCH('1_Aspectos Geográficos'!$D$6,tab_estados[],1)),MAX($A$1:A4684)+1,0)</f>
        <v>4684</v>
      </c>
      <c r="B4685" s="18" t="s">
        <v>4464</v>
      </c>
      <c r="C4685" s="18" t="s">
        <v>4465</v>
      </c>
      <c r="D4685" s="18" t="s">
        <v>4731</v>
      </c>
      <c r="E4685" s="19" t="s">
        <v>9808</v>
      </c>
      <c r="F4685" s="18" t="str">
        <f t="shared" si="73"/>
        <v>Tangará</v>
      </c>
      <c r="G4685" s="19">
        <v>388.38400000000001</v>
      </c>
    </row>
    <row r="4686" spans="1:7" x14ac:dyDescent="0.25">
      <c r="A4686" s="18">
        <f>IF(ISNUMBER(SEARCH('1_Aspectos Geográficos'!$D$6,tab_estados[],1)),MAX($A$1:A4685)+1,0)</f>
        <v>4685</v>
      </c>
      <c r="B4686" s="18" t="s">
        <v>4464</v>
      </c>
      <c r="C4686" s="18" t="s">
        <v>4465</v>
      </c>
      <c r="D4686" s="18" t="s">
        <v>4732</v>
      </c>
      <c r="E4686" s="19" t="s">
        <v>10577</v>
      </c>
      <c r="F4686" s="18" t="str">
        <f t="shared" si="73"/>
        <v>Tigrinhos</v>
      </c>
      <c r="G4686" s="19">
        <v>57.944000000000003</v>
      </c>
    </row>
    <row r="4687" spans="1:7" x14ac:dyDescent="0.25">
      <c r="A4687" s="18">
        <f>IF(ISNUMBER(SEARCH('1_Aspectos Geográficos'!$D$6,tab_estados[],1)),MAX($A$1:A4686)+1,0)</f>
        <v>4686</v>
      </c>
      <c r="B4687" s="18" t="s">
        <v>4464</v>
      </c>
      <c r="C4687" s="18" t="s">
        <v>4465</v>
      </c>
      <c r="D4687" s="18" t="s">
        <v>4733</v>
      </c>
      <c r="E4687" s="19" t="s">
        <v>10578</v>
      </c>
      <c r="F4687" s="18" t="str">
        <f t="shared" si="73"/>
        <v>Tijucas</v>
      </c>
      <c r="G4687" s="19">
        <v>279.57799999999997</v>
      </c>
    </row>
    <row r="4688" spans="1:7" x14ac:dyDescent="0.25">
      <c r="A4688" s="18">
        <f>IF(ISNUMBER(SEARCH('1_Aspectos Geográficos'!$D$6,tab_estados[],1)),MAX($A$1:A4687)+1,0)</f>
        <v>4687</v>
      </c>
      <c r="B4688" s="18" t="s">
        <v>4464</v>
      </c>
      <c r="C4688" s="18" t="s">
        <v>4465</v>
      </c>
      <c r="D4688" s="18" t="s">
        <v>4734</v>
      </c>
      <c r="E4688" s="19" t="s">
        <v>10579</v>
      </c>
      <c r="F4688" s="18" t="str">
        <f t="shared" si="73"/>
        <v>Timbé Do Sul</v>
      </c>
      <c r="G4688" s="19">
        <v>330.089</v>
      </c>
    </row>
    <row r="4689" spans="1:7" x14ac:dyDescent="0.25">
      <c r="A4689" s="18">
        <f>IF(ISNUMBER(SEARCH('1_Aspectos Geográficos'!$D$6,tab_estados[],1)),MAX($A$1:A4688)+1,0)</f>
        <v>4688</v>
      </c>
      <c r="B4689" s="18" t="s">
        <v>4464</v>
      </c>
      <c r="C4689" s="18" t="s">
        <v>4465</v>
      </c>
      <c r="D4689" s="18" t="s">
        <v>4735</v>
      </c>
      <c r="E4689" s="19" t="s">
        <v>10580</v>
      </c>
      <c r="F4689" s="18" t="str">
        <f t="shared" si="73"/>
        <v>Timbó</v>
      </c>
      <c r="G4689" s="19">
        <v>127.405</v>
      </c>
    </row>
    <row r="4690" spans="1:7" x14ac:dyDescent="0.25">
      <c r="A4690" s="18">
        <f>IF(ISNUMBER(SEARCH('1_Aspectos Geográficos'!$D$6,tab_estados[],1)),MAX($A$1:A4689)+1,0)</f>
        <v>4689</v>
      </c>
      <c r="B4690" s="18" t="s">
        <v>4464</v>
      </c>
      <c r="C4690" s="18" t="s">
        <v>4465</v>
      </c>
      <c r="D4690" s="18" t="s">
        <v>4736</v>
      </c>
      <c r="E4690" s="19" t="s">
        <v>10581</v>
      </c>
      <c r="F4690" s="18" t="str">
        <f t="shared" si="73"/>
        <v>Timbó Grande</v>
      </c>
      <c r="G4690" s="19">
        <v>598.47299999999996</v>
      </c>
    </row>
    <row r="4691" spans="1:7" x14ac:dyDescent="0.25">
      <c r="A4691" s="18">
        <f>IF(ISNUMBER(SEARCH('1_Aspectos Geográficos'!$D$6,tab_estados[],1)),MAX($A$1:A4690)+1,0)</f>
        <v>4690</v>
      </c>
      <c r="B4691" s="18" t="s">
        <v>4464</v>
      </c>
      <c r="C4691" s="18" t="s">
        <v>4465</v>
      </c>
      <c r="D4691" s="18" t="s">
        <v>4737</v>
      </c>
      <c r="E4691" s="19" t="s">
        <v>10582</v>
      </c>
      <c r="F4691" s="18" t="str">
        <f t="shared" si="73"/>
        <v>Três Barras</v>
      </c>
      <c r="G4691" s="19">
        <v>437.55599999999998</v>
      </c>
    </row>
    <row r="4692" spans="1:7" x14ac:dyDescent="0.25">
      <c r="A4692" s="18">
        <f>IF(ISNUMBER(SEARCH('1_Aspectos Geográficos'!$D$6,tab_estados[],1)),MAX($A$1:A4691)+1,0)</f>
        <v>4691</v>
      </c>
      <c r="B4692" s="18" t="s">
        <v>4464</v>
      </c>
      <c r="C4692" s="18" t="s">
        <v>4465</v>
      </c>
      <c r="D4692" s="18" t="s">
        <v>4738</v>
      </c>
      <c r="E4692" s="19" t="s">
        <v>10583</v>
      </c>
      <c r="F4692" s="18" t="str">
        <f t="shared" si="73"/>
        <v>Treviso</v>
      </c>
      <c r="G4692" s="19">
        <v>157.084</v>
      </c>
    </row>
    <row r="4693" spans="1:7" x14ac:dyDescent="0.25">
      <c r="A4693" s="18">
        <f>IF(ISNUMBER(SEARCH('1_Aspectos Geográficos'!$D$6,tab_estados[],1)),MAX($A$1:A4692)+1,0)</f>
        <v>4692</v>
      </c>
      <c r="B4693" s="18" t="s">
        <v>4464</v>
      </c>
      <c r="C4693" s="18" t="s">
        <v>4465</v>
      </c>
      <c r="D4693" s="18" t="s">
        <v>4739</v>
      </c>
      <c r="E4693" s="19" t="s">
        <v>10584</v>
      </c>
      <c r="F4693" s="18" t="str">
        <f t="shared" si="73"/>
        <v>Treze De Maio</v>
      </c>
      <c r="G4693" s="19">
        <v>161.67099999999999</v>
      </c>
    </row>
    <row r="4694" spans="1:7" x14ac:dyDescent="0.25">
      <c r="A4694" s="18">
        <f>IF(ISNUMBER(SEARCH('1_Aspectos Geográficos'!$D$6,tab_estados[],1)),MAX($A$1:A4693)+1,0)</f>
        <v>4693</v>
      </c>
      <c r="B4694" s="18" t="s">
        <v>4464</v>
      </c>
      <c r="C4694" s="18" t="s">
        <v>4465</v>
      </c>
      <c r="D4694" s="18" t="s">
        <v>4740</v>
      </c>
      <c r="E4694" s="19" t="s">
        <v>10585</v>
      </c>
      <c r="F4694" s="18" t="str">
        <f t="shared" si="73"/>
        <v>Treze Tílias</v>
      </c>
      <c r="G4694" s="19">
        <v>186.63800000000001</v>
      </c>
    </row>
    <row r="4695" spans="1:7" x14ac:dyDescent="0.25">
      <c r="A4695" s="18">
        <f>IF(ISNUMBER(SEARCH('1_Aspectos Geográficos'!$D$6,tab_estados[],1)),MAX($A$1:A4694)+1,0)</f>
        <v>4694</v>
      </c>
      <c r="B4695" s="18" t="s">
        <v>4464</v>
      </c>
      <c r="C4695" s="18" t="s">
        <v>4465</v>
      </c>
      <c r="D4695" s="18" t="s">
        <v>4741</v>
      </c>
      <c r="E4695" s="19" t="s">
        <v>10586</v>
      </c>
      <c r="F4695" s="18" t="str">
        <f t="shared" si="73"/>
        <v>Trombudo Central</v>
      </c>
      <c r="G4695" s="19">
        <v>108.617</v>
      </c>
    </row>
    <row r="4696" spans="1:7" x14ac:dyDescent="0.25">
      <c r="A4696" s="18">
        <f>IF(ISNUMBER(SEARCH('1_Aspectos Geográficos'!$D$6,tab_estados[],1)),MAX($A$1:A4695)+1,0)</f>
        <v>4695</v>
      </c>
      <c r="B4696" s="18" t="s">
        <v>4464</v>
      </c>
      <c r="C4696" s="18" t="s">
        <v>4465</v>
      </c>
      <c r="D4696" s="18" t="s">
        <v>4742</v>
      </c>
      <c r="E4696" s="19" t="s">
        <v>10587</v>
      </c>
      <c r="F4696" s="18" t="str">
        <f t="shared" si="73"/>
        <v>Tubarão</v>
      </c>
      <c r="G4696" s="19">
        <v>301.755</v>
      </c>
    </row>
    <row r="4697" spans="1:7" x14ac:dyDescent="0.25">
      <c r="A4697" s="18">
        <f>IF(ISNUMBER(SEARCH('1_Aspectos Geográficos'!$D$6,tab_estados[],1)),MAX($A$1:A4696)+1,0)</f>
        <v>4696</v>
      </c>
      <c r="B4697" s="18" t="s">
        <v>4464</v>
      </c>
      <c r="C4697" s="18" t="s">
        <v>4465</v>
      </c>
      <c r="D4697" s="18" t="s">
        <v>4743</v>
      </c>
      <c r="E4697" s="19" t="s">
        <v>10588</v>
      </c>
      <c r="F4697" s="18" t="str">
        <f t="shared" si="73"/>
        <v>Tunápolis</v>
      </c>
      <c r="G4697" s="19">
        <v>133.291</v>
      </c>
    </row>
    <row r="4698" spans="1:7" x14ac:dyDescent="0.25">
      <c r="A4698" s="18">
        <f>IF(ISNUMBER(SEARCH('1_Aspectos Geográficos'!$D$6,tab_estados[],1)),MAX($A$1:A4697)+1,0)</f>
        <v>4697</v>
      </c>
      <c r="B4698" s="18" t="s">
        <v>4464</v>
      </c>
      <c r="C4698" s="18" t="s">
        <v>4465</v>
      </c>
      <c r="D4698" s="18" t="s">
        <v>4744</v>
      </c>
      <c r="E4698" s="19" t="s">
        <v>9199</v>
      </c>
      <c r="F4698" s="18" t="str">
        <f t="shared" si="73"/>
        <v>Turvo</v>
      </c>
      <c r="G4698" s="19">
        <v>235.517</v>
      </c>
    </row>
    <row r="4699" spans="1:7" x14ac:dyDescent="0.25">
      <c r="A4699" s="18">
        <f>IF(ISNUMBER(SEARCH('1_Aspectos Geográficos'!$D$6,tab_estados[],1)),MAX($A$1:A4698)+1,0)</f>
        <v>4698</v>
      </c>
      <c r="B4699" s="18" t="s">
        <v>4464</v>
      </c>
      <c r="C4699" s="18" t="s">
        <v>4465</v>
      </c>
      <c r="D4699" s="18" t="s">
        <v>4745</v>
      </c>
      <c r="E4699" s="19" t="s">
        <v>10589</v>
      </c>
      <c r="F4699" s="18" t="str">
        <f t="shared" si="73"/>
        <v>União Do Oeste</v>
      </c>
      <c r="G4699" s="19">
        <v>92.617000000000004</v>
      </c>
    </row>
    <row r="4700" spans="1:7" x14ac:dyDescent="0.25">
      <c r="A4700" s="18">
        <f>IF(ISNUMBER(SEARCH('1_Aspectos Geográficos'!$D$6,tab_estados[],1)),MAX($A$1:A4699)+1,0)</f>
        <v>4699</v>
      </c>
      <c r="B4700" s="18" t="s">
        <v>4464</v>
      </c>
      <c r="C4700" s="18" t="s">
        <v>4465</v>
      </c>
      <c r="D4700" s="18" t="s">
        <v>4746</v>
      </c>
      <c r="E4700" s="19" t="s">
        <v>10590</v>
      </c>
      <c r="F4700" s="18" t="str">
        <f t="shared" si="73"/>
        <v>Urubici</v>
      </c>
      <c r="G4700" s="19">
        <v>1017.635</v>
      </c>
    </row>
    <row r="4701" spans="1:7" x14ac:dyDescent="0.25">
      <c r="A4701" s="18">
        <f>IF(ISNUMBER(SEARCH('1_Aspectos Geográficos'!$D$6,tab_estados[],1)),MAX($A$1:A4700)+1,0)</f>
        <v>4700</v>
      </c>
      <c r="B4701" s="18" t="s">
        <v>4464</v>
      </c>
      <c r="C4701" s="18" t="s">
        <v>4465</v>
      </c>
      <c r="D4701" s="18" t="s">
        <v>4747</v>
      </c>
      <c r="E4701" s="19" t="s">
        <v>10591</v>
      </c>
      <c r="F4701" s="18" t="str">
        <f t="shared" si="73"/>
        <v>Urupema</v>
      </c>
      <c r="G4701" s="19">
        <v>350.03699999999998</v>
      </c>
    </row>
    <row r="4702" spans="1:7" x14ac:dyDescent="0.25">
      <c r="A4702" s="18">
        <f>IF(ISNUMBER(SEARCH('1_Aspectos Geográficos'!$D$6,tab_estados[],1)),MAX($A$1:A4701)+1,0)</f>
        <v>4701</v>
      </c>
      <c r="B4702" s="18" t="s">
        <v>4464</v>
      </c>
      <c r="C4702" s="18" t="s">
        <v>4465</v>
      </c>
      <c r="D4702" s="18" t="s">
        <v>4748</v>
      </c>
      <c r="E4702" s="19" t="s">
        <v>10592</v>
      </c>
      <c r="F4702" s="18" t="str">
        <f t="shared" si="73"/>
        <v>Urussanga</v>
      </c>
      <c r="G4702" s="19">
        <v>254.869</v>
      </c>
    </row>
    <row r="4703" spans="1:7" x14ac:dyDescent="0.25">
      <c r="A4703" s="18">
        <f>IF(ISNUMBER(SEARCH('1_Aspectos Geográficos'!$D$6,tab_estados[],1)),MAX($A$1:A4702)+1,0)</f>
        <v>4702</v>
      </c>
      <c r="B4703" s="18" t="s">
        <v>4464</v>
      </c>
      <c r="C4703" s="18" t="s">
        <v>4465</v>
      </c>
      <c r="D4703" s="18" t="s">
        <v>4749</v>
      </c>
      <c r="E4703" s="19" t="s">
        <v>10593</v>
      </c>
      <c r="F4703" s="18" t="str">
        <f t="shared" si="73"/>
        <v>Vargeão</v>
      </c>
      <c r="G4703" s="19">
        <v>166.648</v>
      </c>
    </row>
    <row r="4704" spans="1:7" x14ac:dyDescent="0.25">
      <c r="A4704" s="18">
        <f>IF(ISNUMBER(SEARCH('1_Aspectos Geográficos'!$D$6,tab_estados[],1)),MAX($A$1:A4703)+1,0)</f>
        <v>4703</v>
      </c>
      <c r="B4704" s="18" t="s">
        <v>4464</v>
      </c>
      <c r="C4704" s="18" t="s">
        <v>4465</v>
      </c>
      <c r="D4704" s="18" t="s">
        <v>4750</v>
      </c>
      <c r="E4704" s="19" t="s">
        <v>10594</v>
      </c>
      <c r="F4704" s="18" t="str">
        <f t="shared" si="73"/>
        <v>Vargem</v>
      </c>
      <c r="G4704" s="19">
        <v>350.15100000000001</v>
      </c>
    </row>
    <row r="4705" spans="1:7" x14ac:dyDescent="0.25">
      <c r="A4705" s="18">
        <f>IF(ISNUMBER(SEARCH('1_Aspectos Geográficos'!$D$6,tab_estados[],1)),MAX($A$1:A4704)+1,0)</f>
        <v>4704</v>
      </c>
      <c r="B4705" s="18" t="s">
        <v>4464</v>
      </c>
      <c r="C4705" s="18" t="s">
        <v>4465</v>
      </c>
      <c r="D4705" s="18" t="s">
        <v>4751</v>
      </c>
      <c r="E4705" s="19" t="s">
        <v>8501</v>
      </c>
      <c r="F4705" s="18" t="str">
        <f t="shared" si="73"/>
        <v>Vargem Bonita</v>
      </c>
      <c r="G4705" s="19">
        <v>298.49799999999999</v>
      </c>
    </row>
    <row r="4706" spans="1:7" x14ac:dyDescent="0.25">
      <c r="A4706" s="18">
        <f>IF(ISNUMBER(SEARCH('1_Aspectos Geográficos'!$D$6,tab_estados[],1)),MAX($A$1:A4705)+1,0)</f>
        <v>4705</v>
      </c>
      <c r="B4706" s="18" t="s">
        <v>4464</v>
      </c>
      <c r="C4706" s="18" t="s">
        <v>4465</v>
      </c>
      <c r="D4706" s="18" t="s">
        <v>4752</v>
      </c>
      <c r="E4706" s="19" t="s">
        <v>10595</v>
      </c>
      <c r="F4706" s="18" t="str">
        <f t="shared" si="73"/>
        <v>Vidal Ramos</v>
      </c>
      <c r="G4706" s="19">
        <v>342.887</v>
      </c>
    </row>
    <row r="4707" spans="1:7" x14ac:dyDescent="0.25">
      <c r="A4707" s="18">
        <f>IF(ISNUMBER(SEARCH('1_Aspectos Geográficos'!$D$6,tab_estados[],1)),MAX($A$1:A4706)+1,0)</f>
        <v>4706</v>
      </c>
      <c r="B4707" s="18" t="s">
        <v>4464</v>
      </c>
      <c r="C4707" s="18" t="s">
        <v>4465</v>
      </c>
      <c r="D4707" s="18" t="s">
        <v>4753</v>
      </c>
      <c r="E4707" s="19" t="s">
        <v>10596</v>
      </c>
      <c r="F4707" s="18" t="str">
        <f t="shared" si="73"/>
        <v>Videira</v>
      </c>
      <c r="G4707" s="19">
        <v>384.52100000000002</v>
      </c>
    </row>
    <row r="4708" spans="1:7" x14ac:dyDescent="0.25">
      <c r="A4708" s="18">
        <f>IF(ISNUMBER(SEARCH('1_Aspectos Geográficos'!$D$6,tab_estados[],1)),MAX($A$1:A4707)+1,0)</f>
        <v>4707</v>
      </c>
      <c r="B4708" s="18" t="s">
        <v>4464</v>
      </c>
      <c r="C4708" s="18" t="s">
        <v>4465</v>
      </c>
      <c r="D4708" s="18" t="s">
        <v>4754</v>
      </c>
      <c r="E4708" s="19" t="s">
        <v>10597</v>
      </c>
      <c r="F4708" s="18" t="str">
        <f t="shared" si="73"/>
        <v>Vitor Meireles</v>
      </c>
      <c r="G4708" s="19">
        <v>370.52100000000002</v>
      </c>
    </row>
    <row r="4709" spans="1:7" x14ac:dyDescent="0.25">
      <c r="A4709" s="18">
        <f>IF(ISNUMBER(SEARCH('1_Aspectos Geográficos'!$D$6,tab_estados[],1)),MAX($A$1:A4708)+1,0)</f>
        <v>4708</v>
      </c>
      <c r="B4709" s="18" t="s">
        <v>4464</v>
      </c>
      <c r="C4709" s="18" t="s">
        <v>4465</v>
      </c>
      <c r="D4709" s="18" t="s">
        <v>4755</v>
      </c>
      <c r="E4709" s="19" t="s">
        <v>10598</v>
      </c>
      <c r="F4709" s="18" t="str">
        <f t="shared" si="73"/>
        <v>Witmarsum</v>
      </c>
      <c r="G4709" s="19">
        <v>151.98400000000001</v>
      </c>
    </row>
    <row r="4710" spans="1:7" x14ac:dyDescent="0.25">
      <c r="A4710" s="18">
        <f>IF(ISNUMBER(SEARCH('1_Aspectos Geográficos'!$D$6,tab_estados[],1)),MAX($A$1:A4709)+1,0)</f>
        <v>4709</v>
      </c>
      <c r="B4710" s="18" t="s">
        <v>4464</v>
      </c>
      <c r="C4710" s="18" t="s">
        <v>4465</v>
      </c>
      <c r="D4710" s="18" t="s">
        <v>4756</v>
      </c>
      <c r="E4710" s="19" t="s">
        <v>10599</v>
      </c>
      <c r="F4710" s="18" t="str">
        <f t="shared" si="73"/>
        <v>Xanxerê</v>
      </c>
      <c r="G4710" s="19">
        <v>377.76400000000001</v>
      </c>
    </row>
    <row r="4711" spans="1:7" x14ac:dyDescent="0.25">
      <c r="A4711" s="18">
        <f>IF(ISNUMBER(SEARCH('1_Aspectos Geográficos'!$D$6,tab_estados[],1)),MAX($A$1:A4710)+1,0)</f>
        <v>4710</v>
      </c>
      <c r="B4711" s="18" t="s">
        <v>4464</v>
      </c>
      <c r="C4711" s="18" t="s">
        <v>4465</v>
      </c>
      <c r="D4711" s="18" t="s">
        <v>4757</v>
      </c>
      <c r="E4711" s="19" t="s">
        <v>10600</v>
      </c>
      <c r="F4711" s="18" t="str">
        <f t="shared" si="73"/>
        <v>Xavantina</v>
      </c>
      <c r="G4711" s="19">
        <v>216.68799999999999</v>
      </c>
    </row>
    <row r="4712" spans="1:7" x14ac:dyDescent="0.25">
      <c r="A4712" s="18">
        <f>IF(ISNUMBER(SEARCH('1_Aspectos Geográficos'!$D$6,tab_estados[],1)),MAX($A$1:A4711)+1,0)</f>
        <v>4711</v>
      </c>
      <c r="B4712" s="18" t="s">
        <v>4464</v>
      </c>
      <c r="C4712" s="18" t="s">
        <v>4465</v>
      </c>
      <c r="D4712" s="18" t="s">
        <v>4758</v>
      </c>
      <c r="E4712" s="19" t="s">
        <v>10601</v>
      </c>
      <c r="F4712" s="18" t="str">
        <f t="shared" si="73"/>
        <v>Xaxim</v>
      </c>
      <c r="G4712" s="19">
        <v>293.279</v>
      </c>
    </row>
    <row r="4713" spans="1:7" x14ac:dyDescent="0.25">
      <c r="A4713" s="18">
        <f>IF(ISNUMBER(SEARCH('1_Aspectos Geográficos'!$D$6,tab_estados[],1)),MAX($A$1:A4712)+1,0)</f>
        <v>4712</v>
      </c>
      <c r="B4713" s="18" t="s">
        <v>4464</v>
      </c>
      <c r="C4713" s="18" t="s">
        <v>4465</v>
      </c>
      <c r="D4713" s="18" t="s">
        <v>4759</v>
      </c>
      <c r="E4713" s="19" t="s">
        <v>10602</v>
      </c>
      <c r="F4713" s="18" t="str">
        <f t="shared" si="73"/>
        <v>Zortéa</v>
      </c>
      <c r="G4713" s="19">
        <v>189.71700000000001</v>
      </c>
    </row>
    <row r="4714" spans="1:7" x14ac:dyDescent="0.25">
      <c r="A4714" s="18">
        <f>IF(ISNUMBER(SEARCH('1_Aspectos Geográficos'!$D$6,tab_estados[],1)),MAX($A$1:A4713)+1,0)</f>
        <v>4713</v>
      </c>
      <c r="B4714" s="18" t="s">
        <v>4464</v>
      </c>
      <c r="C4714" s="18" t="s">
        <v>4465</v>
      </c>
      <c r="D4714" s="18" t="s">
        <v>4760</v>
      </c>
      <c r="E4714" s="19" t="s">
        <v>10603</v>
      </c>
      <c r="F4714" s="18" t="str">
        <f t="shared" si="73"/>
        <v>Balneário Rincão</v>
      </c>
      <c r="G4714" s="19">
        <v>64.635999999999996</v>
      </c>
    </row>
    <row r="4715" spans="1:7" x14ac:dyDescent="0.25">
      <c r="A4715" s="18">
        <f>IF(ISNUMBER(SEARCH('1_Aspectos Geográficos'!$D$6,tab_estados[],1)),MAX($A$1:A4714)+1,0)</f>
        <v>4714</v>
      </c>
      <c r="B4715" s="18" t="s">
        <v>3416</v>
      </c>
      <c r="C4715" s="18" t="s">
        <v>3417</v>
      </c>
      <c r="D4715" s="18" t="s">
        <v>3418</v>
      </c>
      <c r="E4715" s="19" t="s">
        <v>10604</v>
      </c>
      <c r="F4715" s="18" t="str">
        <f t="shared" si="73"/>
        <v>Adamantina</v>
      </c>
      <c r="G4715" s="19">
        <v>411.98700000000002</v>
      </c>
    </row>
    <row r="4716" spans="1:7" x14ac:dyDescent="0.25">
      <c r="A4716" s="18">
        <f>IF(ISNUMBER(SEARCH('1_Aspectos Geográficos'!$D$6,tab_estados[],1)),MAX($A$1:A4715)+1,0)</f>
        <v>4715</v>
      </c>
      <c r="B4716" s="18" t="s">
        <v>3416</v>
      </c>
      <c r="C4716" s="18" t="s">
        <v>3417</v>
      </c>
      <c r="D4716" s="18" t="s">
        <v>3419</v>
      </c>
      <c r="E4716" s="19" t="s">
        <v>10605</v>
      </c>
      <c r="F4716" s="18" t="str">
        <f t="shared" si="73"/>
        <v>Adolfo</v>
      </c>
      <c r="G4716" s="19">
        <v>211.05500000000001</v>
      </c>
    </row>
    <row r="4717" spans="1:7" x14ac:dyDescent="0.25">
      <c r="A4717" s="18">
        <f>IF(ISNUMBER(SEARCH('1_Aspectos Geográficos'!$D$6,tab_estados[],1)),MAX($A$1:A4716)+1,0)</f>
        <v>4716</v>
      </c>
      <c r="B4717" s="18" t="s">
        <v>3416</v>
      </c>
      <c r="C4717" s="18" t="s">
        <v>3417</v>
      </c>
      <c r="D4717" s="18" t="s">
        <v>3420</v>
      </c>
      <c r="E4717" s="19" t="s">
        <v>10606</v>
      </c>
      <c r="F4717" s="18" t="str">
        <f t="shared" si="73"/>
        <v>Aguaí</v>
      </c>
      <c r="G4717" s="19">
        <v>474.55399999999997</v>
      </c>
    </row>
    <row r="4718" spans="1:7" x14ac:dyDescent="0.25">
      <c r="A4718" s="18">
        <f>IF(ISNUMBER(SEARCH('1_Aspectos Geográficos'!$D$6,tab_estados[],1)),MAX($A$1:A4717)+1,0)</f>
        <v>4717</v>
      </c>
      <c r="B4718" s="18" t="s">
        <v>3416</v>
      </c>
      <c r="C4718" s="18" t="s">
        <v>3417</v>
      </c>
      <c r="D4718" s="18" t="s">
        <v>3421</v>
      </c>
      <c r="E4718" s="19" t="s">
        <v>10607</v>
      </c>
      <c r="F4718" s="18" t="str">
        <f t="shared" si="73"/>
        <v>Águas Da Prata</v>
      </c>
      <c r="G4718" s="19">
        <v>142.96100000000001</v>
      </c>
    </row>
    <row r="4719" spans="1:7" x14ac:dyDescent="0.25">
      <c r="A4719" s="18">
        <f>IF(ISNUMBER(SEARCH('1_Aspectos Geográficos'!$D$6,tab_estados[],1)),MAX($A$1:A4718)+1,0)</f>
        <v>4718</v>
      </c>
      <c r="B4719" s="18" t="s">
        <v>3416</v>
      </c>
      <c r="C4719" s="18" t="s">
        <v>3417</v>
      </c>
      <c r="D4719" s="18" t="s">
        <v>3422</v>
      </c>
      <c r="E4719" s="19" t="s">
        <v>10608</v>
      </c>
      <c r="F4719" s="18" t="str">
        <f t="shared" si="73"/>
        <v>Águas De Lindóia</v>
      </c>
      <c r="G4719" s="19">
        <v>60.125999999999998</v>
      </c>
    </row>
    <row r="4720" spans="1:7" x14ac:dyDescent="0.25">
      <c r="A4720" s="18">
        <f>IF(ISNUMBER(SEARCH('1_Aspectos Geográficos'!$D$6,tab_estados[],1)),MAX($A$1:A4719)+1,0)</f>
        <v>4719</v>
      </c>
      <c r="B4720" s="18" t="s">
        <v>3416</v>
      </c>
      <c r="C4720" s="18" t="s">
        <v>3417</v>
      </c>
      <c r="D4720" s="18" t="s">
        <v>3423</v>
      </c>
      <c r="E4720" s="19" t="s">
        <v>10609</v>
      </c>
      <c r="F4720" s="18" t="str">
        <f t="shared" si="73"/>
        <v>Águas De Santa Bárbara</v>
      </c>
      <c r="G4720" s="19">
        <v>404.46300000000002</v>
      </c>
    </row>
    <row r="4721" spans="1:7" x14ac:dyDescent="0.25">
      <c r="A4721" s="18">
        <f>IF(ISNUMBER(SEARCH('1_Aspectos Geográficos'!$D$6,tab_estados[],1)),MAX($A$1:A4720)+1,0)</f>
        <v>4720</v>
      </c>
      <c r="B4721" s="18" t="s">
        <v>3416</v>
      </c>
      <c r="C4721" s="18" t="s">
        <v>3417</v>
      </c>
      <c r="D4721" s="18" t="s">
        <v>3424</v>
      </c>
      <c r="E4721" s="19" t="s">
        <v>10610</v>
      </c>
      <c r="F4721" s="18" t="str">
        <f t="shared" si="73"/>
        <v>Águas De São Pedro</v>
      </c>
      <c r="G4721" s="19">
        <v>3.6120000000000001</v>
      </c>
    </row>
    <row r="4722" spans="1:7" x14ac:dyDescent="0.25">
      <c r="A4722" s="18">
        <f>IF(ISNUMBER(SEARCH('1_Aspectos Geográficos'!$D$6,tab_estados[],1)),MAX($A$1:A4721)+1,0)</f>
        <v>4721</v>
      </c>
      <c r="B4722" s="18" t="s">
        <v>3416</v>
      </c>
      <c r="C4722" s="18" t="s">
        <v>3417</v>
      </c>
      <c r="D4722" s="18" t="s">
        <v>3425</v>
      </c>
      <c r="E4722" s="19" t="s">
        <v>10611</v>
      </c>
      <c r="F4722" s="18" t="str">
        <f t="shared" si="73"/>
        <v>Agudos</v>
      </c>
      <c r="G4722" s="19">
        <v>966.70799999999997</v>
      </c>
    </row>
    <row r="4723" spans="1:7" x14ac:dyDescent="0.25">
      <c r="A4723" s="18">
        <f>IF(ISNUMBER(SEARCH('1_Aspectos Geográficos'!$D$6,tab_estados[],1)),MAX($A$1:A4722)+1,0)</f>
        <v>4722</v>
      </c>
      <c r="B4723" s="18" t="s">
        <v>3416</v>
      </c>
      <c r="C4723" s="18" t="s">
        <v>3417</v>
      </c>
      <c r="D4723" s="18" t="s">
        <v>3426</v>
      </c>
      <c r="E4723" s="19" t="s">
        <v>10612</v>
      </c>
      <c r="F4723" s="18" t="str">
        <f t="shared" si="73"/>
        <v>Alambari</v>
      </c>
      <c r="G4723" s="19">
        <v>159.6</v>
      </c>
    </row>
    <row r="4724" spans="1:7" x14ac:dyDescent="0.25">
      <c r="A4724" s="18">
        <f>IF(ISNUMBER(SEARCH('1_Aspectos Geográficos'!$D$6,tab_estados[],1)),MAX($A$1:A4723)+1,0)</f>
        <v>4723</v>
      </c>
      <c r="B4724" s="18" t="s">
        <v>3416</v>
      </c>
      <c r="C4724" s="18" t="s">
        <v>3417</v>
      </c>
      <c r="D4724" s="18" t="s">
        <v>3427</v>
      </c>
      <c r="E4724" s="19" t="s">
        <v>10613</v>
      </c>
      <c r="F4724" s="18" t="str">
        <f t="shared" si="73"/>
        <v>Alfredo Marcondes</v>
      </c>
      <c r="G4724" s="19">
        <v>118.91500000000001</v>
      </c>
    </row>
    <row r="4725" spans="1:7" x14ac:dyDescent="0.25">
      <c r="A4725" s="18">
        <f>IF(ISNUMBER(SEARCH('1_Aspectos Geográficos'!$D$6,tab_estados[],1)),MAX($A$1:A4724)+1,0)</f>
        <v>4724</v>
      </c>
      <c r="B4725" s="18" t="s">
        <v>3416</v>
      </c>
      <c r="C4725" s="18" t="s">
        <v>3417</v>
      </c>
      <c r="D4725" s="18" t="s">
        <v>3428</v>
      </c>
      <c r="E4725" s="19" t="s">
        <v>10614</v>
      </c>
      <c r="F4725" s="18" t="str">
        <f t="shared" si="73"/>
        <v>Altair</v>
      </c>
      <c r="G4725" s="19">
        <v>313.00700000000001</v>
      </c>
    </row>
    <row r="4726" spans="1:7" x14ac:dyDescent="0.25">
      <c r="A4726" s="18">
        <f>IF(ISNUMBER(SEARCH('1_Aspectos Geográficos'!$D$6,tab_estados[],1)),MAX($A$1:A4725)+1,0)</f>
        <v>4725</v>
      </c>
      <c r="B4726" s="18" t="s">
        <v>3416</v>
      </c>
      <c r="C4726" s="18" t="s">
        <v>3417</v>
      </c>
      <c r="D4726" s="18" t="s">
        <v>3429</v>
      </c>
      <c r="E4726" s="19" t="s">
        <v>10615</v>
      </c>
      <c r="F4726" s="18" t="str">
        <f t="shared" si="73"/>
        <v>Altinópolis</v>
      </c>
      <c r="G4726" s="19">
        <v>928.95600000000002</v>
      </c>
    </row>
    <row r="4727" spans="1:7" x14ac:dyDescent="0.25">
      <c r="A4727" s="18">
        <f>IF(ISNUMBER(SEARCH('1_Aspectos Geográficos'!$D$6,tab_estados[],1)),MAX($A$1:A4726)+1,0)</f>
        <v>4726</v>
      </c>
      <c r="B4727" s="18" t="s">
        <v>3416</v>
      </c>
      <c r="C4727" s="18" t="s">
        <v>3417</v>
      </c>
      <c r="D4727" s="18" t="s">
        <v>3430</v>
      </c>
      <c r="E4727" s="19" t="s">
        <v>6116</v>
      </c>
      <c r="F4727" s="18" t="str">
        <f t="shared" si="73"/>
        <v>Alto Alegre</v>
      </c>
      <c r="G4727" s="19">
        <v>318.57400000000001</v>
      </c>
    </row>
    <row r="4728" spans="1:7" x14ac:dyDescent="0.25">
      <c r="A4728" s="18">
        <f>IF(ISNUMBER(SEARCH('1_Aspectos Geográficos'!$D$6,tab_estados[],1)),MAX($A$1:A4727)+1,0)</f>
        <v>4727</v>
      </c>
      <c r="B4728" s="18" t="s">
        <v>3416</v>
      </c>
      <c r="C4728" s="18" t="s">
        <v>3417</v>
      </c>
      <c r="D4728" s="18" t="s">
        <v>3431</v>
      </c>
      <c r="E4728" s="19" t="s">
        <v>10616</v>
      </c>
      <c r="F4728" s="18" t="str">
        <f t="shared" si="73"/>
        <v>Alumínio</v>
      </c>
      <c r="G4728" s="19">
        <v>83.66</v>
      </c>
    </row>
    <row r="4729" spans="1:7" x14ac:dyDescent="0.25">
      <c r="A4729" s="18">
        <f>IF(ISNUMBER(SEARCH('1_Aspectos Geográficos'!$D$6,tab_estados[],1)),MAX($A$1:A4728)+1,0)</f>
        <v>4728</v>
      </c>
      <c r="B4729" s="18" t="s">
        <v>3416</v>
      </c>
      <c r="C4729" s="18" t="s">
        <v>3417</v>
      </c>
      <c r="D4729" s="18" t="s">
        <v>3432</v>
      </c>
      <c r="E4729" s="19" t="s">
        <v>10617</v>
      </c>
      <c r="F4729" s="18" t="str">
        <f t="shared" si="73"/>
        <v>Álvares Florence</v>
      </c>
      <c r="G4729" s="19">
        <v>362.411</v>
      </c>
    </row>
    <row r="4730" spans="1:7" x14ac:dyDescent="0.25">
      <c r="A4730" s="18">
        <f>IF(ISNUMBER(SEARCH('1_Aspectos Geográficos'!$D$6,tab_estados[],1)),MAX($A$1:A4729)+1,0)</f>
        <v>4729</v>
      </c>
      <c r="B4730" s="18" t="s">
        <v>3416</v>
      </c>
      <c r="C4730" s="18" t="s">
        <v>3417</v>
      </c>
      <c r="D4730" s="18" t="s">
        <v>3433</v>
      </c>
      <c r="E4730" s="19" t="s">
        <v>10618</v>
      </c>
      <c r="F4730" s="18" t="str">
        <f t="shared" si="73"/>
        <v>Álvares Machado</v>
      </c>
      <c r="G4730" s="19">
        <v>347.64699999999999</v>
      </c>
    </row>
    <row r="4731" spans="1:7" x14ac:dyDescent="0.25">
      <c r="A4731" s="18">
        <f>IF(ISNUMBER(SEARCH('1_Aspectos Geográficos'!$D$6,tab_estados[],1)),MAX($A$1:A4730)+1,0)</f>
        <v>4730</v>
      </c>
      <c r="B4731" s="18" t="s">
        <v>3416</v>
      </c>
      <c r="C4731" s="18" t="s">
        <v>3417</v>
      </c>
      <c r="D4731" s="18" t="s">
        <v>3434</v>
      </c>
      <c r="E4731" s="19" t="s">
        <v>10619</v>
      </c>
      <c r="F4731" s="18" t="str">
        <f t="shared" si="73"/>
        <v>Álvaro De Carvalho</v>
      </c>
      <c r="G4731" s="19">
        <v>153.66200000000001</v>
      </c>
    </row>
    <row r="4732" spans="1:7" x14ac:dyDescent="0.25">
      <c r="A4732" s="18">
        <f>IF(ISNUMBER(SEARCH('1_Aspectos Geográficos'!$D$6,tab_estados[],1)),MAX($A$1:A4731)+1,0)</f>
        <v>4731</v>
      </c>
      <c r="B4732" s="18" t="s">
        <v>3416</v>
      </c>
      <c r="C4732" s="18" t="s">
        <v>3417</v>
      </c>
      <c r="D4732" s="18" t="s">
        <v>3435</v>
      </c>
      <c r="E4732" s="19" t="s">
        <v>10620</v>
      </c>
      <c r="F4732" s="18" t="str">
        <f t="shared" si="73"/>
        <v>Alvinlândia</v>
      </c>
      <c r="G4732" s="19">
        <v>84.879000000000005</v>
      </c>
    </row>
    <row r="4733" spans="1:7" x14ac:dyDescent="0.25">
      <c r="A4733" s="18">
        <f>IF(ISNUMBER(SEARCH('1_Aspectos Geográficos'!$D$6,tab_estados[],1)),MAX($A$1:A4732)+1,0)</f>
        <v>4732</v>
      </c>
      <c r="B4733" s="18" t="s">
        <v>3416</v>
      </c>
      <c r="C4733" s="18" t="s">
        <v>3417</v>
      </c>
      <c r="D4733" s="18" t="s">
        <v>3436</v>
      </c>
      <c r="E4733" s="19" t="s">
        <v>10621</v>
      </c>
      <c r="F4733" s="18" t="str">
        <f t="shared" si="73"/>
        <v>Americana</v>
      </c>
      <c r="G4733" s="19">
        <v>133.91200000000001</v>
      </c>
    </row>
    <row r="4734" spans="1:7" x14ac:dyDescent="0.25">
      <c r="A4734" s="18">
        <f>IF(ISNUMBER(SEARCH('1_Aspectos Geográficos'!$D$6,tab_estados[],1)),MAX($A$1:A4733)+1,0)</f>
        <v>4733</v>
      </c>
      <c r="B4734" s="18" t="s">
        <v>3416</v>
      </c>
      <c r="C4734" s="18" t="s">
        <v>3417</v>
      </c>
      <c r="D4734" s="18" t="s">
        <v>3437</v>
      </c>
      <c r="E4734" s="19" t="s">
        <v>10622</v>
      </c>
      <c r="F4734" s="18" t="str">
        <f t="shared" si="73"/>
        <v>Américo Brasiliense</v>
      </c>
      <c r="G4734" s="19">
        <v>122.785</v>
      </c>
    </row>
    <row r="4735" spans="1:7" x14ac:dyDescent="0.25">
      <c r="A4735" s="18">
        <f>IF(ISNUMBER(SEARCH('1_Aspectos Geográficos'!$D$6,tab_estados[],1)),MAX($A$1:A4734)+1,0)</f>
        <v>4734</v>
      </c>
      <c r="B4735" s="18" t="s">
        <v>3416</v>
      </c>
      <c r="C4735" s="18" t="s">
        <v>3417</v>
      </c>
      <c r="D4735" s="18" t="s">
        <v>3438</v>
      </c>
      <c r="E4735" s="19" t="s">
        <v>10623</v>
      </c>
      <c r="F4735" s="18" t="str">
        <f t="shared" si="73"/>
        <v>Américo De Campos</v>
      </c>
      <c r="G4735" s="19">
        <v>252.876</v>
      </c>
    </row>
    <row r="4736" spans="1:7" x14ac:dyDescent="0.25">
      <c r="A4736" s="18">
        <f>IF(ISNUMBER(SEARCH('1_Aspectos Geográficos'!$D$6,tab_estados[],1)),MAX($A$1:A4735)+1,0)</f>
        <v>4735</v>
      </c>
      <c r="B4736" s="18" t="s">
        <v>3416</v>
      </c>
      <c r="C4736" s="18" t="s">
        <v>3417</v>
      </c>
      <c r="D4736" s="18" t="s">
        <v>3439</v>
      </c>
      <c r="E4736" s="19" t="s">
        <v>8653</v>
      </c>
      <c r="F4736" s="18" t="str">
        <f t="shared" si="73"/>
        <v>Amparo</v>
      </c>
      <c r="G4736" s="19">
        <v>445.32299999999998</v>
      </c>
    </row>
    <row r="4737" spans="1:7" x14ac:dyDescent="0.25">
      <c r="A4737" s="18">
        <f>IF(ISNUMBER(SEARCH('1_Aspectos Geográficos'!$D$6,tab_estados[],1)),MAX($A$1:A4736)+1,0)</f>
        <v>4736</v>
      </c>
      <c r="B4737" s="18" t="s">
        <v>3416</v>
      </c>
      <c r="C4737" s="18" t="s">
        <v>3417</v>
      </c>
      <c r="D4737" s="18" t="s">
        <v>3440</v>
      </c>
      <c r="E4737" s="19" t="s">
        <v>10624</v>
      </c>
      <c r="F4737" s="18" t="str">
        <f t="shared" si="73"/>
        <v>Analândia</v>
      </c>
      <c r="G4737" s="19">
        <v>325.95299999999997</v>
      </c>
    </row>
    <row r="4738" spans="1:7" x14ac:dyDescent="0.25">
      <c r="A4738" s="18">
        <f>IF(ISNUMBER(SEARCH('1_Aspectos Geográficos'!$D$6,tab_estados[],1)),MAX($A$1:A4737)+1,0)</f>
        <v>4737</v>
      </c>
      <c r="B4738" s="18" t="s">
        <v>3416</v>
      </c>
      <c r="C4738" s="18" t="s">
        <v>3417</v>
      </c>
      <c r="D4738" s="18" t="s">
        <v>3441</v>
      </c>
      <c r="E4738" s="19" t="s">
        <v>10625</v>
      </c>
      <c r="F4738" s="18" t="str">
        <f t="shared" ref="F4738:F4801" si="74">IFERROR(VLOOKUP(ROW(A4737),lista,5,0),"")</f>
        <v>Andradina</v>
      </c>
      <c r="G4738" s="19">
        <v>964.226</v>
      </c>
    </row>
    <row r="4739" spans="1:7" x14ac:dyDescent="0.25">
      <c r="A4739" s="18">
        <f>IF(ISNUMBER(SEARCH('1_Aspectos Geográficos'!$D$6,tab_estados[],1)),MAX($A$1:A4738)+1,0)</f>
        <v>4738</v>
      </c>
      <c r="B4739" s="18" t="s">
        <v>3416</v>
      </c>
      <c r="C4739" s="18" t="s">
        <v>3417</v>
      </c>
      <c r="D4739" s="18" t="s">
        <v>3442</v>
      </c>
      <c r="E4739" s="19" t="s">
        <v>10626</v>
      </c>
      <c r="F4739" s="18" t="str">
        <f t="shared" si="74"/>
        <v>Angatuba</v>
      </c>
      <c r="G4739" s="19">
        <v>1027.288</v>
      </c>
    </row>
    <row r="4740" spans="1:7" x14ac:dyDescent="0.25">
      <c r="A4740" s="18">
        <f>IF(ISNUMBER(SEARCH('1_Aspectos Geográficos'!$D$6,tab_estados[],1)),MAX($A$1:A4739)+1,0)</f>
        <v>4739</v>
      </c>
      <c r="B4740" s="18" t="s">
        <v>3416</v>
      </c>
      <c r="C4740" s="18" t="s">
        <v>3417</v>
      </c>
      <c r="D4740" s="18" t="s">
        <v>3443</v>
      </c>
      <c r="E4740" s="19" t="s">
        <v>10627</v>
      </c>
      <c r="F4740" s="18" t="str">
        <f t="shared" si="74"/>
        <v>Anhembi</v>
      </c>
      <c r="G4740" s="19">
        <v>736.55700000000002</v>
      </c>
    </row>
    <row r="4741" spans="1:7" x14ac:dyDescent="0.25">
      <c r="A4741" s="18">
        <f>IF(ISNUMBER(SEARCH('1_Aspectos Geográficos'!$D$6,tab_estados[],1)),MAX($A$1:A4740)+1,0)</f>
        <v>4740</v>
      </c>
      <c r="B4741" s="18" t="s">
        <v>3416</v>
      </c>
      <c r="C4741" s="18" t="s">
        <v>3417</v>
      </c>
      <c r="D4741" s="18" t="s">
        <v>3444</v>
      </c>
      <c r="E4741" s="19" t="s">
        <v>10628</v>
      </c>
      <c r="F4741" s="18" t="str">
        <f t="shared" si="74"/>
        <v>Anhumas</v>
      </c>
      <c r="G4741" s="19">
        <v>320.83999999999997</v>
      </c>
    </row>
    <row r="4742" spans="1:7" x14ac:dyDescent="0.25">
      <c r="A4742" s="18">
        <f>IF(ISNUMBER(SEARCH('1_Aspectos Geográficos'!$D$6,tab_estados[],1)),MAX($A$1:A4741)+1,0)</f>
        <v>4741</v>
      </c>
      <c r="B4742" s="18" t="s">
        <v>3416</v>
      </c>
      <c r="C4742" s="18" t="s">
        <v>3417</v>
      </c>
      <c r="D4742" s="18" t="s">
        <v>3445</v>
      </c>
      <c r="E4742" s="19" t="s">
        <v>8654</v>
      </c>
      <c r="F4742" s="18" t="str">
        <f t="shared" si="74"/>
        <v>Aparecida</v>
      </c>
      <c r="G4742" s="19">
        <v>121.07599999999999</v>
      </c>
    </row>
    <row r="4743" spans="1:7" x14ac:dyDescent="0.25">
      <c r="A4743" s="18">
        <f>IF(ISNUMBER(SEARCH('1_Aspectos Geográficos'!$D$6,tab_estados[],1)),MAX($A$1:A4742)+1,0)</f>
        <v>4742</v>
      </c>
      <c r="B4743" s="18" t="s">
        <v>3416</v>
      </c>
      <c r="C4743" s="18" t="s">
        <v>3417</v>
      </c>
      <c r="D4743" s="18" t="s">
        <v>3446</v>
      </c>
      <c r="E4743" s="19" t="s">
        <v>10629</v>
      </c>
      <c r="F4743" s="18" t="str">
        <f t="shared" si="74"/>
        <v>Aparecida D'Oeste</v>
      </c>
      <c r="G4743" s="19">
        <v>179.00399999999999</v>
      </c>
    </row>
    <row r="4744" spans="1:7" x14ac:dyDescent="0.25">
      <c r="A4744" s="18">
        <f>IF(ISNUMBER(SEARCH('1_Aspectos Geográficos'!$D$6,tab_estados[],1)),MAX($A$1:A4743)+1,0)</f>
        <v>4743</v>
      </c>
      <c r="B4744" s="18" t="s">
        <v>3416</v>
      </c>
      <c r="C4744" s="18" t="s">
        <v>3417</v>
      </c>
      <c r="D4744" s="18" t="s">
        <v>3447</v>
      </c>
      <c r="E4744" s="19" t="s">
        <v>10630</v>
      </c>
      <c r="F4744" s="18" t="str">
        <f t="shared" si="74"/>
        <v>Apiaí</v>
      </c>
      <c r="G4744" s="19">
        <v>974.322</v>
      </c>
    </row>
    <row r="4745" spans="1:7" x14ac:dyDescent="0.25">
      <c r="A4745" s="18">
        <f>IF(ISNUMBER(SEARCH('1_Aspectos Geográficos'!$D$6,tab_estados[],1)),MAX($A$1:A4744)+1,0)</f>
        <v>4744</v>
      </c>
      <c r="B4745" s="18" t="s">
        <v>3416</v>
      </c>
      <c r="C4745" s="18" t="s">
        <v>3417</v>
      </c>
      <c r="D4745" s="18" t="s">
        <v>3448</v>
      </c>
      <c r="E4745" s="19" t="s">
        <v>10631</v>
      </c>
      <c r="F4745" s="18" t="str">
        <f t="shared" si="74"/>
        <v>Araçariguama</v>
      </c>
      <c r="G4745" s="19">
        <v>145.20400000000001</v>
      </c>
    </row>
    <row r="4746" spans="1:7" x14ac:dyDescent="0.25">
      <c r="A4746" s="18">
        <f>IF(ISNUMBER(SEARCH('1_Aspectos Geográficos'!$D$6,tab_estados[],1)),MAX($A$1:A4745)+1,0)</f>
        <v>4745</v>
      </c>
      <c r="B4746" s="18" t="s">
        <v>3416</v>
      </c>
      <c r="C4746" s="18" t="s">
        <v>3417</v>
      </c>
      <c r="D4746" s="18" t="s">
        <v>3449</v>
      </c>
      <c r="E4746" s="19" t="s">
        <v>10632</v>
      </c>
      <c r="F4746" s="18" t="str">
        <f t="shared" si="74"/>
        <v>Araçatuba</v>
      </c>
      <c r="G4746" s="19">
        <v>1167.126</v>
      </c>
    </row>
    <row r="4747" spans="1:7" x14ac:dyDescent="0.25">
      <c r="A4747" s="18">
        <f>IF(ISNUMBER(SEARCH('1_Aspectos Geográficos'!$D$6,tab_estados[],1)),MAX($A$1:A4746)+1,0)</f>
        <v>4746</v>
      </c>
      <c r="B4747" s="18" t="s">
        <v>3416</v>
      </c>
      <c r="C4747" s="18" t="s">
        <v>3417</v>
      </c>
      <c r="D4747" s="18" t="s">
        <v>3450</v>
      </c>
      <c r="E4747" s="19" t="s">
        <v>10633</v>
      </c>
      <c r="F4747" s="18" t="str">
        <f t="shared" si="74"/>
        <v>Araçoiaba Da Serra</v>
      </c>
      <c r="G4747" s="19">
        <v>255.327</v>
      </c>
    </row>
    <row r="4748" spans="1:7" x14ac:dyDescent="0.25">
      <c r="A4748" s="18">
        <f>IF(ISNUMBER(SEARCH('1_Aspectos Geográficos'!$D$6,tab_estados[],1)),MAX($A$1:A4747)+1,0)</f>
        <v>4747</v>
      </c>
      <c r="B4748" s="18" t="s">
        <v>3416</v>
      </c>
      <c r="C4748" s="18" t="s">
        <v>3417</v>
      </c>
      <c r="D4748" s="18" t="s">
        <v>3451</v>
      </c>
      <c r="E4748" s="19" t="s">
        <v>10634</v>
      </c>
      <c r="F4748" s="18" t="str">
        <f t="shared" si="74"/>
        <v>Aramina</v>
      </c>
      <c r="G4748" s="19">
        <v>202.82900000000001</v>
      </c>
    </row>
    <row r="4749" spans="1:7" x14ac:dyDescent="0.25">
      <c r="A4749" s="18">
        <f>IF(ISNUMBER(SEARCH('1_Aspectos Geográficos'!$D$6,tab_estados[],1)),MAX($A$1:A4748)+1,0)</f>
        <v>4748</v>
      </c>
      <c r="B4749" s="18" t="s">
        <v>3416</v>
      </c>
      <c r="C4749" s="18" t="s">
        <v>3417</v>
      </c>
      <c r="D4749" s="18" t="s">
        <v>3452</v>
      </c>
      <c r="E4749" s="19" t="s">
        <v>10635</v>
      </c>
      <c r="F4749" s="18" t="str">
        <f t="shared" si="74"/>
        <v>Arandu</v>
      </c>
      <c r="G4749" s="19">
        <v>285.90800000000002</v>
      </c>
    </row>
    <row r="4750" spans="1:7" x14ac:dyDescent="0.25">
      <c r="A4750" s="18">
        <f>IF(ISNUMBER(SEARCH('1_Aspectos Geográficos'!$D$6,tab_estados[],1)),MAX($A$1:A4749)+1,0)</f>
        <v>4749</v>
      </c>
      <c r="B4750" s="18" t="s">
        <v>3416</v>
      </c>
      <c r="C4750" s="18" t="s">
        <v>3417</v>
      </c>
      <c r="D4750" s="18" t="s">
        <v>3453</v>
      </c>
      <c r="E4750" s="19" t="s">
        <v>10636</v>
      </c>
      <c r="F4750" s="18" t="str">
        <f t="shared" si="74"/>
        <v>Arapeí</v>
      </c>
      <c r="G4750" s="19">
        <v>156.90299999999999</v>
      </c>
    </row>
    <row r="4751" spans="1:7" x14ac:dyDescent="0.25">
      <c r="A4751" s="18">
        <f>IF(ISNUMBER(SEARCH('1_Aspectos Geográficos'!$D$6,tab_estados[],1)),MAX($A$1:A4750)+1,0)</f>
        <v>4750</v>
      </c>
      <c r="B4751" s="18" t="s">
        <v>3416</v>
      </c>
      <c r="C4751" s="18" t="s">
        <v>3417</v>
      </c>
      <c r="D4751" s="18" t="s">
        <v>3454</v>
      </c>
      <c r="E4751" s="19" t="s">
        <v>10637</v>
      </c>
      <c r="F4751" s="18" t="str">
        <f t="shared" si="74"/>
        <v>Araraquara</v>
      </c>
      <c r="G4751" s="19">
        <v>1003.625</v>
      </c>
    </row>
    <row r="4752" spans="1:7" x14ac:dyDescent="0.25">
      <c r="A4752" s="18">
        <f>IF(ISNUMBER(SEARCH('1_Aspectos Geográficos'!$D$6,tab_estados[],1)),MAX($A$1:A4751)+1,0)</f>
        <v>4751</v>
      </c>
      <c r="B4752" s="18" t="s">
        <v>3416</v>
      </c>
      <c r="C4752" s="18" t="s">
        <v>3417</v>
      </c>
      <c r="D4752" s="18" t="s">
        <v>3455</v>
      </c>
      <c r="E4752" s="19" t="s">
        <v>5993</v>
      </c>
      <c r="F4752" s="18" t="str">
        <f t="shared" si="74"/>
        <v>Araras</v>
      </c>
      <c r="G4752" s="19">
        <v>644.83100000000002</v>
      </c>
    </row>
    <row r="4753" spans="1:7" x14ac:dyDescent="0.25">
      <c r="A4753" s="18">
        <f>IF(ISNUMBER(SEARCH('1_Aspectos Geográficos'!$D$6,tab_estados[],1)),MAX($A$1:A4752)+1,0)</f>
        <v>4752</v>
      </c>
      <c r="B4753" s="18" t="s">
        <v>3416</v>
      </c>
      <c r="C4753" s="18" t="s">
        <v>3417</v>
      </c>
      <c r="D4753" s="18" t="s">
        <v>3456</v>
      </c>
      <c r="E4753" s="19" t="s">
        <v>10638</v>
      </c>
      <c r="F4753" s="18" t="str">
        <f t="shared" si="74"/>
        <v>Arco-Íris</v>
      </c>
      <c r="G4753" s="19">
        <v>264.904</v>
      </c>
    </row>
    <row r="4754" spans="1:7" x14ac:dyDescent="0.25">
      <c r="A4754" s="18">
        <f>IF(ISNUMBER(SEARCH('1_Aspectos Geográficos'!$D$6,tab_estados[],1)),MAX($A$1:A4753)+1,0)</f>
        <v>4753</v>
      </c>
      <c r="B4754" s="18" t="s">
        <v>3416</v>
      </c>
      <c r="C4754" s="18" t="s">
        <v>3417</v>
      </c>
      <c r="D4754" s="18" t="s">
        <v>3457</v>
      </c>
      <c r="E4754" s="19" t="s">
        <v>10639</v>
      </c>
      <c r="F4754" s="18" t="str">
        <f t="shared" si="74"/>
        <v>Arealva</v>
      </c>
      <c r="G4754" s="19">
        <v>504.97300000000001</v>
      </c>
    </row>
    <row r="4755" spans="1:7" x14ac:dyDescent="0.25">
      <c r="A4755" s="18">
        <f>IF(ISNUMBER(SEARCH('1_Aspectos Geográficos'!$D$6,tab_estados[],1)),MAX($A$1:A4754)+1,0)</f>
        <v>4754</v>
      </c>
      <c r="B4755" s="18" t="s">
        <v>3416</v>
      </c>
      <c r="C4755" s="18" t="s">
        <v>3417</v>
      </c>
      <c r="D4755" s="18" t="s">
        <v>3458</v>
      </c>
      <c r="E4755" s="19" t="s">
        <v>10640</v>
      </c>
      <c r="F4755" s="18" t="str">
        <f t="shared" si="74"/>
        <v>Areias</v>
      </c>
      <c r="G4755" s="19">
        <v>305.22699999999998</v>
      </c>
    </row>
    <row r="4756" spans="1:7" x14ac:dyDescent="0.25">
      <c r="A4756" s="18">
        <f>IF(ISNUMBER(SEARCH('1_Aspectos Geográficos'!$D$6,tab_estados[],1)),MAX($A$1:A4755)+1,0)</f>
        <v>4755</v>
      </c>
      <c r="B4756" s="18" t="s">
        <v>3416</v>
      </c>
      <c r="C4756" s="18" t="s">
        <v>3417</v>
      </c>
      <c r="D4756" s="18" t="s">
        <v>3459</v>
      </c>
      <c r="E4756" s="19" t="s">
        <v>10641</v>
      </c>
      <c r="F4756" s="18" t="str">
        <f t="shared" si="74"/>
        <v>Areiópolis</v>
      </c>
      <c r="G4756" s="19">
        <v>85.906999999999996</v>
      </c>
    </row>
    <row r="4757" spans="1:7" x14ac:dyDescent="0.25">
      <c r="A4757" s="18">
        <f>IF(ISNUMBER(SEARCH('1_Aspectos Geográficos'!$D$6,tab_estados[],1)),MAX($A$1:A4756)+1,0)</f>
        <v>4756</v>
      </c>
      <c r="B4757" s="18" t="s">
        <v>3416</v>
      </c>
      <c r="C4757" s="18" t="s">
        <v>3417</v>
      </c>
      <c r="D4757" s="18" t="s">
        <v>3460</v>
      </c>
      <c r="E4757" s="19" t="s">
        <v>10642</v>
      </c>
      <c r="F4757" s="18" t="str">
        <f t="shared" si="74"/>
        <v>Ariranha</v>
      </c>
      <c r="G4757" s="19">
        <v>132.624</v>
      </c>
    </row>
    <row r="4758" spans="1:7" x14ac:dyDescent="0.25">
      <c r="A4758" s="18">
        <f>IF(ISNUMBER(SEARCH('1_Aspectos Geográficos'!$D$6,tab_estados[],1)),MAX($A$1:A4757)+1,0)</f>
        <v>4757</v>
      </c>
      <c r="B4758" s="18" t="s">
        <v>3416</v>
      </c>
      <c r="C4758" s="18" t="s">
        <v>3417</v>
      </c>
      <c r="D4758" s="18" t="s">
        <v>3461</v>
      </c>
      <c r="E4758" s="19" t="s">
        <v>10643</v>
      </c>
      <c r="F4758" s="18" t="str">
        <f t="shared" si="74"/>
        <v>Artur Nogueira</v>
      </c>
      <c r="G4758" s="19">
        <v>178.02600000000001</v>
      </c>
    </row>
    <row r="4759" spans="1:7" x14ac:dyDescent="0.25">
      <c r="A4759" s="18">
        <f>IF(ISNUMBER(SEARCH('1_Aspectos Geográficos'!$D$6,tab_estados[],1)),MAX($A$1:A4758)+1,0)</f>
        <v>4758</v>
      </c>
      <c r="B4759" s="18" t="s">
        <v>3416</v>
      </c>
      <c r="C4759" s="18" t="s">
        <v>3417</v>
      </c>
      <c r="D4759" s="18" t="s">
        <v>3462</v>
      </c>
      <c r="E4759" s="19" t="s">
        <v>10644</v>
      </c>
      <c r="F4759" s="18" t="str">
        <f t="shared" si="74"/>
        <v>Arujá</v>
      </c>
      <c r="G4759" s="19">
        <v>96.167000000000002</v>
      </c>
    </row>
    <row r="4760" spans="1:7" x14ac:dyDescent="0.25">
      <c r="A4760" s="18">
        <f>IF(ISNUMBER(SEARCH('1_Aspectos Geográficos'!$D$6,tab_estados[],1)),MAX($A$1:A4759)+1,0)</f>
        <v>4759</v>
      </c>
      <c r="B4760" s="18" t="s">
        <v>3416</v>
      </c>
      <c r="C4760" s="18" t="s">
        <v>3417</v>
      </c>
      <c r="D4760" s="18" t="s">
        <v>3463</v>
      </c>
      <c r="E4760" s="19" t="s">
        <v>10645</v>
      </c>
      <c r="F4760" s="18" t="str">
        <f t="shared" si="74"/>
        <v>Aspásia</v>
      </c>
      <c r="G4760" s="19">
        <v>69.373000000000005</v>
      </c>
    </row>
    <row r="4761" spans="1:7" x14ac:dyDescent="0.25">
      <c r="A4761" s="18">
        <f>IF(ISNUMBER(SEARCH('1_Aspectos Geográficos'!$D$6,tab_estados[],1)),MAX($A$1:A4760)+1,0)</f>
        <v>4760</v>
      </c>
      <c r="B4761" s="18" t="s">
        <v>3416</v>
      </c>
      <c r="C4761" s="18" t="s">
        <v>3417</v>
      </c>
      <c r="D4761" s="18" t="s">
        <v>3464</v>
      </c>
      <c r="E4761" s="19" t="s">
        <v>10646</v>
      </c>
      <c r="F4761" s="18" t="str">
        <f t="shared" si="74"/>
        <v>Assis</v>
      </c>
      <c r="G4761" s="19">
        <v>460.60899999999998</v>
      </c>
    </row>
    <row r="4762" spans="1:7" x14ac:dyDescent="0.25">
      <c r="A4762" s="18">
        <f>IF(ISNUMBER(SEARCH('1_Aspectos Geográficos'!$D$6,tab_estados[],1)),MAX($A$1:A4761)+1,0)</f>
        <v>4761</v>
      </c>
      <c r="B4762" s="18" t="s">
        <v>3416</v>
      </c>
      <c r="C4762" s="18" t="s">
        <v>3417</v>
      </c>
      <c r="D4762" s="18" t="s">
        <v>3465</v>
      </c>
      <c r="E4762" s="19" t="s">
        <v>10647</v>
      </c>
      <c r="F4762" s="18" t="str">
        <f t="shared" si="74"/>
        <v>Atibaia</v>
      </c>
      <c r="G4762" s="19">
        <v>478.52100000000002</v>
      </c>
    </row>
    <row r="4763" spans="1:7" x14ac:dyDescent="0.25">
      <c r="A4763" s="18">
        <f>IF(ISNUMBER(SEARCH('1_Aspectos Geográficos'!$D$6,tab_estados[],1)),MAX($A$1:A4762)+1,0)</f>
        <v>4762</v>
      </c>
      <c r="B4763" s="18" t="s">
        <v>3416</v>
      </c>
      <c r="C4763" s="18" t="s">
        <v>3417</v>
      </c>
      <c r="D4763" s="18" t="s">
        <v>3466</v>
      </c>
      <c r="E4763" s="19" t="s">
        <v>10648</v>
      </c>
      <c r="F4763" s="18" t="str">
        <f t="shared" si="74"/>
        <v>Auriflama</v>
      </c>
      <c r="G4763" s="19">
        <v>434.49799999999999</v>
      </c>
    </row>
    <row r="4764" spans="1:7" x14ac:dyDescent="0.25">
      <c r="A4764" s="18">
        <f>IF(ISNUMBER(SEARCH('1_Aspectos Geográficos'!$D$6,tab_estados[],1)),MAX($A$1:A4763)+1,0)</f>
        <v>4763</v>
      </c>
      <c r="B4764" s="18" t="s">
        <v>3416</v>
      </c>
      <c r="C4764" s="18" t="s">
        <v>3417</v>
      </c>
      <c r="D4764" s="18" t="s">
        <v>3467</v>
      </c>
      <c r="E4764" s="19" t="s">
        <v>10649</v>
      </c>
      <c r="F4764" s="18" t="str">
        <f t="shared" si="74"/>
        <v>Avaí</v>
      </c>
      <c r="G4764" s="19">
        <v>540.68899999999996</v>
      </c>
    </row>
    <row r="4765" spans="1:7" x14ac:dyDescent="0.25">
      <c r="A4765" s="18">
        <f>IF(ISNUMBER(SEARCH('1_Aspectos Geográficos'!$D$6,tab_estados[],1)),MAX($A$1:A4764)+1,0)</f>
        <v>4764</v>
      </c>
      <c r="B4765" s="18" t="s">
        <v>3416</v>
      </c>
      <c r="C4765" s="18" t="s">
        <v>3417</v>
      </c>
      <c r="D4765" s="18" t="s">
        <v>3468</v>
      </c>
      <c r="E4765" s="19" t="s">
        <v>10650</v>
      </c>
      <c r="F4765" s="18" t="str">
        <f t="shared" si="74"/>
        <v>Avanhandava</v>
      </c>
      <c r="G4765" s="19">
        <v>338.37</v>
      </c>
    </row>
    <row r="4766" spans="1:7" x14ac:dyDescent="0.25">
      <c r="A4766" s="18">
        <f>IF(ISNUMBER(SEARCH('1_Aspectos Geográficos'!$D$6,tab_estados[],1)),MAX($A$1:A4765)+1,0)</f>
        <v>4765</v>
      </c>
      <c r="B4766" s="18" t="s">
        <v>3416</v>
      </c>
      <c r="C4766" s="18" t="s">
        <v>3417</v>
      </c>
      <c r="D4766" s="18" t="s">
        <v>3469</v>
      </c>
      <c r="E4766" s="19" t="s">
        <v>10651</v>
      </c>
      <c r="F4766" s="18" t="str">
        <f t="shared" si="74"/>
        <v>Avaré</v>
      </c>
      <c r="G4766" s="19">
        <v>1213.0550000000001</v>
      </c>
    </row>
    <row r="4767" spans="1:7" x14ac:dyDescent="0.25">
      <c r="A4767" s="18">
        <f>IF(ISNUMBER(SEARCH('1_Aspectos Geográficos'!$D$6,tab_estados[],1)),MAX($A$1:A4766)+1,0)</f>
        <v>4766</v>
      </c>
      <c r="B4767" s="18" t="s">
        <v>3416</v>
      </c>
      <c r="C4767" s="18" t="s">
        <v>3417</v>
      </c>
      <c r="D4767" s="18" t="s">
        <v>3470</v>
      </c>
      <c r="E4767" s="19" t="s">
        <v>10652</v>
      </c>
      <c r="F4767" s="18" t="str">
        <f t="shared" si="74"/>
        <v>Bady Bassitt</v>
      </c>
      <c r="G4767" s="19">
        <v>110.372</v>
      </c>
    </row>
    <row r="4768" spans="1:7" x14ac:dyDescent="0.25">
      <c r="A4768" s="18">
        <f>IF(ISNUMBER(SEARCH('1_Aspectos Geográficos'!$D$6,tab_estados[],1)),MAX($A$1:A4767)+1,0)</f>
        <v>4767</v>
      </c>
      <c r="B4768" s="18" t="s">
        <v>3416</v>
      </c>
      <c r="C4768" s="18" t="s">
        <v>3417</v>
      </c>
      <c r="D4768" s="18" t="s">
        <v>3471</v>
      </c>
      <c r="E4768" s="19" t="s">
        <v>10653</v>
      </c>
      <c r="F4768" s="18" t="str">
        <f t="shared" si="74"/>
        <v>Balbinos</v>
      </c>
      <c r="G4768" s="19">
        <v>91.635000000000005</v>
      </c>
    </row>
    <row r="4769" spans="1:7" x14ac:dyDescent="0.25">
      <c r="A4769" s="18">
        <f>IF(ISNUMBER(SEARCH('1_Aspectos Geográficos'!$D$6,tab_estados[],1)),MAX($A$1:A4768)+1,0)</f>
        <v>4768</v>
      </c>
      <c r="B4769" s="18" t="s">
        <v>3416</v>
      </c>
      <c r="C4769" s="18" t="s">
        <v>3417</v>
      </c>
      <c r="D4769" s="18" t="s">
        <v>3472</v>
      </c>
      <c r="E4769" s="19" t="s">
        <v>10654</v>
      </c>
      <c r="F4769" s="18" t="str">
        <f t="shared" si="74"/>
        <v>Bálsamo</v>
      </c>
      <c r="G4769" s="19">
        <v>149.881</v>
      </c>
    </row>
    <row r="4770" spans="1:7" x14ac:dyDescent="0.25">
      <c r="A4770" s="18">
        <f>IF(ISNUMBER(SEARCH('1_Aspectos Geográficos'!$D$6,tab_estados[],1)),MAX($A$1:A4769)+1,0)</f>
        <v>4769</v>
      </c>
      <c r="B4770" s="18" t="s">
        <v>3416</v>
      </c>
      <c r="C4770" s="18" t="s">
        <v>3417</v>
      </c>
      <c r="D4770" s="18" t="s">
        <v>3473</v>
      </c>
      <c r="E4770" s="19" t="s">
        <v>10655</v>
      </c>
      <c r="F4770" s="18" t="str">
        <f t="shared" si="74"/>
        <v>Bananal</v>
      </c>
      <c r="G4770" s="19">
        <v>616.42700000000002</v>
      </c>
    </row>
    <row r="4771" spans="1:7" x14ac:dyDescent="0.25">
      <c r="A4771" s="18">
        <f>IF(ISNUMBER(SEARCH('1_Aspectos Geográficos'!$D$6,tab_estados[],1)),MAX($A$1:A4770)+1,0)</f>
        <v>4770</v>
      </c>
      <c r="B4771" s="18" t="s">
        <v>3416</v>
      </c>
      <c r="C4771" s="18" t="s">
        <v>3417</v>
      </c>
      <c r="D4771" s="18" t="s">
        <v>3474</v>
      </c>
      <c r="E4771" s="19" t="s">
        <v>10656</v>
      </c>
      <c r="F4771" s="18" t="str">
        <f t="shared" si="74"/>
        <v>Barão De Antonina</v>
      </c>
      <c r="G4771" s="19">
        <v>153.142</v>
      </c>
    </row>
    <row r="4772" spans="1:7" x14ac:dyDescent="0.25">
      <c r="A4772" s="18">
        <f>IF(ISNUMBER(SEARCH('1_Aspectos Geográficos'!$D$6,tab_estados[],1)),MAX($A$1:A4771)+1,0)</f>
        <v>4771</v>
      </c>
      <c r="B4772" s="18" t="s">
        <v>3416</v>
      </c>
      <c r="C4772" s="18" t="s">
        <v>3417</v>
      </c>
      <c r="D4772" s="18" t="s">
        <v>3475</v>
      </c>
      <c r="E4772" s="19" t="s">
        <v>10657</v>
      </c>
      <c r="F4772" s="18" t="str">
        <f t="shared" si="74"/>
        <v>Barbosa</v>
      </c>
      <c r="G4772" s="19">
        <v>205.21199999999999</v>
      </c>
    </row>
    <row r="4773" spans="1:7" x14ac:dyDescent="0.25">
      <c r="A4773" s="18">
        <f>IF(ISNUMBER(SEARCH('1_Aspectos Geográficos'!$D$6,tab_estados[],1)),MAX($A$1:A4772)+1,0)</f>
        <v>4772</v>
      </c>
      <c r="B4773" s="18" t="s">
        <v>3416</v>
      </c>
      <c r="C4773" s="18" t="s">
        <v>3417</v>
      </c>
      <c r="D4773" s="18" t="s">
        <v>3476</v>
      </c>
      <c r="E4773" s="19" t="s">
        <v>10658</v>
      </c>
      <c r="F4773" s="18" t="str">
        <f t="shared" si="74"/>
        <v>Bariri</v>
      </c>
      <c r="G4773" s="19">
        <v>444.40499999999997</v>
      </c>
    </row>
    <row r="4774" spans="1:7" x14ac:dyDescent="0.25">
      <c r="A4774" s="18">
        <f>IF(ISNUMBER(SEARCH('1_Aspectos Geográficos'!$D$6,tab_estados[],1)),MAX($A$1:A4773)+1,0)</f>
        <v>4773</v>
      </c>
      <c r="B4774" s="18" t="s">
        <v>3416</v>
      </c>
      <c r="C4774" s="18" t="s">
        <v>3417</v>
      </c>
      <c r="D4774" s="18" t="s">
        <v>3477</v>
      </c>
      <c r="E4774" s="19" t="s">
        <v>10363</v>
      </c>
      <c r="F4774" s="18" t="str">
        <f t="shared" si="74"/>
        <v>Barra Bonita</v>
      </c>
      <c r="G4774" s="19">
        <v>150.12100000000001</v>
      </c>
    </row>
    <row r="4775" spans="1:7" x14ac:dyDescent="0.25">
      <c r="A4775" s="18">
        <f>IF(ISNUMBER(SEARCH('1_Aspectos Geográficos'!$D$6,tab_estados[],1)),MAX($A$1:A4774)+1,0)</f>
        <v>4774</v>
      </c>
      <c r="B4775" s="18" t="s">
        <v>3416</v>
      </c>
      <c r="C4775" s="18" t="s">
        <v>3417</v>
      </c>
      <c r="D4775" s="18" t="s">
        <v>3478</v>
      </c>
      <c r="E4775" s="19" t="s">
        <v>10659</v>
      </c>
      <c r="F4775" s="18" t="str">
        <f t="shared" si="74"/>
        <v>Barra Do Chapéu</v>
      </c>
      <c r="G4775" s="19">
        <v>405.68099999999998</v>
      </c>
    </row>
    <row r="4776" spans="1:7" x14ac:dyDescent="0.25">
      <c r="A4776" s="18">
        <f>IF(ISNUMBER(SEARCH('1_Aspectos Geográficos'!$D$6,tab_estados[],1)),MAX($A$1:A4775)+1,0)</f>
        <v>4775</v>
      </c>
      <c r="B4776" s="18" t="s">
        <v>3416</v>
      </c>
      <c r="C4776" s="18" t="s">
        <v>3417</v>
      </c>
      <c r="D4776" s="18" t="s">
        <v>3479</v>
      </c>
      <c r="E4776" s="19" t="s">
        <v>10660</v>
      </c>
      <c r="F4776" s="18" t="str">
        <f t="shared" si="74"/>
        <v>Barra Do Turvo</v>
      </c>
      <c r="G4776" s="19">
        <v>1007.67</v>
      </c>
    </row>
    <row r="4777" spans="1:7" x14ac:dyDescent="0.25">
      <c r="A4777" s="18">
        <f>IF(ISNUMBER(SEARCH('1_Aspectos Geográficos'!$D$6,tab_estados[],1)),MAX($A$1:A4776)+1,0)</f>
        <v>4776</v>
      </c>
      <c r="B4777" s="18" t="s">
        <v>3416</v>
      </c>
      <c r="C4777" s="18" t="s">
        <v>3417</v>
      </c>
      <c r="D4777" s="18" t="s">
        <v>3480</v>
      </c>
      <c r="E4777" s="19" t="s">
        <v>10661</v>
      </c>
      <c r="F4777" s="18" t="str">
        <f t="shared" si="74"/>
        <v>Barretos</v>
      </c>
      <c r="G4777" s="19">
        <v>1566.1610000000001</v>
      </c>
    </row>
    <row r="4778" spans="1:7" x14ac:dyDescent="0.25">
      <c r="A4778" s="18">
        <f>IF(ISNUMBER(SEARCH('1_Aspectos Geográficos'!$D$6,tab_estados[],1)),MAX($A$1:A4777)+1,0)</f>
        <v>4777</v>
      </c>
      <c r="B4778" s="18" t="s">
        <v>3416</v>
      </c>
      <c r="C4778" s="18" t="s">
        <v>3417</v>
      </c>
      <c r="D4778" s="18" t="s">
        <v>3481</v>
      </c>
      <c r="E4778" s="19" t="s">
        <v>10662</v>
      </c>
      <c r="F4778" s="18" t="str">
        <f t="shared" si="74"/>
        <v>Barrinha</v>
      </c>
      <c r="G4778" s="19">
        <v>146.02500000000001</v>
      </c>
    </row>
    <row r="4779" spans="1:7" x14ac:dyDescent="0.25">
      <c r="A4779" s="18">
        <f>IF(ISNUMBER(SEARCH('1_Aspectos Geográficos'!$D$6,tab_estados[],1)),MAX($A$1:A4778)+1,0)</f>
        <v>4778</v>
      </c>
      <c r="B4779" s="18" t="s">
        <v>3416</v>
      </c>
      <c r="C4779" s="18" t="s">
        <v>3417</v>
      </c>
      <c r="D4779" s="18" t="s">
        <v>3482</v>
      </c>
      <c r="E4779" s="19" t="s">
        <v>10663</v>
      </c>
      <c r="F4779" s="18" t="str">
        <f t="shared" si="74"/>
        <v>Barueri</v>
      </c>
      <c r="G4779" s="19">
        <v>65.700999999999993</v>
      </c>
    </row>
    <row r="4780" spans="1:7" x14ac:dyDescent="0.25">
      <c r="A4780" s="18">
        <f>IF(ISNUMBER(SEARCH('1_Aspectos Geográficos'!$D$6,tab_estados[],1)),MAX($A$1:A4779)+1,0)</f>
        <v>4779</v>
      </c>
      <c r="B4780" s="18" t="s">
        <v>3416</v>
      </c>
      <c r="C4780" s="18" t="s">
        <v>3417</v>
      </c>
      <c r="D4780" s="18" t="s">
        <v>3483</v>
      </c>
      <c r="E4780" s="19" t="s">
        <v>10664</v>
      </c>
      <c r="F4780" s="18" t="str">
        <f t="shared" si="74"/>
        <v>Bastos</v>
      </c>
      <c r="G4780" s="19">
        <v>170.91200000000001</v>
      </c>
    </row>
    <row r="4781" spans="1:7" x14ac:dyDescent="0.25">
      <c r="A4781" s="18">
        <f>IF(ISNUMBER(SEARCH('1_Aspectos Geográficos'!$D$6,tab_estados[],1)),MAX($A$1:A4780)+1,0)</f>
        <v>4780</v>
      </c>
      <c r="B4781" s="18" t="s">
        <v>3416</v>
      </c>
      <c r="C4781" s="18" t="s">
        <v>3417</v>
      </c>
      <c r="D4781" s="18" t="s">
        <v>3484</v>
      </c>
      <c r="E4781" s="19" t="s">
        <v>10665</v>
      </c>
      <c r="F4781" s="18" t="str">
        <f t="shared" si="74"/>
        <v>Batatais</v>
      </c>
      <c r="G4781" s="19">
        <v>849.52599999999995</v>
      </c>
    </row>
    <row r="4782" spans="1:7" x14ac:dyDescent="0.25">
      <c r="A4782" s="18">
        <f>IF(ISNUMBER(SEARCH('1_Aspectos Geográficos'!$D$6,tab_estados[],1)),MAX($A$1:A4781)+1,0)</f>
        <v>4781</v>
      </c>
      <c r="B4782" s="18" t="s">
        <v>3416</v>
      </c>
      <c r="C4782" s="18" t="s">
        <v>3417</v>
      </c>
      <c r="D4782" s="18" t="s">
        <v>3485</v>
      </c>
      <c r="E4782" s="19" t="s">
        <v>10666</v>
      </c>
      <c r="F4782" s="18" t="str">
        <f t="shared" si="74"/>
        <v>Bauru</v>
      </c>
      <c r="G4782" s="19">
        <v>667.68399999999997</v>
      </c>
    </row>
    <row r="4783" spans="1:7" x14ac:dyDescent="0.25">
      <c r="A4783" s="18">
        <f>IF(ISNUMBER(SEARCH('1_Aspectos Geográficos'!$D$6,tab_estados[],1)),MAX($A$1:A4782)+1,0)</f>
        <v>4782</v>
      </c>
      <c r="B4783" s="18" t="s">
        <v>3416</v>
      </c>
      <c r="C4783" s="18" t="s">
        <v>3417</v>
      </c>
      <c r="D4783" s="18" t="s">
        <v>3486</v>
      </c>
      <c r="E4783" s="19" t="s">
        <v>10667</v>
      </c>
      <c r="F4783" s="18" t="str">
        <f t="shared" si="74"/>
        <v>Bebedouro</v>
      </c>
      <c r="G4783" s="19">
        <v>683.19200000000001</v>
      </c>
    </row>
    <row r="4784" spans="1:7" x14ac:dyDescent="0.25">
      <c r="A4784" s="18">
        <f>IF(ISNUMBER(SEARCH('1_Aspectos Geográficos'!$D$6,tab_estados[],1)),MAX($A$1:A4783)+1,0)</f>
        <v>4783</v>
      </c>
      <c r="B4784" s="18" t="s">
        <v>3416</v>
      </c>
      <c r="C4784" s="18" t="s">
        <v>3417</v>
      </c>
      <c r="D4784" s="18" t="s">
        <v>3487</v>
      </c>
      <c r="E4784" s="19" t="s">
        <v>10668</v>
      </c>
      <c r="F4784" s="18" t="str">
        <f t="shared" si="74"/>
        <v>Bento De Abreu</v>
      </c>
      <c r="G4784" s="19">
        <v>301.68700000000001</v>
      </c>
    </row>
    <row r="4785" spans="1:7" x14ac:dyDescent="0.25">
      <c r="A4785" s="18">
        <f>IF(ISNUMBER(SEARCH('1_Aspectos Geográficos'!$D$6,tab_estados[],1)),MAX($A$1:A4784)+1,0)</f>
        <v>4784</v>
      </c>
      <c r="B4785" s="18" t="s">
        <v>3416</v>
      </c>
      <c r="C4785" s="18" t="s">
        <v>3417</v>
      </c>
      <c r="D4785" s="18" t="s">
        <v>3488</v>
      </c>
      <c r="E4785" s="19" t="s">
        <v>10669</v>
      </c>
      <c r="F4785" s="18" t="str">
        <f t="shared" si="74"/>
        <v>Bernardino De Campos</v>
      </c>
      <c r="G4785" s="19">
        <v>244.15799999999999</v>
      </c>
    </row>
    <row r="4786" spans="1:7" x14ac:dyDescent="0.25">
      <c r="A4786" s="18">
        <f>IF(ISNUMBER(SEARCH('1_Aspectos Geográficos'!$D$6,tab_estados[],1)),MAX($A$1:A4785)+1,0)</f>
        <v>4785</v>
      </c>
      <c r="B4786" s="18" t="s">
        <v>3416</v>
      </c>
      <c r="C4786" s="18" t="s">
        <v>3417</v>
      </c>
      <c r="D4786" s="18" t="s">
        <v>3489</v>
      </c>
      <c r="E4786" s="19" t="s">
        <v>10670</v>
      </c>
      <c r="F4786" s="18" t="str">
        <f t="shared" si="74"/>
        <v>Bertioga</v>
      </c>
      <c r="G4786" s="19">
        <v>491.54599999999999</v>
      </c>
    </row>
    <row r="4787" spans="1:7" x14ac:dyDescent="0.25">
      <c r="A4787" s="18">
        <f>IF(ISNUMBER(SEARCH('1_Aspectos Geográficos'!$D$6,tab_estados[],1)),MAX($A$1:A4786)+1,0)</f>
        <v>4786</v>
      </c>
      <c r="B4787" s="18" t="s">
        <v>3416</v>
      </c>
      <c r="C4787" s="18" t="s">
        <v>3417</v>
      </c>
      <c r="D4787" s="18" t="s">
        <v>3490</v>
      </c>
      <c r="E4787" s="19" t="s">
        <v>10671</v>
      </c>
      <c r="F4787" s="18" t="str">
        <f t="shared" si="74"/>
        <v>Bilac</v>
      </c>
      <c r="G4787" s="19">
        <v>158.02500000000001</v>
      </c>
    </row>
    <row r="4788" spans="1:7" x14ac:dyDescent="0.25">
      <c r="A4788" s="18">
        <f>IF(ISNUMBER(SEARCH('1_Aspectos Geográficos'!$D$6,tab_estados[],1)),MAX($A$1:A4787)+1,0)</f>
        <v>4787</v>
      </c>
      <c r="B4788" s="18" t="s">
        <v>3416</v>
      </c>
      <c r="C4788" s="18" t="s">
        <v>3417</v>
      </c>
      <c r="D4788" s="18" t="s">
        <v>3491</v>
      </c>
      <c r="E4788" s="19" t="s">
        <v>10672</v>
      </c>
      <c r="F4788" s="18" t="str">
        <f t="shared" si="74"/>
        <v>Birigui</v>
      </c>
      <c r="G4788" s="19">
        <v>530.03099999999995</v>
      </c>
    </row>
    <row r="4789" spans="1:7" x14ac:dyDescent="0.25">
      <c r="A4789" s="18">
        <f>IF(ISNUMBER(SEARCH('1_Aspectos Geográficos'!$D$6,tab_estados[],1)),MAX($A$1:A4788)+1,0)</f>
        <v>4788</v>
      </c>
      <c r="B4789" s="18" t="s">
        <v>3416</v>
      </c>
      <c r="C4789" s="18" t="s">
        <v>3417</v>
      </c>
      <c r="D4789" s="18" t="s">
        <v>3492</v>
      </c>
      <c r="E4789" s="19" t="s">
        <v>10673</v>
      </c>
      <c r="F4789" s="18" t="str">
        <f t="shared" si="74"/>
        <v>Biritiba-Mirim</v>
      </c>
      <c r="G4789" s="19">
        <v>317.40600000000001</v>
      </c>
    </row>
    <row r="4790" spans="1:7" x14ac:dyDescent="0.25">
      <c r="A4790" s="18">
        <f>IF(ISNUMBER(SEARCH('1_Aspectos Geográficos'!$D$6,tab_estados[],1)),MAX($A$1:A4789)+1,0)</f>
        <v>4789</v>
      </c>
      <c r="B4790" s="18" t="s">
        <v>3416</v>
      </c>
      <c r="C4790" s="18" t="s">
        <v>3417</v>
      </c>
      <c r="D4790" s="18" t="s">
        <v>3493</v>
      </c>
      <c r="E4790" s="19" t="s">
        <v>10674</v>
      </c>
      <c r="F4790" s="18" t="str">
        <f t="shared" si="74"/>
        <v>Boa Esperança Do Sul</v>
      </c>
      <c r="G4790" s="19">
        <v>690.74800000000005</v>
      </c>
    </row>
    <row r="4791" spans="1:7" x14ac:dyDescent="0.25">
      <c r="A4791" s="18">
        <f>IF(ISNUMBER(SEARCH('1_Aspectos Geográficos'!$D$6,tab_estados[],1)),MAX($A$1:A4790)+1,0)</f>
        <v>4790</v>
      </c>
      <c r="B4791" s="18" t="s">
        <v>3416</v>
      </c>
      <c r="C4791" s="18" t="s">
        <v>3417</v>
      </c>
      <c r="D4791" s="18" t="s">
        <v>3494</v>
      </c>
      <c r="E4791" s="19" t="s">
        <v>9401</v>
      </c>
      <c r="F4791" s="18" t="str">
        <f t="shared" si="74"/>
        <v>Bocaina</v>
      </c>
      <c r="G4791" s="19">
        <v>363.92599999999999</v>
      </c>
    </row>
    <row r="4792" spans="1:7" x14ac:dyDescent="0.25">
      <c r="A4792" s="18">
        <f>IF(ISNUMBER(SEARCH('1_Aspectos Geográficos'!$D$6,tab_estados[],1)),MAX($A$1:A4791)+1,0)</f>
        <v>4791</v>
      </c>
      <c r="B4792" s="18" t="s">
        <v>3416</v>
      </c>
      <c r="C4792" s="18" t="s">
        <v>3417</v>
      </c>
      <c r="D4792" s="18" t="s">
        <v>3495</v>
      </c>
      <c r="E4792" s="19" t="s">
        <v>10675</v>
      </c>
      <c r="F4792" s="18" t="str">
        <f t="shared" si="74"/>
        <v>Bofete</v>
      </c>
      <c r="G4792" s="19">
        <v>653.54100000000005</v>
      </c>
    </row>
    <row r="4793" spans="1:7" x14ac:dyDescent="0.25">
      <c r="A4793" s="18">
        <f>IF(ISNUMBER(SEARCH('1_Aspectos Geográficos'!$D$6,tab_estados[],1)),MAX($A$1:A4792)+1,0)</f>
        <v>4792</v>
      </c>
      <c r="B4793" s="18" t="s">
        <v>3416</v>
      </c>
      <c r="C4793" s="18" t="s">
        <v>3417</v>
      </c>
      <c r="D4793" s="18" t="s">
        <v>3496</v>
      </c>
      <c r="E4793" s="19" t="s">
        <v>10676</v>
      </c>
      <c r="F4793" s="18" t="str">
        <f t="shared" si="74"/>
        <v>Boituva</v>
      </c>
      <c r="G4793" s="19">
        <v>248.95400000000001</v>
      </c>
    </row>
    <row r="4794" spans="1:7" x14ac:dyDescent="0.25">
      <c r="A4794" s="18">
        <f>IF(ISNUMBER(SEARCH('1_Aspectos Geográficos'!$D$6,tab_estados[],1)),MAX($A$1:A4793)+1,0)</f>
        <v>4793</v>
      </c>
      <c r="B4794" s="18" t="s">
        <v>3416</v>
      </c>
      <c r="C4794" s="18" t="s">
        <v>3417</v>
      </c>
      <c r="D4794" s="18" t="s">
        <v>3497</v>
      </c>
      <c r="E4794" s="19" t="s">
        <v>10677</v>
      </c>
      <c r="F4794" s="18" t="str">
        <f t="shared" si="74"/>
        <v>Bom Jesus Dos Perdões</v>
      </c>
      <c r="G4794" s="19">
        <v>108.366</v>
      </c>
    </row>
    <row r="4795" spans="1:7" x14ac:dyDescent="0.25">
      <c r="A4795" s="18">
        <f>IF(ISNUMBER(SEARCH('1_Aspectos Geográficos'!$D$6,tab_estados[],1)),MAX($A$1:A4794)+1,0)</f>
        <v>4794</v>
      </c>
      <c r="B4795" s="18" t="s">
        <v>3416</v>
      </c>
      <c r="C4795" s="18" t="s">
        <v>3417</v>
      </c>
      <c r="D4795" s="18" t="s">
        <v>3498</v>
      </c>
      <c r="E4795" s="19" t="s">
        <v>10678</v>
      </c>
      <c r="F4795" s="18" t="str">
        <f t="shared" si="74"/>
        <v>Bom Sucesso De Itararé</v>
      </c>
      <c r="G4795" s="19">
        <v>133.578</v>
      </c>
    </row>
    <row r="4796" spans="1:7" x14ac:dyDescent="0.25">
      <c r="A4796" s="18">
        <f>IF(ISNUMBER(SEARCH('1_Aspectos Geográficos'!$D$6,tab_estados[],1)),MAX($A$1:A4795)+1,0)</f>
        <v>4795</v>
      </c>
      <c r="B4796" s="18" t="s">
        <v>3416</v>
      </c>
      <c r="C4796" s="18" t="s">
        <v>3417</v>
      </c>
      <c r="D4796" s="18" t="s">
        <v>3499</v>
      </c>
      <c r="E4796" s="19" t="s">
        <v>10679</v>
      </c>
      <c r="F4796" s="18" t="str">
        <f t="shared" si="74"/>
        <v>Borá</v>
      </c>
      <c r="G4796" s="19">
        <v>118.95099999999999</v>
      </c>
    </row>
    <row r="4797" spans="1:7" x14ac:dyDescent="0.25">
      <c r="A4797" s="18">
        <f>IF(ISNUMBER(SEARCH('1_Aspectos Geográficos'!$D$6,tab_estados[],1)),MAX($A$1:A4796)+1,0)</f>
        <v>4796</v>
      </c>
      <c r="B4797" s="18" t="s">
        <v>3416</v>
      </c>
      <c r="C4797" s="18" t="s">
        <v>3417</v>
      </c>
      <c r="D4797" s="18" t="s">
        <v>3500</v>
      </c>
      <c r="E4797" s="19" t="s">
        <v>10680</v>
      </c>
      <c r="F4797" s="18" t="str">
        <f t="shared" si="74"/>
        <v>Boracéia</v>
      </c>
      <c r="G4797" s="19">
        <v>122.11</v>
      </c>
    </row>
    <row r="4798" spans="1:7" x14ac:dyDescent="0.25">
      <c r="A4798" s="18">
        <f>IF(ISNUMBER(SEARCH('1_Aspectos Geográficos'!$D$6,tab_estados[],1)),MAX($A$1:A4797)+1,0)</f>
        <v>4797</v>
      </c>
      <c r="B4798" s="18" t="s">
        <v>3416</v>
      </c>
      <c r="C4798" s="18" t="s">
        <v>3417</v>
      </c>
      <c r="D4798" s="18" t="s">
        <v>3501</v>
      </c>
      <c r="E4798" s="19" t="s">
        <v>8676</v>
      </c>
      <c r="F4798" s="18" t="str">
        <f t="shared" si="74"/>
        <v>Borborema</v>
      </c>
      <c r="G4798" s="19">
        <v>552.25599999999997</v>
      </c>
    </row>
    <row r="4799" spans="1:7" x14ac:dyDescent="0.25">
      <c r="A4799" s="18">
        <f>IF(ISNUMBER(SEARCH('1_Aspectos Geográficos'!$D$6,tab_estados[],1)),MAX($A$1:A4798)+1,0)</f>
        <v>4798</v>
      </c>
      <c r="B4799" s="18" t="s">
        <v>3416</v>
      </c>
      <c r="C4799" s="18" t="s">
        <v>3417</v>
      </c>
      <c r="D4799" s="18" t="s">
        <v>3502</v>
      </c>
      <c r="E4799" s="19" t="s">
        <v>10681</v>
      </c>
      <c r="F4799" s="18" t="str">
        <f t="shared" si="74"/>
        <v>Borebi</v>
      </c>
      <c r="G4799" s="19">
        <v>347.98899999999998</v>
      </c>
    </row>
    <row r="4800" spans="1:7" x14ac:dyDescent="0.25">
      <c r="A4800" s="18">
        <f>IF(ISNUMBER(SEARCH('1_Aspectos Geográficos'!$D$6,tab_estados[],1)),MAX($A$1:A4799)+1,0)</f>
        <v>4799</v>
      </c>
      <c r="B4800" s="18" t="s">
        <v>3416</v>
      </c>
      <c r="C4800" s="18" t="s">
        <v>3417</v>
      </c>
      <c r="D4800" s="18" t="s">
        <v>3503</v>
      </c>
      <c r="E4800" s="19" t="s">
        <v>10682</v>
      </c>
      <c r="F4800" s="18" t="str">
        <f t="shared" si="74"/>
        <v>Botucatu</v>
      </c>
      <c r="G4800" s="19">
        <v>1482.6420000000001</v>
      </c>
    </row>
    <row r="4801" spans="1:7" x14ac:dyDescent="0.25">
      <c r="A4801" s="18">
        <f>IF(ISNUMBER(SEARCH('1_Aspectos Geográficos'!$D$6,tab_estados[],1)),MAX($A$1:A4800)+1,0)</f>
        <v>4800</v>
      </c>
      <c r="B4801" s="18" t="s">
        <v>3416</v>
      </c>
      <c r="C4801" s="18" t="s">
        <v>3417</v>
      </c>
      <c r="D4801" s="18" t="s">
        <v>3504</v>
      </c>
      <c r="E4801" s="19" t="s">
        <v>10683</v>
      </c>
      <c r="F4801" s="18" t="str">
        <f t="shared" si="74"/>
        <v>Bragança Paulista</v>
      </c>
      <c r="G4801" s="19">
        <v>512.58399999999995</v>
      </c>
    </row>
    <row r="4802" spans="1:7" x14ac:dyDescent="0.25">
      <c r="A4802" s="18">
        <f>IF(ISNUMBER(SEARCH('1_Aspectos Geográficos'!$D$6,tab_estados[],1)),MAX($A$1:A4801)+1,0)</f>
        <v>4801</v>
      </c>
      <c r="B4802" s="18" t="s">
        <v>3416</v>
      </c>
      <c r="C4802" s="18" t="s">
        <v>3417</v>
      </c>
      <c r="D4802" s="18" t="s">
        <v>3505</v>
      </c>
      <c r="E4802" s="19" t="s">
        <v>10684</v>
      </c>
      <c r="F4802" s="18" t="str">
        <f t="shared" ref="F4802:F4865" si="75">IFERROR(VLOOKUP(ROW(A4801),lista,5,0),"")</f>
        <v>Braúna</v>
      </c>
      <c r="G4802" s="19">
        <v>195.17599999999999</v>
      </c>
    </row>
    <row r="4803" spans="1:7" x14ac:dyDescent="0.25">
      <c r="A4803" s="18">
        <f>IF(ISNUMBER(SEARCH('1_Aspectos Geográficos'!$D$6,tab_estados[],1)),MAX($A$1:A4802)+1,0)</f>
        <v>4802</v>
      </c>
      <c r="B4803" s="18" t="s">
        <v>3416</v>
      </c>
      <c r="C4803" s="18" t="s">
        <v>3417</v>
      </c>
      <c r="D4803" s="18" t="s">
        <v>3506</v>
      </c>
      <c r="E4803" s="19" t="s">
        <v>10685</v>
      </c>
      <c r="F4803" s="18" t="str">
        <f t="shared" si="75"/>
        <v>Brejo Alegre</v>
      </c>
      <c r="G4803" s="19">
        <v>105.68899999999999</v>
      </c>
    </row>
    <row r="4804" spans="1:7" x14ac:dyDescent="0.25">
      <c r="A4804" s="18">
        <f>IF(ISNUMBER(SEARCH('1_Aspectos Geográficos'!$D$6,tab_estados[],1)),MAX($A$1:A4803)+1,0)</f>
        <v>4803</v>
      </c>
      <c r="B4804" s="18" t="s">
        <v>3416</v>
      </c>
      <c r="C4804" s="18" t="s">
        <v>3417</v>
      </c>
      <c r="D4804" s="18" t="s">
        <v>3507</v>
      </c>
      <c r="E4804" s="19" t="s">
        <v>10686</v>
      </c>
      <c r="F4804" s="18" t="str">
        <f t="shared" si="75"/>
        <v>Brodowski</v>
      </c>
      <c r="G4804" s="19">
        <v>278.45800000000003</v>
      </c>
    </row>
    <row r="4805" spans="1:7" x14ac:dyDescent="0.25">
      <c r="A4805" s="18">
        <f>IF(ISNUMBER(SEARCH('1_Aspectos Geográficos'!$D$6,tab_estados[],1)),MAX($A$1:A4804)+1,0)</f>
        <v>4804</v>
      </c>
      <c r="B4805" s="18" t="s">
        <v>3416</v>
      </c>
      <c r="C4805" s="18" t="s">
        <v>3417</v>
      </c>
      <c r="D4805" s="18" t="s">
        <v>3508</v>
      </c>
      <c r="E4805" s="19" t="s">
        <v>10687</v>
      </c>
      <c r="F4805" s="18" t="str">
        <f t="shared" si="75"/>
        <v>Brotas</v>
      </c>
      <c r="G4805" s="19">
        <v>1101.374</v>
      </c>
    </row>
    <row r="4806" spans="1:7" x14ac:dyDescent="0.25">
      <c r="A4806" s="18">
        <f>IF(ISNUMBER(SEARCH('1_Aspectos Geográficos'!$D$6,tab_estados[],1)),MAX($A$1:A4805)+1,0)</f>
        <v>4805</v>
      </c>
      <c r="B4806" s="18" t="s">
        <v>3416</v>
      </c>
      <c r="C4806" s="18" t="s">
        <v>3417</v>
      </c>
      <c r="D4806" s="18" t="s">
        <v>3509</v>
      </c>
      <c r="E4806" s="19" t="s">
        <v>10688</v>
      </c>
      <c r="F4806" s="18" t="str">
        <f t="shared" si="75"/>
        <v>Buri</v>
      </c>
      <c r="G4806" s="19">
        <v>1195.9100000000001</v>
      </c>
    </row>
    <row r="4807" spans="1:7" x14ac:dyDescent="0.25">
      <c r="A4807" s="18">
        <f>IF(ISNUMBER(SEARCH('1_Aspectos Geográficos'!$D$6,tab_estados[],1)),MAX($A$1:A4806)+1,0)</f>
        <v>4806</v>
      </c>
      <c r="B4807" s="18" t="s">
        <v>3416</v>
      </c>
      <c r="C4807" s="18" t="s">
        <v>3417</v>
      </c>
      <c r="D4807" s="18" t="s">
        <v>3510</v>
      </c>
      <c r="E4807" s="19" t="s">
        <v>10689</v>
      </c>
      <c r="F4807" s="18" t="str">
        <f t="shared" si="75"/>
        <v>Buritama</v>
      </c>
      <c r="G4807" s="19">
        <v>326.92099999999999</v>
      </c>
    </row>
    <row r="4808" spans="1:7" x14ac:dyDescent="0.25">
      <c r="A4808" s="18">
        <f>IF(ISNUMBER(SEARCH('1_Aspectos Geográficos'!$D$6,tab_estados[],1)),MAX($A$1:A4807)+1,0)</f>
        <v>4807</v>
      </c>
      <c r="B4808" s="18" t="s">
        <v>3416</v>
      </c>
      <c r="C4808" s="18" t="s">
        <v>3417</v>
      </c>
      <c r="D4808" s="18" t="s">
        <v>3511</v>
      </c>
      <c r="E4808" s="19" t="s">
        <v>10690</v>
      </c>
      <c r="F4808" s="18" t="str">
        <f t="shared" si="75"/>
        <v>Buritizal</v>
      </c>
      <c r="G4808" s="19">
        <v>266.42</v>
      </c>
    </row>
    <row r="4809" spans="1:7" x14ac:dyDescent="0.25">
      <c r="A4809" s="18">
        <f>IF(ISNUMBER(SEARCH('1_Aspectos Geográficos'!$D$6,tab_estados[],1)),MAX($A$1:A4808)+1,0)</f>
        <v>4808</v>
      </c>
      <c r="B4809" s="18" t="s">
        <v>3416</v>
      </c>
      <c r="C4809" s="18" t="s">
        <v>3417</v>
      </c>
      <c r="D4809" s="18" t="s">
        <v>3512</v>
      </c>
      <c r="E4809" s="19" t="s">
        <v>10691</v>
      </c>
      <c r="F4809" s="18" t="str">
        <f t="shared" si="75"/>
        <v>Cabrália Paulista</v>
      </c>
      <c r="G4809" s="19">
        <v>239.97399999999999</v>
      </c>
    </row>
    <row r="4810" spans="1:7" x14ac:dyDescent="0.25">
      <c r="A4810" s="18">
        <f>IF(ISNUMBER(SEARCH('1_Aspectos Geográficos'!$D$6,tab_estados[],1)),MAX($A$1:A4809)+1,0)</f>
        <v>4809</v>
      </c>
      <c r="B4810" s="18" t="s">
        <v>3416</v>
      </c>
      <c r="C4810" s="18" t="s">
        <v>3417</v>
      </c>
      <c r="D4810" s="18" t="s">
        <v>3513</v>
      </c>
      <c r="E4810" s="19" t="s">
        <v>10692</v>
      </c>
      <c r="F4810" s="18" t="str">
        <f t="shared" si="75"/>
        <v>Cabreúva</v>
      </c>
      <c r="G4810" s="19">
        <v>260.23399999999998</v>
      </c>
    </row>
    <row r="4811" spans="1:7" x14ac:dyDescent="0.25">
      <c r="A4811" s="18">
        <f>IF(ISNUMBER(SEARCH('1_Aspectos Geográficos'!$D$6,tab_estados[],1)),MAX($A$1:A4810)+1,0)</f>
        <v>4810</v>
      </c>
      <c r="B4811" s="18" t="s">
        <v>3416</v>
      </c>
      <c r="C4811" s="18" t="s">
        <v>3417</v>
      </c>
      <c r="D4811" s="18" t="s">
        <v>3514</v>
      </c>
      <c r="E4811" s="19" t="s">
        <v>10693</v>
      </c>
      <c r="F4811" s="18" t="str">
        <f t="shared" si="75"/>
        <v>Caçapava</v>
      </c>
      <c r="G4811" s="19">
        <v>368.99</v>
      </c>
    </row>
    <row r="4812" spans="1:7" x14ac:dyDescent="0.25">
      <c r="A4812" s="18">
        <f>IF(ISNUMBER(SEARCH('1_Aspectos Geográficos'!$D$6,tab_estados[],1)),MAX($A$1:A4811)+1,0)</f>
        <v>4811</v>
      </c>
      <c r="B4812" s="18" t="s">
        <v>3416</v>
      </c>
      <c r="C4812" s="18" t="s">
        <v>3417</v>
      </c>
      <c r="D4812" s="18" t="s">
        <v>3515</v>
      </c>
      <c r="E4812" s="19" t="s">
        <v>10694</v>
      </c>
      <c r="F4812" s="18" t="str">
        <f t="shared" si="75"/>
        <v>Cachoeira Paulista</v>
      </c>
      <c r="G4812" s="19">
        <v>287.99</v>
      </c>
    </row>
    <row r="4813" spans="1:7" x14ac:dyDescent="0.25">
      <c r="A4813" s="18">
        <f>IF(ISNUMBER(SEARCH('1_Aspectos Geográficos'!$D$6,tab_estados[],1)),MAX($A$1:A4812)+1,0)</f>
        <v>4812</v>
      </c>
      <c r="B4813" s="18" t="s">
        <v>3416</v>
      </c>
      <c r="C4813" s="18" t="s">
        <v>3417</v>
      </c>
      <c r="D4813" s="18" t="s">
        <v>3516</v>
      </c>
      <c r="E4813" s="19" t="s">
        <v>10695</v>
      </c>
      <c r="F4813" s="18" t="str">
        <f t="shared" si="75"/>
        <v>Caconde</v>
      </c>
      <c r="G4813" s="19">
        <v>468.21499999999997</v>
      </c>
    </row>
    <row r="4814" spans="1:7" x14ac:dyDescent="0.25">
      <c r="A4814" s="18">
        <f>IF(ISNUMBER(SEARCH('1_Aspectos Geográficos'!$D$6,tab_estados[],1)),MAX($A$1:A4813)+1,0)</f>
        <v>4813</v>
      </c>
      <c r="B4814" s="18" t="s">
        <v>3416</v>
      </c>
      <c r="C4814" s="18" t="s">
        <v>3417</v>
      </c>
      <c r="D4814" s="18" t="s">
        <v>3517</v>
      </c>
      <c r="E4814" s="19" t="s">
        <v>8885</v>
      </c>
      <c r="F4814" s="18" t="str">
        <f t="shared" si="75"/>
        <v>Cafelândia</v>
      </c>
      <c r="G4814" s="19">
        <v>920.28</v>
      </c>
    </row>
    <row r="4815" spans="1:7" x14ac:dyDescent="0.25">
      <c r="A4815" s="18">
        <f>IF(ISNUMBER(SEARCH('1_Aspectos Geográficos'!$D$6,tab_estados[],1)),MAX($A$1:A4814)+1,0)</f>
        <v>4814</v>
      </c>
      <c r="B4815" s="18" t="s">
        <v>3416</v>
      </c>
      <c r="C4815" s="18" t="s">
        <v>3417</v>
      </c>
      <c r="D4815" s="18" t="s">
        <v>3518</v>
      </c>
      <c r="E4815" s="19" t="s">
        <v>10696</v>
      </c>
      <c r="F4815" s="18" t="str">
        <f t="shared" si="75"/>
        <v>Caiabu</v>
      </c>
      <c r="G4815" s="19">
        <v>253.352</v>
      </c>
    </row>
    <row r="4816" spans="1:7" x14ac:dyDescent="0.25">
      <c r="A4816" s="18">
        <f>IF(ISNUMBER(SEARCH('1_Aspectos Geográficos'!$D$6,tab_estados[],1)),MAX($A$1:A4815)+1,0)</f>
        <v>4815</v>
      </c>
      <c r="B4816" s="18" t="s">
        <v>3416</v>
      </c>
      <c r="C4816" s="18" t="s">
        <v>3417</v>
      </c>
      <c r="D4816" s="18" t="s">
        <v>3519</v>
      </c>
      <c r="E4816" s="19" t="s">
        <v>10697</v>
      </c>
      <c r="F4816" s="18" t="str">
        <f t="shared" si="75"/>
        <v>Caieiras</v>
      </c>
      <c r="G4816" s="19">
        <v>97.641999999999996</v>
      </c>
    </row>
    <row r="4817" spans="1:7" x14ac:dyDescent="0.25">
      <c r="A4817" s="18">
        <f>IF(ISNUMBER(SEARCH('1_Aspectos Geográficos'!$D$6,tab_estados[],1)),MAX($A$1:A4816)+1,0)</f>
        <v>4816</v>
      </c>
      <c r="B4817" s="18" t="s">
        <v>3416</v>
      </c>
      <c r="C4817" s="18" t="s">
        <v>3417</v>
      </c>
      <c r="D4817" s="18" t="s">
        <v>3520</v>
      </c>
      <c r="E4817" s="19" t="s">
        <v>10698</v>
      </c>
      <c r="F4817" s="18" t="str">
        <f t="shared" si="75"/>
        <v>Caiuá</v>
      </c>
      <c r="G4817" s="19">
        <v>551.15899999999999</v>
      </c>
    </row>
    <row r="4818" spans="1:7" x14ac:dyDescent="0.25">
      <c r="A4818" s="18">
        <f>IF(ISNUMBER(SEARCH('1_Aspectos Geográficos'!$D$6,tab_estados[],1)),MAX($A$1:A4817)+1,0)</f>
        <v>4817</v>
      </c>
      <c r="B4818" s="18" t="s">
        <v>3416</v>
      </c>
      <c r="C4818" s="18" t="s">
        <v>3417</v>
      </c>
      <c r="D4818" s="18" t="s">
        <v>3521</v>
      </c>
      <c r="E4818" s="19" t="s">
        <v>10699</v>
      </c>
      <c r="F4818" s="18" t="str">
        <f t="shared" si="75"/>
        <v>Cajamar</v>
      </c>
      <c r="G4818" s="19">
        <v>131.386</v>
      </c>
    </row>
    <row r="4819" spans="1:7" x14ac:dyDescent="0.25">
      <c r="A4819" s="18">
        <f>IF(ISNUMBER(SEARCH('1_Aspectos Geográficos'!$D$6,tab_estados[],1)),MAX($A$1:A4818)+1,0)</f>
        <v>4818</v>
      </c>
      <c r="B4819" s="18" t="s">
        <v>3416</v>
      </c>
      <c r="C4819" s="18" t="s">
        <v>3417</v>
      </c>
      <c r="D4819" s="18" t="s">
        <v>3522</v>
      </c>
      <c r="E4819" s="19" t="s">
        <v>10700</v>
      </c>
      <c r="F4819" s="18" t="str">
        <f t="shared" si="75"/>
        <v>Cajati</v>
      </c>
      <c r="G4819" s="19">
        <v>454.43599999999998</v>
      </c>
    </row>
    <row r="4820" spans="1:7" x14ac:dyDescent="0.25">
      <c r="A4820" s="18">
        <f>IF(ISNUMBER(SEARCH('1_Aspectos Geográficos'!$D$6,tab_estados[],1)),MAX($A$1:A4819)+1,0)</f>
        <v>4819</v>
      </c>
      <c r="B4820" s="18" t="s">
        <v>3416</v>
      </c>
      <c r="C4820" s="18" t="s">
        <v>3417</v>
      </c>
      <c r="D4820" s="18" t="s">
        <v>3523</v>
      </c>
      <c r="E4820" s="19" t="s">
        <v>10701</v>
      </c>
      <c r="F4820" s="18" t="str">
        <f t="shared" si="75"/>
        <v>Cajobi</v>
      </c>
      <c r="G4820" s="19">
        <v>176.929</v>
      </c>
    </row>
    <row r="4821" spans="1:7" x14ac:dyDescent="0.25">
      <c r="A4821" s="18">
        <f>IF(ISNUMBER(SEARCH('1_Aspectos Geográficos'!$D$6,tab_estados[],1)),MAX($A$1:A4820)+1,0)</f>
        <v>4820</v>
      </c>
      <c r="B4821" s="18" t="s">
        <v>3416</v>
      </c>
      <c r="C4821" s="18" t="s">
        <v>3417</v>
      </c>
      <c r="D4821" s="18" t="s">
        <v>3524</v>
      </c>
      <c r="E4821" s="19" t="s">
        <v>10702</v>
      </c>
      <c r="F4821" s="18" t="str">
        <f t="shared" si="75"/>
        <v>Cajuru</v>
      </c>
      <c r="G4821" s="19">
        <v>660.08799999999997</v>
      </c>
    </row>
    <row r="4822" spans="1:7" x14ac:dyDescent="0.25">
      <c r="A4822" s="18">
        <f>IF(ISNUMBER(SEARCH('1_Aspectos Geográficos'!$D$6,tab_estados[],1)),MAX($A$1:A4821)+1,0)</f>
        <v>4821</v>
      </c>
      <c r="B4822" s="18" t="s">
        <v>3416</v>
      </c>
      <c r="C4822" s="18" t="s">
        <v>3417</v>
      </c>
      <c r="D4822" s="18" t="s">
        <v>3525</v>
      </c>
      <c r="E4822" s="19" t="s">
        <v>10703</v>
      </c>
      <c r="F4822" s="18" t="str">
        <f t="shared" si="75"/>
        <v>Campina Do Monte Alegre</v>
      </c>
      <c r="G4822" s="19">
        <v>185.03100000000001</v>
      </c>
    </row>
    <row r="4823" spans="1:7" x14ac:dyDescent="0.25">
      <c r="A4823" s="18">
        <f>IF(ISNUMBER(SEARCH('1_Aspectos Geográficos'!$D$6,tab_estados[],1)),MAX($A$1:A4822)+1,0)</f>
        <v>4822</v>
      </c>
      <c r="B4823" s="18" t="s">
        <v>3416</v>
      </c>
      <c r="C4823" s="18" t="s">
        <v>3417</v>
      </c>
      <c r="D4823" s="18" t="s">
        <v>3526</v>
      </c>
      <c r="E4823" s="19" t="s">
        <v>6012</v>
      </c>
      <c r="F4823" s="18" t="str">
        <f t="shared" si="75"/>
        <v>Campinas</v>
      </c>
      <c r="G4823" s="19">
        <v>794.57100000000003</v>
      </c>
    </row>
    <row r="4824" spans="1:7" x14ac:dyDescent="0.25">
      <c r="A4824" s="18">
        <f>IF(ISNUMBER(SEARCH('1_Aspectos Geográficos'!$D$6,tab_estados[],1)),MAX($A$1:A4823)+1,0)</f>
        <v>4823</v>
      </c>
      <c r="B4824" s="18" t="s">
        <v>3416</v>
      </c>
      <c r="C4824" s="18" t="s">
        <v>3417</v>
      </c>
      <c r="D4824" s="18" t="s">
        <v>3527</v>
      </c>
      <c r="E4824" s="19" t="s">
        <v>10704</v>
      </c>
      <c r="F4824" s="18" t="str">
        <f t="shared" si="75"/>
        <v>Campo Limpo Paulista</v>
      </c>
      <c r="G4824" s="19">
        <v>79.403000000000006</v>
      </c>
    </row>
    <row r="4825" spans="1:7" x14ac:dyDescent="0.25">
      <c r="A4825" s="18">
        <f>IF(ISNUMBER(SEARCH('1_Aspectos Geográficos'!$D$6,tab_estados[],1)),MAX($A$1:A4824)+1,0)</f>
        <v>4824</v>
      </c>
      <c r="B4825" s="18" t="s">
        <v>3416</v>
      </c>
      <c r="C4825" s="18" t="s">
        <v>3417</v>
      </c>
      <c r="D4825" s="18" t="s">
        <v>3528</v>
      </c>
      <c r="E4825" s="19" t="s">
        <v>10705</v>
      </c>
      <c r="F4825" s="18" t="str">
        <f t="shared" si="75"/>
        <v>Campos Do Jordão</v>
      </c>
      <c r="G4825" s="19">
        <v>290.52</v>
      </c>
    </row>
    <row r="4826" spans="1:7" x14ac:dyDescent="0.25">
      <c r="A4826" s="18">
        <f>IF(ISNUMBER(SEARCH('1_Aspectos Geográficos'!$D$6,tab_estados[],1)),MAX($A$1:A4825)+1,0)</f>
        <v>4825</v>
      </c>
      <c r="B4826" s="18" t="s">
        <v>3416</v>
      </c>
      <c r="C4826" s="18" t="s">
        <v>3417</v>
      </c>
      <c r="D4826" s="18" t="s">
        <v>3529</v>
      </c>
      <c r="E4826" s="19" t="s">
        <v>10706</v>
      </c>
      <c r="F4826" s="18" t="str">
        <f t="shared" si="75"/>
        <v>Campos Novos Paulista</v>
      </c>
      <c r="G4826" s="19">
        <v>484.19900000000001</v>
      </c>
    </row>
    <row r="4827" spans="1:7" x14ac:dyDescent="0.25">
      <c r="A4827" s="18">
        <f>IF(ISNUMBER(SEARCH('1_Aspectos Geográficos'!$D$6,tab_estados[],1)),MAX($A$1:A4826)+1,0)</f>
        <v>4826</v>
      </c>
      <c r="B4827" s="18" t="s">
        <v>3416</v>
      </c>
      <c r="C4827" s="18" t="s">
        <v>3417</v>
      </c>
      <c r="D4827" s="18" t="s">
        <v>3530</v>
      </c>
      <c r="E4827" s="19" t="s">
        <v>10707</v>
      </c>
      <c r="F4827" s="18" t="str">
        <f t="shared" si="75"/>
        <v>Cananéia</v>
      </c>
      <c r="G4827" s="19">
        <v>1237.357</v>
      </c>
    </row>
    <row r="4828" spans="1:7" x14ac:dyDescent="0.25">
      <c r="A4828" s="18">
        <f>IF(ISNUMBER(SEARCH('1_Aspectos Geográficos'!$D$6,tab_estados[],1)),MAX($A$1:A4827)+1,0)</f>
        <v>4827</v>
      </c>
      <c r="B4828" s="18" t="s">
        <v>3416</v>
      </c>
      <c r="C4828" s="18" t="s">
        <v>3417</v>
      </c>
      <c r="D4828" s="18" t="s">
        <v>3531</v>
      </c>
      <c r="E4828" s="19" t="s">
        <v>10708</v>
      </c>
      <c r="F4828" s="18" t="str">
        <f t="shared" si="75"/>
        <v>Canas</v>
      </c>
      <c r="G4828" s="19">
        <v>53.261000000000003</v>
      </c>
    </row>
    <row r="4829" spans="1:7" x14ac:dyDescent="0.25">
      <c r="A4829" s="18">
        <f>IF(ISNUMBER(SEARCH('1_Aspectos Geográficos'!$D$6,tab_estados[],1)),MAX($A$1:A4828)+1,0)</f>
        <v>4828</v>
      </c>
      <c r="B4829" s="18" t="s">
        <v>3416</v>
      </c>
      <c r="C4829" s="18" t="s">
        <v>3417</v>
      </c>
      <c r="D4829" s="18" t="s">
        <v>3532</v>
      </c>
      <c r="E4829" s="19" t="s">
        <v>10709</v>
      </c>
      <c r="F4829" s="18" t="str">
        <f t="shared" si="75"/>
        <v>Cândido Mota</v>
      </c>
      <c r="G4829" s="19">
        <v>595.81100000000004</v>
      </c>
    </row>
    <row r="4830" spans="1:7" x14ac:dyDescent="0.25">
      <c r="A4830" s="18">
        <f>IF(ISNUMBER(SEARCH('1_Aspectos Geográficos'!$D$6,tab_estados[],1)),MAX($A$1:A4829)+1,0)</f>
        <v>4829</v>
      </c>
      <c r="B4830" s="18" t="s">
        <v>3416</v>
      </c>
      <c r="C4830" s="18" t="s">
        <v>3417</v>
      </c>
      <c r="D4830" s="18" t="s">
        <v>3533</v>
      </c>
      <c r="E4830" s="19" t="s">
        <v>10710</v>
      </c>
      <c r="F4830" s="18" t="str">
        <f t="shared" si="75"/>
        <v>Cândido Rodrigues</v>
      </c>
      <c r="G4830" s="19">
        <v>70.891999999999996</v>
      </c>
    </row>
    <row r="4831" spans="1:7" x14ac:dyDescent="0.25">
      <c r="A4831" s="18">
        <f>IF(ISNUMBER(SEARCH('1_Aspectos Geográficos'!$D$6,tab_estados[],1)),MAX($A$1:A4830)+1,0)</f>
        <v>4830</v>
      </c>
      <c r="B4831" s="18" t="s">
        <v>3416</v>
      </c>
      <c r="C4831" s="18" t="s">
        <v>3417</v>
      </c>
      <c r="D4831" s="18" t="s">
        <v>3534</v>
      </c>
      <c r="E4831" s="19" t="s">
        <v>10711</v>
      </c>
      <c r="F4831" s="18" t="str">
        <f t="shared" si="75"/>
        <v>Canitar</v>
      </c>
      <c r="G4831" s="19">
        <v>57.459000000000003</v>
      </c>
    </row>
    <row r="4832" spans="1:7" x14ac:dyDescent="0.25">
      <c r="A4832" s="18">
        <f>IF(ISNUMBER(SEARCH('1_Aspectos Geográficos'!$D$6,tab_estados[],1)),MAX($A$1:A4831)+1,0)</f>
        <v>4831</v>
      </c>
      <c r="B4832" s="18" t="s">
        <v>3416</v>
      </c>
      <c r="C4832" s="18" t="s">
        <v>3417</v>
      </c>
      <c r="D4832" s="18" t="s">
        <v>3535</v>
      </c>
      <c r="E4832" s="19" t="s">
        <v>10712</v>
      </c>
      <c r="F4832" s="18" t="str">
        <f t="shared" si="75"/>
        <v>Capão Bonito</v>
      </c>
      <c r="G4832" s="19">
        <v>1640.23</v>
      </c>
    </row>
    <row r="4833" spans="1:7" x14ac:dyDescent="0.25">
      <c r="A4833" s="18">
        <f>IF(ISNUMBER(SEARCH('1_Aspectos Geográficos'!$D$6,tab_estados[],1)),MAX($A$1:A4832)+1,0)</f>
        <v>4832</v>
      </c>
      <c r="B4833" s="18" t="s">
        <v>3416</v>
      </c>
      <c r="C4833" s="18" t="s">
        <v>3417</v>
      </c>
      <c r="D4833" s="18" t="s">
        <v>3536</v>
      </c>
      <c r="E4833" s="19" t="s">
        <v>10713</v>
      </c>
      <c r="F4833" s="18" t="str">
        <f t="shared" si="75"/>
        <v>Capela Do Alto</v>
      </c>
      <c r="G4833" s="19">
        <v>169.89</v>
      </c>
    </row>
    <row r="4834" spans="1:7" x14ac:dyDescent="0.25">
      <c r="A4834" s="18">
        <f>IF(ISNUMBER(SEARCH('1_Aspectos Geográficos'!$D$6,tab_estados[],1)),MAX($A$1:A4833)+1,0)</f>
        <v>4833</v>
      </c>
      <c r="B4834" s="18" t="s">
        <v>3416</v>
      </c>
      <c r="C4834" s="18" t="s">
        <v>3417</v>
      </c>
      <c r="D4834" s="18" t="s">
        <v>3537</v>
      </c>
      <c r="E4834" s="19" t="s">
        <v>10714</v>
      </c>
      <c r="F4834" s="18" t="str">
        <f t="shared" si="75"/>
        <v>Capivari</v>
      </c>
      <c r="G4834" s="19">
        <v>322.87799999999999</v>
      </c>
    </row>
    <row r="4835" spans="1:7" x14ac:dyDescent="0.25">
      <c r="A4835" s="18">
        <f>IF(ISNUMBER(SEARCH('1_Aspectos Geográficos'!$D$6,tab_estados[],1)),MAX($A$1:A4834)+1,0)</f>
        <v>4834</v>
      </c>
      <c r="B4835" s="18" t="s">
        <v>3416</v>
      </c>
      <c r="C4835" s="18" t="s">
        <v>3417</v>
      </c>
      <c r="D4835" s="18" t="s">
        <v>3538</v>
      </c>
      <c r="E4835" s="19" t="s">
        <v>10715</v>
      </c>
      <c r="F4835" s="18" t="str">
        <f t="shared" si="75"/>
        <v>Caraguatatuba</v>
      </c>
      <c r="G4835" s="19">
        <v>484.947</v>
      </c>
    </row>
    <row r="4836" spans="1:7" x14ac:dyDescent="0.25">
      <c r="A4836" s="18">
        <f>IF(ISNUMBER(SEARCH('1_Aspectos Geográficos'!$D$6,tab_estados[],1)),MAX($A$1:A4835)+1,0)</f>
        <v>4835</v>
      </c>
      <c r="B4836" s="18" t="s">
        <v>3416</v>
      </c>
      <c r="C4836" s="18" t="s">
        <v>3417</v>
      </c>
      <c r="D4836" s="18" t="s">
        <v>3539</v>
      </c>
      <c r="E4836" s="19" t="s">
        <v>10716</v>
      </c>
      <c r="F4836" s="18" t="str">
        <f t="shared" si="75"/>
        <v>Carapicuíba</v>
      </c>
      <c r="G4836" s="19">
        <v>34.545999999999999</v>
      </c>
    </row>
    <row r="4837" spans="1:7" x14ac:dyDescent="0.25">
      <c r="A4837" s="18">
        <f>IF(ISNUMBER(SEARCH('1_Aspectos Geográficos'!$D$6,tab_estados[],1)),MAX($A$1:A4836)+1,0)</f>
        <v>4836</v>
      </c>
      <c r="B4837" s="18" t="s">
        <v>3416</v>
      </c>
      <c r="C4837" s="18" t="s">
        <v>3417</v>
      </c>
      <c r="D4837" s="18" t="s">
        <v>3540</v>
      </c>
      <c r="E4837" s="19" t="s">
        <v>10717</v>
      </c>
      <c r="F4837" s="18" t="str">
        <f t="shared" si="75"/>
        <v>Cardoso</v>
      </c>
      <c r="G4837" s="19">
        <v>639.24800000000005</v>
      </c>
    </row>
    <row r="4838" spans="1:7" x14ac:dyDescent="0.25">
      <c r="A4838" s="18">
        <f>IF(ISNUMBER(SEARCH('1_Aspectos Geográficos'!$D$6,tab_estados[],1)),MAX($A$1:A4837)+1,0)</f>
        <v>4837</v>
      </c>
      <c r="B4838" s="18" t="s">
        <v>3416</v>
      </c>
      <c r="C4838" s="18" t="s">
        <v>3417</v>
      </c>
      <c r="D4838" s="18" t="s">
        <v>3541</v>
      </c>
      <c r="E4838" s="19" t="s">
        <v>10718</v>
      </c>
      <c r="F4838" s="18" t="str">
        <f t="shared" si="75"/>
        <v>Casa Branca</v>
      </c>
      <c r="G4838" s="19">
        <v>864.22500000000002</v>
      </c>
    </row>
    <row r="4839" spans="1:7" x14ac:dyDescent="0.25">
      <c r="A4839" s="18">
        <f>IF(ISNUMBER(SEARCH('1_Aspectos Geográficos'!$D$6,tab_estados[],1)),MAX($A$1:A4838)+1,0)</f>
        <v>4838</v>
      </c>
      <c r="B4839" s="18" t="s">
        <v>3416</v>
      </c>
      <c r="C4839" s="18" t="s">
        <v>3417</v>
      </c>
      <c r="D4839" s="18" t="s">
        <v>3542</v>
      </c>
      <c r="E4839" s="19" t="s">
        <v>10719</v>
      </c>
      <c r="F4839" s="18" t="str">
        <f t="shared" si="75"/>
        <v>Cássia Dos Coqueiros</v>
      </c>
      <c r="G4839" s="19">
        <v>191.68299999999999</v>
      </c>
    </row>
    <row r="4840" spans="1:7" x14ac:dyDescent="0.25">
      <c r="A4840" s="18">
        <f>IF(ISNUMBER(SEARCH('1_Aspectos Geográficos'!$D$6,tab_estados[],1)),MAX($A$1:A4839)+1,0)</f>
        <v>4839</v>
      </c>
      <c r="B4840" s="18" t="s">
        <v>3416</v>
      </c>
      <c r="C4840" s="18" t="s">
        <v>3417</v>
      </c>
      <c r="D4840" s="18" t="s">
        <v>3543</v>
      </c>
      <c r="E4840" s="19" t="s">
        <v>10720</v>
      </c>
      <c r="F4840" s="18" t="str">
        <f t="shared" si="75"/>
        <v>Castilho</v>
      </c>
      <c r="G4840" s="19">
        <v>1065.318</v>
      </c>
    </row>
    <row r="4841" spans="1:7" x14ac:dyDescent="0.25">
      <c r="A4841" s="18">
        <f>IF(ISNUMBER(SEARCH('1_Aspectos Geográficos'!$D$6,tab_estados[],1)),MAX($A$1:A4840)+1,0)</f>
        <v>4840</v>
      </c>
      <c r="B4841" s="18" t="s">
        <v>3416</v>
      </c>
      <c r="C4841" s="18" t="s">
        <v>3417</v>
      </c>
      <c r="D4841" s="18" t="s">
        <v>3544</v>
      </c>
      <c r="E4841" s="19" t="s">
        <v>10721</v>
      </c>
      <c r="F4841" s="18" t="str">
        <f t="shared" si="75"/>
        <v>Catanduva</v>
      </c>
      <c r="G4841" s="19">
        <v>290.596</v>
      </c>
    </row>
    <row r="4842" spans="1:7" x14ac:dyDescent="0.25">
      <c r="A4842" s="18">
        <f>IF(ISNUMBER(SEARCH('1_Aspectos Geográficos'!$D$6,tab_estados[],1)),MAX($A$1:A4841)+1,0)</f>
        <v>4841</v>
      </c>
      <c r="B4842" s="18" t="s">
        <v>3416</v>
      </c>
      <c r="C4842" s="18" t="s">
        <v>3417</v>
      </c>
      <c r="D4842" s="18" t="s">
        <v>3545</v>
      </c>
      <c r="E4842" s="19" t="s">
        <v>10722</v>
      </c>
      <c r="F4842" s="18" t="str">
        <f t="shared" si="75"/>
        <v>Catiguá</v>
      </c>
      <c r="G4842" s="19">
        <v>148.393</v>
      </c>
    </row>
    <row r="4843" spans="1:7" x14ac:dyDescent="0.25">
      <c r="A4843" s="18">
        <f>IF(ISNUMBER(SEARCH('1_Aspectos Geográficos'!$D$6,tab_estados[],1)),MAX($A$1:A4842)+1,0)</f>
        <v>4842</v>
      </c>
      <c r="B4843" s="18" t="s">
        <v>3416</v>
      </c>
      <c r="C4843" s="18" t="s">
        <v>3417</v>
      </c>
      <c r="D4843" s="18" t="s">
        <v>3546</v>
      </c>
      <c r="E4843" s="19" t="s">
        <v>7314</v>
      </c>
      <c r="F4843" s="18" t="str">
        <f t="shared" si="75"/>
        <v>Cedral</v>
      </c>
      <c r="G4843" s="19">
        <v>197.83799999999999</v>
      </c>
    </row>
    <row r="4844" spans="1:7" x14ac:dyDescent="0.25">
      <c r="A4844" s="18">
        <f>IF(ISNUMBER(SEARCH('1_Aspectos Geográficos'!$D$6,tab_estados[],1)),MAX($A$1:A4843)+1,0)</f>
        <v>4843</v>
      </c>
      <c r="B4844" s="18" t="s">
        <v>3416</v>
      </c>
      <c r="C4844" s="18" t="s">
        <v>3417</v>
      </c>
      <c r="D4844" s="18" t="s">
        <v>3547</v>
      </c>
      <c r="E4844" s="19" t="s">
        <v>10723</v>
      </c>
      <c r="F4844" s="18" t="str">
        <f t="shared" si="75"/>
        <v>Cerqueira César</v>
      </c>
      <c r="G4844" s="19">
        <v>511.62099999999998</v>
      </c>
    </row>
    <row r="4845" spans="1:7" x14ac:dyDescent="0.25">
      <c r="A4845" s="18">
        <f>IF(ISNUMBER(SEARCH('1_Aspectos Geográficos'!$D$6,tab_estados[],1)),MAX($A$1:A4844)+1,0)</f>
        <v>4844</v>
      </c>
      <c r="B4845" s="18" t="s">
        <v>3416</v>
      </c>
      <c r="C4845" s="18" t="s">
        <v>3417</v>
      </c>
      <c r="D4845" s="18" t="s">
        <v>3548</v>
      </c>
      <c r="E4845" s="19" t="s">
        <v>10724</v>
      </c>
      <c r="F4845" s="18" t="str">
        <f t="shared" si="75"/>
        <v>Cerquilho</v>
      </c>
      <c r="G4845" s="19">
        <v>127.803</v>
      </c>
    </row>
    <row r="4846" spans="1:7" x14ac:dyDescent="0.25">
      <c r="A4846" s="18">
        <f>IF(ISNUMBER(SEARCH('1_Aspectos Geográficos'!$D$6,tab_estados[],1)),MAX($A$1:A4845)+1,0)</f>
        <v>4845</v>
      </c>
      <c r="B4846" s="18" t="s">
        <v>3416</v>
      </c>
      <c r="C4846" s="18" t="s">
        <v>3417</v>
      </c>
      <c r="D4846" s="18" t="s">
        <v>3549</v>
      </c>
      <c r="E4846" s="19" t="s">
        <v>10725</v>
      </c>
      <c r="F4846" s="18" t="str">
        <f t="shared" si="75"/>
        <v>Cesário Lange</v>
      </c>
      <c r="G4846" s="19">
        <v>190.392</v>
      </c>
    </row>
    <row r="4847" spans="1:7" x14ac:dyDescent="0.25">
      <c r="A4847" s="18">
        <f>IF(ISNUMBER(SEARCH('1_Aspectos Geográficos'!$D$6,tab_estados[],1)),MAX($A$1:A4846)+1,0)</f>
        <v>4846</v>
      </c>
      <c r="B4847" s="18" t="s">
        <v>3416</v>
      </c>
      <c r="C4847" s="18" t="s">
        <v>3417</v>
      </c>
      <c r="D4847" s="18" t="s">
        <v>3550</v>
      </c>
      <c r="E4847" s="19" t="s">
        <v>10726</v>
      </c>
      <c r="F4847" s="18" t="str">
        <f t="shared" si="75"/>
        <v>Charqueada</v>
      </c>
      <c r="G4847" s="19">
        <v>175.846</v>
      </c>
    </row>
    <row r="4848" spans="1:7" x14ac:dyDescent="0.25">
      <c r="A4848" s="18">
        <f>IF(ISNUMBER(SEARCH('1_Aspectos Geográficos'!$D$6,tab_estados[],1)),MAX($A$1:A4847)+1,0)</f>
        <v>4847</v>
      </c>
      <c r="B4848" s="18" t="s">
        <v>3416</v>
      </c>
      <c r="C4848" s="18" t="s">
        <v>3417</v>
      </c>
      <c r="D4848" s="18" t="s">
        <v>3551</v>
      </c>
      <c r="E4848" s="19" t="s">
        <v>10727</v>
      </c>
      <c r="F4848" s="18" t="str">
        <f t="shared" si="75"/>
        <v>Clementina</v>
      </c>
      <c r="G4848" s="19">
        <v>168.59</v>
      </c>
    </row>
    <row r="4849" spans="1:7" x14ac:dyDescent="0.25">
      <c r="A4849" s="18">
        <f>IF(ISNUMBER(SEARCH('1_Aspectos Geográficos'!$D$6,tab_estados[],1)),MAX($A$1:A4848)+1,0)</f>
        <v>4848</v>
      </c>
      <c r="B4849" s="18" t="s">
        <v>3416</v>
      </c>
      <c r="C4849" s="18" t="s">
        <v>3417</v>
      </c>
      <c r="D4849" s="18" t="s">
        <v>3552</v>
      </c>
      <c r="E4849" s="19" t="s">
        <v>10728</v>
      </c>
      <c r="F4849" s="18" t="str">
        <f t="shared" si="75"/>
        <v>Colina</v>
      </c>
      <c r="G4849" s="19">
        <v>422.303</v>
      </c>
    </row>
    <row r="4850" spans="1:7" x14ac:dyDescent="0.25">
      <c r="A4850" s="18">
        <f>IF(ISNUMBER(SEARCH('1_Aspectos Geográficos'!$D$6,tab_estados[],1)),MAX($A$1:A4849)+1,0)</f>
        <v>4849</v>
      </c>
      <c r="B4850" s="18" t="s">
        <v>3416</v>
      </c>
      <c r="C4850" s="18" t="s">
        <v>3417</v>
      </c>
      <c r="D4850" s="18" t="s">
        <v>3553</v>
      </c>
      <c r="E4850" s="19" t="s">
        <v>10729</v>
      </c>
      <c r="F4850" s="18" t="str">
        <f t="shared" si="75"/>
        <v>Colômbia</v>
      </c>
      <c r="G4850" s="19">
        <v>728.64800000000002</v>
      </c>
    </row>
    <row r="4851" spans="1:7" x14ac:dyDescent="0.25">
      <c r="A4851" s="18">
        <f>IF(ISNUMBER(SEARCH('1_Aspectos Geográficos'!$D$6,tab_estados[],1)),MAX($A$1:A4850)+1,0)</f>
        <v>4850</v>
      </c>
      <c r="B4851" s="18" t="s">
        <v>3416</v>
      </c>
      <c r="C4851" s="18" t="s">
        <v>3417</v>
      </c>
      <c r="D4851" s="18" t="s">
        <v>3554</v>
      </c>
      <c r="E4851" s="19" t="s">
        <v>10730</v>
      </c>
      <c r="F4851" s="18" t="str">
        <f t="shared" si="75"/>
        <v>Conchal</v>
      </c>
      <c r="G4851" s="19">
        <v>182.79300000000001</v>
      </c>
    </row>
    <row r="4852" spans="1:7" x14ac:dyDescent="0.25">
      <c r="A4852" s="18">
        <f>IF(ISNUMBER(SEARCH('1_Aspectos Geográficos'!$D$6,tab_estados[],1)),MAX($A$1:A4851)+1,0)</f>
        <v>4851</v>
      </c>
      <c r="B4852" s="18" t="s">
        <v>3416</v>
      </c>
      <c r="C4852" s="18" t="s">
        <v>3417</v>
      </c>
      <c r="D4852" s="18" t="s">
        <v>3555</v>
      </c>
      <c r="E4852" s="19" t="s">
        <v>10731</v>
      </c>
      <c r="F4852" s="18" t="str">
        <f t="shared" si="75"/>
        <v>Conchas</v>
      </c>
      <c r="G4852" s="19">
        <v>466.12</v>
      </c>
    </row>
    <row r="4853" spans="1:7" x14ac:dyDescent="0.25">
      <c r="A4853" s="18">
        <f>IF(ISNUMBER(SEARCH('1_Aspectos Geográficos'!$D$6,tab_estados[],1)),MAX($A$1:A4852)+1,0)</f>
        <v>4852</v>
      </c>
      <c r="B4853" s="18" t="s">
        <v>3416</v>
      </c>
      <c r="C4853" s="18" t="s">
        <v>3417</v>
      </c>
      <c r="D4853" s="18" t="s">
        <v>3556</v>
      </c>
      <c r="E4853" s="19" t="s">
        <v>10732</v>
      </c>
      <c r="F4853" s="18" t="str">
        <f t="shared" si="75"/>
        <v>Cordeirópolis</v>
      </c>
      <c r="G4853" s="19">
        <v>137.57900000000001</v>
      </c>
    </row>
    <row r="4854" spans="1:7" x14ac:dyDescent="0.25">
      <c r="A4854" s="18">
        <f>IF(ISNUMBER(SEARCH('1_Aspectos Geográficos'!$D$6,tab_estados[],1)),MAX($A$1:A4853)+1,0)</f>
        <v>4853</v>
      </c>
      <c r="B4854" s="18" t="s">
        <v>3416</v>
      </c>
      <c r="C4854" s="18" t="s">
        <v>3417</v>
      </c>
      <c r="D4854" s="18" t="s">
        <v>3557</v>
      </c>
      <c r="E4854" s="19" t="s">
        <v>10733</v>
      </c>
      <c r="F4854" s="18" t="str">
        <f t="shared" si="75"/>
        <v>Coroados</v>
      </c>
      <c r="G4854" s="19">
        <v>246.82499999999999</v>
      </c>
    </row>
    <row r="4855" spans="1:7" x14ac:dyDescent="0.25">
      <c r="A4855" s="18">
        <f>IF(ISNUMBER(SEARCH('1_Aspectos Geográficos'!$D$6,tab_estados[],1)),MAX($A$1:A4854)+1,0)</f>
        <v>4854</v>
      </c>
      <c r="B4855" s="18" t="s">
        <v>3416</v>
      </c>
      <c r="C4855" s="18" t="s">
        <v>3417</v>
      </c>
      <c r="D4855" s="18" t="s">
        <v>3558</v>
      </c>
      <c r="E4855" s="19" t="s">
        <v>10734</v>
      </c>
      <c r="F4855" s="18" t="str">
        <f t="shared" si="75"/>
        <v>Coronel Macedo</v>
      </c>
      <c r="G4855" s="19">
        <v>303.83</v>
      </c>
    </row>
    <row r="4856" spans="1:7" x14ac:dyDescent="0.25">
      <c r="A4856" s="18">
        <f>IF(ISNUMBER(SEARCH('1_Aspectos Geográficos'!$D$6,tab_estados[],1)),MAX($A$1:A4855)+1,0)</f>
        <v>4855</v>
      </c>
      <c r="B4856" s="18" t="s">
        <v>3416</v>
      </c>
      <c r="C4856" s="18" t="s">
        <v>3417</v>
      </c>
      <c r="D4856" s="18" t="s">
        <v>3559</v>
      </c>
      <c r="E4856" s="19" t="s">
        <v>10735</v>
      </c>
      <c r="F4856" s="18" t="str">
        <f t="shared" si="75"/>
        <v>Corumbataí</v>
      </c>
      <c r="G4856" s="19">
        <v>278.62200000000001</v>
      </c>
    </row>
    <row r="4857" spans="1:7" x14ac:dyDescent="0.25">
      <c r="A4857" s="18">
        <f>IF(ISNUMBER(SEARCH('1_Aspectos Geográficos'!$D$6,tab_estados[],1)),MAX($A$1:A4856)+1,0)</f>
        <v>4856</v>
      </c>
      <c r="B4857" s="18" t="s">
        <v>3416</v>
      </c>
      <c r="C4857" s="18" t="s">
        <v>3417</v>
      </c>
      <c r="D4857" s="18" t="s">
        <v>3560</v>
      </c>
      <c r="E4857" s="19" t="s">
        <v>10736</v>
      </c>
      <c r="F4857" s="18" t="str">
        <f t="shared" si="75"/>
        <v>Cosmópolis</v>
      </c>
      <c r="G4857" s="19">
        <v>154.66499999999999</v>
      </c>
    </row>
    <row r="4858" spans="1:7" x14ac:dyDescent="0.25">
      <c r="A4858" s="18">
        <f>IF(ISNUMBER(SEARCH('1_Aspectos Geográficos'!$D$6,tab_estados[],1)),MAX($A$1:A4857)+1,0)</f>
        <v>4857</v>
      </c>
      <c r="B4858" s="18" t="s">
        <v>3416</v>
      </c>
      <c r="C4858" s="18" t="s">
        <v>3417</v>
      </c>
      <c r="D4858" s="18" t="s">
        <v>3561</v>
      </c>
      <c r="E4858" s="19" t="s">
        <v>10737</v>
      </c>
      <c r="F4858" s="18" t="str">
        <f t="shared" si="75"/>
        <v>Cosmorama</v>
      </c>
      <c r="G4858" s="19">
        <v>441.68</v>
      </c>
    </row>
    <row r="4859" spans="1:7" x14ac:dyDescent="0.25">
      <c r="A4859" s="18">
        <f>IF(ISNUMBER(SEARCH('1_Aspectos Geográficos'!$D$6,tab_estados[],1)),MAX($A$1:A4858)+1,0)</f>
        <v>4858</v>
      </c>
      <c r="B4859" s="18" t="s">
        <v>3416</v>
      </c>
      <c r="C4859" s="18" t="s">
        <v>3417</v>
      </c>
      <c r="D4859" s="18" t="s">
        <v>3562</v>
      </c>
      <c r="E4859" s="19" t="s">
        <v>10738</v>
      </c>
      <c r="F4859" s="18" t="str">
        <f t="shared" si="75"/>
        <v>Cotia</v>
      </c>
      <c r="G4859" s="19">
        <v>323.99400000000003</v>
      </c>
    </row>
    <row r="4860" spans="1:7" x14ac:dyDescent="0.25">
      <c r="A4860" s="18">
        <f>IF(ISNUMBER(SEARCH('1_Aspectos Geográficos'!$D$6,tab_estados[],1)),MAX($A$1:A4859)+1,0)</f>
        <v>4859</v>
      </c>
      <c r="B4860" s="18" t="s">
        <v>3416</v>
      </c>
      <c r="C4860" s="18" t="s">
        <v>3417</v>
      </c>
      <c r="D4860" s="18" t="s">
        <v>3563</v>
      </c>
      <c r="E4860" s="19" t="s">
        <v>10739</v>
      </c>
      <c r="F4860" s="18" t="str">
        <f t="shared" si="75"/>
        <v>Cravinhos</v>
      </c>
      <c r="G4860" s="19">
        <v>311.423</v>
      </c>
    </row>
    <row r="4861" spans="1:7" x14ac:dyDescent="0.25">
      <c r="A4861" s="18">
        <f>IF(ISNUMBER(SEARCH('1_Aspectos Geográficos'!$D$6,tab_estados[],1)),MAX($A$1:A4860)+1,0)</f>
        <v>4860</v>
      </c>
      <c r="B4861" s="18" t="s">
        <v>3416</v>
      </c>
      <c r="C4861" s="18" t="s">
        <v>3417</v>
      </c>
      <c r="D4861" s="18" t="s">
        <v>3564</v>
      </c>
      <c r="E4861" s="19" t="s">
        <v>10740</v>
      </c>
      <c r="F4861" s="18" t="str">
        <f t="shared" si="75"/>
        <v>Cristais Paulista</v>
      </c>
      <c r="G4861" s="19">
        <v>385.23</v>
      </c>
    </row>
    <row r="4862" spans="1:7" x14ac:dyDescent="0.25">
      <c r="A4862" s="18">
        <f>IF(ISNUMBER(SEARCH('1_Aspectos Geográficos'!$D$6,tab_estados[],1)),MAX($A$1:A4861)+1,0)</f>
        <v>4861</v>
      </c>
      <c r="B4862" s="18" t="s">
        <v>3416</v>
      </c>
      <c r="C4862" s="18" t="s">
        <v>3417</v>
      </c>
      <c r="D4862" s="18" t="s">
        <v>3565</v>
      </c>
      <c r="E4862" s="19" t="s">
        <v>10741</v>
      </c>
      <c r="F4862" s="18" t="str">
        <f t="shared" si="75"/>
        <v>Cruzália</v>
      </c>
      <c r="G4862" s="19">
        <v>149.33000000000001</v>
      </c>
    </row>
    <row r="4863" spans="1:7" x14ac:dyDescent="0.25">
      <c r="A4863" s="18">
        <f>IF(ISNUMBER(SEARCH('1_Aspectos Geográficos'!$D$6,tab_estados[],1)),MAX($A$1:A4862)+1,0)</f>
        <v>4862</v>
      </c>
      <c r="B4863" s="18" t="s">
        <v>3416</v>
      </c>
      <c r="C4863" s="18" t="s">
        <v>3417</v>
      </c>
      <c r="D4863" s="18" t="s">
        <v>3566</v>
      </c>
      <c r="E4863" s="19" t="s">
        <v>10742</v>
      </c>
      <c r="F4863" s="18" t="str">
        <f t="shared" si="75"/>
        <v>Cruzeiro</v>
      </c>
      <c r="G4863" s="19">
        <v>305.69900000000001</v>
      </c>
    </row>
    <row r="4864" spans="1:7" x14ac:dyDescent="0.25">
      <c r="A4864" s="18">
        <f>IF(ISNUMBER(SEARCH('1_Aspectos Geográficos'!$D$6,tab_estados[],1)),MAX($A$1:A4863)+1,0)</f>
        <v>4863</v>
      </c>
      <c r="B4864" s="18" t="s">
        <v>3416</v>
      </c>
      <c r="C4864" s="18" t="s">
        <v>3417</v>
      </c>
      <c r="D4864" s="18" t="s">
        <v>3567</v>
      </c>
      <c r="E4864" s="19" t="s">
        <v>10743</v>
      </c>
      <c r="F4864" s="18" t="str">
        <f t="shared" si="75"/>
        <v>Cubatão</v>
      </c>
      <c r="G4864" s="19">
        <v>142.87899999999999</v>
      </c>
    </row>
    <row r="4865" spans="1:7" x14ac:dyDescent="0.25">
      <c r="A4865" s="18">
        <f>IF(ISNUMBER(SEARCH('1_Aspectos Geográficos'!$D$6,tab_estados[],1)),MAX($A$1:A4864)+1,0)</f>
        <v>4864</v>
      </c>
      <c r="B4865" s="18" t="s">
        <v>3416</v>
      </c>
      <c r="C4865" s="18" t="s">
        <v>3417</v>
      </c>
      <c r="D4865" s="18" t="s">
        <v>3568</v>
      </c>
      <c r="E4865" s="19" t="s">
        <v>10744</v>
      </c>
      <c r="F4865" s="18" t="str">
        <f t="shared" si="75"/>
        <v>Cunha</v>
      </c>
      <c r="G4865" s="19">
        <v>1407.25</v>
      </c>
    </row>
    <row r="4866" spans="1:7" x14ac:dyDescent="0.25">
      <c r="A4866" s="18">
        <f>IF(ISNUMBER(SEARCH('1_Aspectos Geográficos'!$D$6,tab_estados[],1)),MAX($A$1:A4865)+1,0)</f>
        <v>4865</v>
      </c>
      <c r="B4866" s="18" t="s">
        <v>3416</v>
      </c>
      <c r="C4866" s="18" t="s">
        <v>3417</v>
      </c>
      <c r="D4866" s="18" t="s">
        <v>3569</v>
      </c>
      <c r="E4866" s="19" t="s">
        <v>10745</v>
      </c>
      <c r="F4866" s="18" t="str">
        <f t="shared" ref="F4866:F4929" si="76">IFERROR(VLOOKUP(ROW(A4865),lista,5,0),"")</f>
        <v>Descalvado</v>
      </c>
      <c r="G4866" s="19">
        <v>753.70600000000002</v>
      </c>
    </row>
    <row r="4867" spans="1:7" x14ac:dyDescent="0.25">
      <c r="A4867" s="18">
        <f>IF(ISNUMBER(SEARCH('1_Aspectos Geográficos'!$D$6,tab_estados[],1)),MAX($A$1:A4866)+1,0)</f>
        <v>4866</v>
      </c>
      <c r="B4867" s="18" t="s">
        <v>3416</v>
      </c>
      <c r="C4867" s="18" t="s">
        <v>3417</v>
      </c>
      <c r="D4867" s="18" t="s">
        <v>3570</v>
      </c>
      <c r="E4867" s="19" t="s">
        <v>10746</v>
      </c>
      <c r="F4867" s="18" t="str">
        <f t="shared" si="76"/>
        <v>Diadema</v>
      </c>
      <c r="G4867" s="19">
        <v>30.731999999999999</v>
      </c>
    </row>
    <row r="4868" spans="1:7" x14ac:dyDescent="0.25">
      <c r="A4868" s="18">
        <f>IF(ISNUMBER(SEARCH('1_Aspectos Geográficos'!$D$6,tab_estados[],1)),MAX($A$1:A4867)+1,0)</f>
        <v>4867</v>
      </c>
      <c r="B4868" s="18" t="s">
        <v>3416</v>
      </c>
      <c r="C4868" s="18" t="s">
        <v>3417</v>
      </c>
      <c r="D4868" s="18" t="s">
        <v>3571</v>
      </c>
      <c r="E4868" s="19" t="s">
        <v>10747</v>
      </c>
      <c r="F4868" s="18" t="str">
        <f t="shared" si="76"/>
        <v>Dirce Reis</v>
      </c>
      <c r="G4868" s="19">
        <v>88.132999999999996</v>
      </c>
    </row>
    <row r="4869" spans="1:7" x14ac:dyDescent="0.25">
      <c r="A4869" s="18">
        <f>IF(ISNUMBER(SEARCH('1_Aspectos Geográficos'!$D$6,tab_estados[],1)),MAX($A$1:A4868)+1,0)</f>
        <v>4868</v>
      </c>
      <c r="B4869" s="18" t="s">
        <v>3416</v>
      </c>
      <c r="C4869" s="18" t="s">
        <v>3417</v>
      </c>
      <c r="D4869" s="18" t="s">
        <v>3572</v>
      </c>
      <c r="E4869" s="19" t="s">
        <v>10748</v>
      </c>
      <c r="F4869" s="18" t="str">
        <f t="shared" si="76"/>
        <v>Divinolândia</v>
      </c>
      <c r="G4869" s="19">
        <v>223.749</v>
      </c>
    </row>
    <row r="4870" spans="1:7" x14ac:dyDescent="0.25">
      <c r="A4870" s="18">
        <f>IF(ISNUMBER(SEARCH('1_Aspectos Geográficos'!$D$6,tab_estados[],1)),MAX($A$1:A4869)+1,0)</f>
        <v>4869</v>
      </c>
      <c r="B4870" s="18" t="s">
        <v>3416</v>
      </c>
      <c r="C4870" s="18" t="s">
        <v>3417</v>
      </c>
      <c r="D4870" s="18" t="s">
        <v>3573</v>
      </c>
      <c r="E4870" s="19" t="s">
        <v>10749</v>
      </c>
      <c r="F4870" s="18" t="str">
        <f t="shared" si="76"/>
        <v>Dobrada</v>
      </c>
      <c r="G4870" s="19">
        <v>149.72900000000001</v>
      </c>
    </row>
    <row r="4871" spans="1:7" x14ac:dyDescent="0.25">
      <c r="A4871" s="18">
        <f>IF(ISNUMBER(SEARCH('1_Aspectos Geográficos'!$D$6,tab_estados[],1)),MAX($A$1:A4870)+1,0)</f>
        <v>4870</v>
      </c>
      <c r="B4871" s="18" t="s">
        <v>3416</v>
      </c>
      <c r="C4871" s="18" t="s">
        <v>3417</v>
      </c>
      <c r="D4871" s="18" t="s">
        <v>3574</v>
      </c>
      <c r="E4871" s="19" t="s">
        <v>10750</v>
      </c>
      <c r="F4871" s="18" t="str">
        <f t="shared" si="76"/>
        <v>Dois Córregos</v>
      </c>
      <c r="G4871" s="19">
        <v>632.97199999999998</v>
      </c>
    </row>
    <row r="4872" spans="1:7" x14ac:dyDescent="0.25">
      <c r="A4872" s="18">
        <f>IF(ISNUMBER(SEARCH('1_Aspectos Geográficos'!$D$6,tab_estados[],1)),MAX($A$1:A4871)+1,0)</f>
        <v>4871</v>
      </c>
      <c r="B4872" s="18" t="s">
        <v>3416</v>
      </c>
      <c r="C4872" s="18" t="s">
        <v>3417</v>
      </c>
      <c r="D4872" s="18" t="s">
        <v>3575</v>
      </c>
      <c r="E4872" s="19" t="s">
        <v>10751</v>
      </c>
      <c r="F4872" s="18" t="str">
        <f t="shared" si="76"/>
        <v>Dolcinópolis</v>
      </c>
      <c r="G4872" s="19">
        <v>77.938999999999993</v>
      </c>
    </row>
    <row r="4873" spans="1:7" x14ac:dyDescent="0.25">
      <c r="A4873" s="18">
        <f>IF(ISNUMBER(SEARCH('1_Aspectos Geográficos'!$D$6,tab_estados[],1)),MAX($A$1:A4872)+1,0)</f>
        <v>4872</v>
      </c>
      <c r="B4873" s="18" t="s">
        <v>3416</v>
      </c>
      <c r="C4873" s="18" t="s">
        <v>3417</v>
      </c>
      <c r="D4873" s="18" t="s">
        <v>3576</v>
      </c>
      <c r="E4873" s="19" t="s">
        <v>10752</v>
      </c>
      <c r="F4873" s="18" t="str">
        <f t="shared" si="76"/>
        <v>Dourado</v>
      </c>
      <c r="G4873" s="19">
        <v>205.874</v>
      </c>
    </row>
    <row r="4874" spans="1:7" x14ac:dyDescent="0.25">
      <c r="A4874" s="18">
        <f>IF(ISNUMBER(SEARCH('1_Aspectos Geográficos'!$D$6,tab_estados[],1)),MAX($A$1:A4873)+1,0)</f>
        <v>4873</v>
      </c>
      <c r="B4874" s="18" t="s">
        <v>3416</v>
      </c>
      <c r="C4874" s="18" t="s">
        <v>3417</v>
      </c>
      <c r="D4874" s="18" t="s">
        <v>3577</v>
      </c>
      <c r="E4874" s="19" t="s">
        <v>10753</v>
      </c>
      <c r="F4874" s="18" t="str">
        <f t="shared" si="76"/>
        <v>Dracena</v>
      </c>
      <c r="G4874" s="19">
        <v>487.68799999999999</v>
      </c>
    </row>
    <row r="4875" spans="1:7" x14ac:dyDescent="0.25">
      <c r="A4875" s="18">
        <f>IF(ISNUMBER(SEARCH('1_Aspectos Geográficos'!$D$6,tab_estados[],1)),MAX($A$1:A4874)+1,0)</f>
        <v>4874</v>
      </c>
      <c r="B4875" s="18" t="s">
        <v>3416</v>
      </c>
      <c r="C4875" s="18" t="s">
        <v>3417</v>
      </c>
      <c r="D4875" s="18" t="s">
        <v>3578</v>
      </c>
      <c r="E4875" s="19" t="s">
        <v>10754</v>
      </c>
      <c r="F4875" s="18" t="str">
        <f t="shared" si="76"/>
        <v>Duartina</v>
      </c>
      <c r="G4875" s="19">
        <v>264.55700000000002</v>
      </c>
    </row>
    <row r="4876" spans="1:7" x14ac:dyDescent="0.25">
      <c r="A4876" s="18">
        <f>IF(ISNUMBER(SEARCH('1_Aspectos Geográficos'!$D$6,tab_estados[],1)),MAX($A$1:A4875)+1,0)</f>
        <v>4875</v>
      </c>
      <c r="B4876" s="18" t="s">
        <v>3416</v>
      </c>
      <c r="C4876" s="18" t="s">
        <v>3417</v>
      </c>
      <c r="D4876" s="18" t="s">
        <v>3579</v>
      </c>
      <c r="E4876" s="19" t="s">
        <v>10755</v>
      </c>
      <c r="F4876" s="18" t="str">
        <f t="shared" si="76"/>
        <v>Dumont</v>
      </c>
      <c r="G4876" s="19">
        <v>111.376</v>
      </c>
    </row>
    <row r="4877" spans="1:7" x14ac:dyDescent="0.25">
      <c r="A4877" s="18">
        <f>IF(ISNUMBER(SEARCH('1_Aspectos Geográficos'!$D$6,tab_estados[],1)),MAX($A$1:A4876)+1,0)</f>
        <v>4876</v>
      </c>
      <c r="B4877" s="18" t="s">
        <v>3416</v>
      </c>
      <c r="C4877" s="18" t="s">
        <v>3417</v>
      </c>
      <c r="D4877" s="18" t="s">
        <v>3580</v>
      </c>
      <c r="E4877" s="19" t="s">
        <v>10756</v>
      </c>
      <c r="F4877" s="18" t="str">
        <f t="shared" si="76"/>
        <v>Echaporã</v>
      </c>
      <c r="G4877" s="19">
        <v>515.25800000000004</v>
      </c>
    </row>
    <row r="4878" spans="1:7" x14ac:dyDescent="0.25">
      <c r="A4878" s="18">
        <f>IF(ISNUMBER(SEARCH('1_Aspectos Geográficos'!$D$6,tab_estados[],1)),MAX($A$1:A4877)+1,0)</f>
        <v>4877</v>
      </c>
      <c r="B4878" s="18" t="s">
        <v>3416</v>
      </c>
      <c r="C4878" s="18" t="s">
        <v>3417</v>
      </c>
      <c r="D4878" s="18" t="s">
        <v>3581</v>
      </c>
      <c r="E4878" s="19" t="s">
        <v>7642</v>
      </c>
      <c r="F4878" s="18" t="str">
        <f t="shared" si="76"/>
        <v>Eldorado</v>
      </c>
      <c r="G4878" s="19">
        <v>1654.2560000000001</v>
      </c>
    </row>
    <row r="4879" spans="1:7" x14ac:dyDescent="0.25">
      <c r="A4879" s="18">
        <f>IF(ISNUMBER(SEARCH('1_Aspectos Geográficos'!$D$6,tab_estados[],1)),MAX($A$1:A4878)+1,0)</f>
        <v>4878</v>
      </c>
      <c r="B4879" s="18" t="s">
        <v>3416</v>
      </c>
      <c r="C4879" s="18" t="s">
        <v>3417</v>
      </c>
      <c r="D4879" s="18" t="s">
        <v>3582</v>
      </c>
      <c r="E4879" s="19" t="s">
        <v>10757</v>
      </c>
      <c r="F4879" s="18" t="str">
        <f t="shared" si="76"/>
        <v>Elias Fausto</v>
      </c>
      <c r="G4879" s="19">
        <v>202.36</v>
      </c>
    </row>
    <row r="4880" spans="1:7" x14ac:dyDescent="0.25">
      <c r="A4880" s="18">
        <f>IF(ISNUMBER(SEARCH('1_Aspectos Geográficos'!$D$6,tab_estados[],1)),MAX($A$1:A4879)+1,0)</f>
        <v>4879</v>
      </c>
      <c r="B4880" s="18" t="s">
        <v>3416</v>
      </c>
      <c r="C4880" s="18" t="s">
        <v>3417</v>
      </c>
      <c r="D4880" s="18" t="s">
        <v>3583</v>
      </c>
      <c r="E4880" s="19" t="s">
        <v>10758</v>
      </c>
      <c r="F4880" s="18" t="str">
        <f t="shared" si="76"/>
        <v>Elisiário</v>
      </c>
      <c r="G4880" s="19">
        <v>93.98</v>
      </c>
    </row>
    <row r="4881" spans="1:7" x14ac:dyDescent="0.25">
      <c r="A4881" s="18">
        <f>IF(ISNUMBER(SEARCH('1_Aspectos Geográficos'!$D$6,tab_estados[],1)),MAX($A$1:A4880)+1,0)</f>
        <v>4880</v>
      </c>
      <c r="B4881" s="18" t="s">
        <v>3416</v>
      </c>
      <c r="C4881" s="18" t="s">
        <v>3417</v>
      </c>
      <c r="D4881" s="18" t="s">
        <v>3584</v>
      </c>
      <c r="E4881" s="19" t="s">
        <v>10759</v>
      </c>
      <c r="F4881" s="18" t="str">
        <f t="shared" si="76"/>
        <v>Embaúba</v>
      </c>
      <c r="G4881" s="19">
        <v>83.129000000000005</v>
      </c>
    </row>
    <row r="4882" spans="1:7" x14ac:dyDescent="0.25">
      <c r="A4882" s="18">
        <f>IF(ISNUMBER(SEARCH('1_Aspectos Geográficos'!$D$6,tab_estados[],1)),MAX($A$1:A4881)+1,0)</f>
        <v>4881</v>
      </c>
      <c r="B4882" s="18" t="s">
        <v>3416</v>
      </c>
      <c r="C4882" s="18" t="s">
        <v>3417</v>
      </c>
      <c r="D4882" s="18" t="s">
        <v>3585</v>
      </c>
      <c r="E4882" s="19" t="s">
        <v>10760</v>
      </c>
      <c r="F4882" s="18" t="str">
        <f t="shared" si="76"/>
        <v>Embu Das Artes</v>
      </c>
      <c r="G4882" s="19">
        <v>70.397999999999996</v>
      </c>
    </row>
    <row r="4883" spans="1:7" x14ac:dyDescent="0.25">
      <c r="A4883" s="18">
        <f>IF(ISNUMBER(SEARCH('1_Aspectos Geográficos'!$D$6,tab_estados[],1)),MAX($A$1:A4882)+1,0)</f>
        <v>4882</v>
      </c>
      <c r="B4883" s="18" t="s">
        <v>3416</v>
      </c>
      <c r="C4883" s="18" t="s">
        <v>3417</v>
      </c>
      <c r="D4883" s="18" t="s">
        <v>3586</v>
      </c>
      <c r="E4883" s="19" t="s">
        <v>10761</v>
      </c>
      <c r="F4883" s="18" t="str">
        <f t="shared" si="76"/>
        <v>Embu-Guaçu</v>
      </c>
      <c r="G4883" s="19">
        <v>155.64099999999999</v>
      </c>
    </row>
    <row r="4884" spans="1:7" x14ac:dyDescent="0.25">
      <c r="A4884" s="18">
        <f>IF(ISNUMBER(SEARCH('1_Aspectos Geográficos'!$D$6,tab_estados[],1)),MAX($A$1:A4883)+1,0)</f>
        <v>4883</v>
      </c>
      <c r="B4884" s="18" t="s">
        <v>3416</v>
      </c>
      <c r="C4884" s="18" t="s">
        <v>3417</v>
      </c>
      <c r="D4884" s="18" t="s">
        <v>3587</v>
      </c>
      <c r="E4884" s="19" t="s">
        <v>10762</v>
      </c>
      <c r="F4884" s="18" t="str">
        <f t="shared" si="76"/>
        <v>Emilianópolis</v>
      </c>
      <c r="G4884" s="19">
        <v>225.167</v>
      </c>
    </row>
    <row r="4885" spans="1:7" x14ac:dyDescent="0.25">
      <c r="A4885" s="18">
        <f>IF(ISNUMBER(SEARCH('1_Aspectos Geográficos'!$D$6,tab_estados[],1)),MAX($A$1:A4884)+1,0)</f>
        <v>4884</v>
      </c>
      <c r="B4885" s="18" t="s">
        <v>3416</v>
      </c>
      <c r="C4885" s="18" t="s">
        <v>3417</v>
      </c>
      <c r="D4885" s="18" t="s">
        <v>3588</v>
      </c>
      <c r="E4885" s="19" t="s">
        <v>10763</v>
      </c>
      <c r="F4885" s="18" t="str">
        <f t="shared" si="76"/>
        <v>Engenheiro Coelho</v>
      </c>
      <c r="G4885" s="19">
        <v>109.941</v>
      </c>
    </row>
    <row r="4886" spans="1:7" x14ac:dyDescent="0.25">
      <c r="A4886" s="18">
        <f>IF(ISNUMBER(SEARCH('1_Aspectos Geográficos'!$D$6,tab_estados[],1)),MAX($A$1:A4885)+1,0)</f>
        <v>4885</v>
      </c>
      <c r="B4886" s="18" t="s">
        <v>3416</v>
      </c>
      <c r="C4886" s="18" t="s">
        <v>3417</v>
      </c>
      <c r="D4886" s="18" t="s">
        <v>3589</v>
      </c>
      <c r="E4886" s="19" t="s">
        <v>10764</v>
      </c>
      <c r="F4886" s="18" t="str">
        <f t="shared" si="76"/>
        <v>Espírito Santo Do Pinhal</v>
      </c>
      <c r="G4886" s="19">
        <v>389.23500000000001</v>
      </c>
    </row>
    <row r="4887" spans="1:7" x14ac:dyDescent="0.25">
      <c r="A4887" s="18">
        <f>IF(ISNUMBER(SEARCH('1_Aspectos Geográficos'!$D$6,tab_estados[],1)),MAX($A$1:A4886)+1,0)</f>
        <v>4886</v>
      </c>
      <c r="B4887" s="18" t="s">
        <v>3416</v>
      </c>
      <c r="C4887" s="18" t="s">
        <v>3417</v>
      </c>
      <c r="D4887" s="18" t="s">
        <v>3590</v>
      </c>
      <c r="E4887" s="19" t="s">
        <v>10765</v>
      </c>
      <c r="F4887" s="18" t="str">
        <f t="shared" si="76"/>
        <v>Espírito Santo Do Turvo</v>
      </c>
      <c r="G4887" s="19">
        <v>193.666</v>
      </c>
    </row>
    <row r="4888" spans="1:7" x14ac:dyDescent="0.25">
      <c r="A4888" s="18">
        <f>IF(ISNUMBER(SEARCH('1_Aspectos Geográficos'!$D$6,tab_estados[],1)),MAX($A$1:A4887)+1,0)</f>
        <v>4887</v>
      </c>
      <c r="B4888" s="18" t="s">
        <v>3416</v>
      </c>
      <c r="C4888" s="18" t="s">
        <v>3417</v>
      </c>
      <c r="D4888" s="18" t="s">
        <v>3591</v>
      </c>
      <c r="E4888" s="19" t="s">
        <v>10766</v>
      </c>
      <c r="F4888" s="18" t="str">
        <f t="shared" si="76"/>
        <v>Estrela D'Oeste</v>
      </c>
      <c r="G4888" s="19">
        <v>296.28100000000001</v>
      </c>
    </row>
    <row r="4889" spans="1:7" x14ac:dyDescent="0.25">
      <c r="A4889" s="18">
        <f>IF(ISNUMBER(SEARCH('1_Aspectos Geográficos'!$D$6,tab_estados[],1)),MAX($A$1:A4888)+1,0)</f>
        <v>4888</v>
      </c>
      <c r="B4889" s="18" t="s">
        <v>3416</v>
      </c>
      <c r="C4889" s="18" t="s">
        <v>3417</v>
      </c>
      <c r="D4889" s="18" t="s">
        <v>3592</v>
      </c>
      <c r="E4889" s="19" t="s">
        <v>7105</v>
      </c>
      <c r="F4889" s="18" t="str">
        <f t="shared" si="76"/>
        <v>Estrela Do Norte</v>
      </c>
      <c r="G4889" s="19">
        <v>264.98700000000002</v>
      </c>
    </row>
    <row r="4890" spans="1:7" x14ac:dyDescent="0.25">
      <c r="A4890" s="18">
        <f>IF(ISNUMBER(SEARCH('1_Aspectos Geográficos'!$D$6,tab_estados[],1)),MAX($A$1:A4889)+1,0)</f>
        <v>4889</v>
      </c>
      <c r="B4890" s="18" t="s">
        <v>3416</v>
      </c>
      <c r="C4890" s="18" t="s">
        <v>3417</v>
      </c>
      <c r="D4890" s="18" t="s">
        <v>3593</v>
      </c>
      <c r="E4890" s="19" t="s">
        <v>10767</v>
      </c>
      <c r="F4890" s="18" t="str">
        <f t="shared" si="76"/>
        <v>Euclides Da Cunha Paulista</v>
      </c>
      <c r="G4890" s="19">
        <v>573.89400000000001</v>
      </c>
    </row>
    <row r="4891" spans="1:7" x14ac:dyDescent="0.25">
      <c r="A4891" s="18">
        <f>IF(ISNUMBER(SEARCH('1_Aspectos Geográficos'!$D$6,tab_estados[],1)),MAX($A$1:A4890)+1,0)</f>
        <v>4890</v>
      </c>
      <c r="B4891" s="18" t="s">
        <v>3416</v>
      </c>
      <c r="C4891" s="18" t="s">
        <v>3417</v>
      </c>
      <c r="D4891" s="18" t="s">
        <v>3594</v>
      </c>
      <c r="E4891" s="19" t="s">
        <v>10768</v>
      </c>
      <c r="F4891" s="18" t="str">
        <f t="shared" si="76"/>
        <v>Fartura</v>
      </c>
      <c r="G4891" s="19">
        <v>429.17099999999999</v>
      </c>
    </row>
    <row r="4892" spans="1:7" x14ac:dyDescent="0.25">
      <c r="A4892" s="18">
        <f>IF(ISNUMBER(SEARCH('1_Aspectos Geográficos'!$D$6,tab_estados[],1)),MAX($A$1:A4891)+1,0)</f>
        <v>4891</v>
      </c>
      <c r="B4892" s="18" t="s">
        <v>3416</v>
      </c>
      <c r="C4892" s="18" t="s">
        <v>3417</v>
      </c>
      <c r="D4892" s="18" t="s">
        <v>3595</v>
      </c>
      <c r="E4892" s="19" t="s">
        <v>10769</v>
      </c>
      <c r="F4892" s="18" t="str">
        <f t="shared" si="76"/>
        <v>Fernandópolis</v>
      </c>
      <c r="G4892" s="19">
        <v>549.79700000000003</v>
      </c>
    </row>
    <row r="4893" spans="1:7" x14ac:dyDescent="0.25">
      <c r="A4893" s="18">
        <f>IF(ISNUMBER(SEARCH('1_Aspectos Geográficos'!$D$6,tab_estados[],1)),MAX($A$1:A4892)+1,0)</f>
        <v>4892</v>
      </c>
      <c r="B4893" s="18" t="s">
        <v>3416</v>
      </c>
      <c r="C4893" s="18" t="s">
        <v>3417</v>
      </c>
      <c r="D4893" s="18" t="s">
        <v>3596</v>
      </c>
      <c r="E4893" s="19" t="s">
        <v>10770</v>
      </c>
      <c r="F4893" s="18" t="str">
        <f t="shared" si="76"/>
        <v>Fernando Prestes</v>
      </c>
      <c r="G4893" s="19">
        <v>169.99</v>
      </c>
    </row>
    <row r="4894" spans="1:7" x14ac:dyDescent="0.25">
      <c r="A4894" s="18">
        <f>IF(ISNUMBER(SEARCH('1_Aspectos Geográficos'!$D$6,tab_estados[],1)),MAX($A$1:A4893)+1,0)</f>
        <v>4893</v>
      </c>
      <c r="B4894" s="18" t="s">
        <v>3416</v>
      </c>
      <c r="C4894" s="18" t="s">
        <v>3417</v>
      </c>
      <c r="D4894" s="18" t="s">
        <v>3597</v>
      </c>
      <c r="E4894" s="19" t="s">
        <v>10771</v>
      </c>
      <c r="F4894" s="18" t="str">
        <f t="shared" si="76"/>
        <v>Fernão</v>
      </c>
      <c r="G4894" s="19">
        <v>100.504</v>
      </c>
    </row>
    <row r="4895" spans="1:7" x14ac:dyDescent="0.25">
      <c r="A4895" s="18">
        <f>IF(ISNUMBER(SEARCH('1_Aspectos Geográficos'!$D$6,tab_estados[],1)),MAX($A$1:A4894)+1,0)</f>
        <v>4894</v>
      </c>
      <c r="B4895" s="18" t="s">
        <v>3416</v>
      </c>
      <c r="C4895" s="18" t="s">
        <v>3417</v>
      </c>
      <c r="D4895" s="18" t="s">
        <v>3598</v>
      </c>
      <c r="E4895" s="19" t="s">
        <v>10772</v>
      </c>
      <c r="F4895" s="18" t="str">
        <f t="shared" si="76"/>
        <v>Ferraz De Vasconcelos</v>
      </c>
      <c r="G4895" s="19">
        <v>29.564</v>
      </c>
    </row>
    <row r="4896" spans="1:7" x14ac:dyDescent="0.25">
      <c r="A4896" s="18">
        <f>IF(ISNUMBER(SEARCH('1_Aspectos Geográficos'!$D$6,tab_estados[],1)),MAX($A$1:A4895)+1,0)</f>
        <v>4895</v>
      </c>
      <c r="B4896" s="18" t="s">
        <v>3416</v>
      </c>
      <c r="C4896" s="18" t="s">
        <v>3417</v>
      </c>
      <c r="D4896" s="18" t="s">
        <v>3599</v>
      </c>
      <c r="E4896" s="19" t="s">
        <v>10773</v>
      </c>
      <c r="F4896" s="18" t="str">
        <f t="shared" si="76"/>
        <v>Flora Rica</v>
      </c>
      <c r="G4896" s="19">
        <v>224.71100000000001</v>
      </c>
    </row>
    <row r="4897" spans="1:7" x14ac:dyDescent="0.25">
      <c r="A4897" s="18">
        <f>IF(ISNUMBER(SEARCH('1_Aspectos Geográficos'!$D$6,tab_estados[],1)),MAX($A$1:A4896)+1,0)</f>
        <v>4896</v>
      </c>
      <c r="B4897" s="18" t="s">
        <v>3416</v>
      </c>
      <c r="C4897" s="18" t="s">
        <v>3417</v>
      </c>
      <c r="D4897" s="18" t="s">
        <v>3600</v>
      </c>
      <c r="E4897" s="19" t="s">
        <v>10774</v>
      </c>
      <c r="F4897" s="18" t="str">
        <f t="shared" si="76"/>
        <v>Floreal</v>
      </c>
      <c r="G4897" s="19">
        <v>204.23599999999999</v>
      </c>
    </row>
    <row r="4898" spans="1:7" x14ac:dyDescent="0.25">
      <c r="A4898" s="18">
        <f>IF(ISNUMBER(SEARCH('1_Aspectos Geográficos'!$D$6,tab_estados[],1)),MAX($A$1:A4897)+1,0)</f>
        <v>4897</v>
      </c>
      <c r="B4898" s="18" t="s">
        <v>3416</v>
      </c>
      <c r="C4898" s="18" t="s">
        <v>3417</v>
      </c>
      <c r="D4898" s="18" t="s">
        <v>3601</v>
      </c>
      <c r="E4898" s="19" t="s">
        <v>10775</v>
      </c>
      <c r="F4898" s="18" t="str">
        <f t="shared" si="76"/>
        <v>Flórida Paulista</v>
      </c>
      <c r="G4898" s="19">
        <v>524.13800000000003</v>
      </c>
    </row>
    <row r="4899" spans="1:7" x14ac:dyDescent="0.25">
      <c r="A4899" s="18">
        <f>IF(ISNUMBER(SEARCH('1_Aspectos Geográficos'!$D$6,tab_estados[],1)),MAX($A$1:A4898)+1,0)</f>
        <v>4898</v>
      </c>
      <c r="B4899" s="18" t="s">
        <v>3416</v>
      </c>
      <c r="C4899" s="18" t="s">
        <v>3417</v>
      </c>
      <c r="D4899" s="18" t="s">
        <v>3602</v>
      </c>
      <c r="E4899" s="19" t="s">
        <v>10776</v>
      </c>
      <c r="F4899" s="18" t="str">
        <f t="shared" si="76"/>
        <v>Florínia</v>
      </c>
      <c r="G4899" s="19">
        <v>225.886</v>
      </c>
    </row>
    <row r="4900" spans="1:7" x14ac:dyDescent="0.25">
      <c r="A4900" s="18">
        <f>IF(ISNUMBER(SEARCH('1_Aspectos Geográficos'!$D$6,tab_estados[],1)),MAX($A$1:A4899)+1,0)</f>
        <v>4899</v>
      </c>
      <c r="B4900" s="18" t="s">
        <v>3416</v>
      </c>
      <c r="C4900" s="18" t="s">
        <v>3417</v>
      </c>
      <c r="D4900" s="18" t="s">
        <v>3603</v>
      </c>
      <c r="E4900" s="19" t="s">
        <v>10777</v>
      </c>
      <c r="F4900" s="18" t="str">
        <f t="shared" si="76"/>
        <v>Franca</v>
      </c>
      <c r="G4900" s="19">
        <v>605.67899999999997</v>
      </c>
    </row>
    <row r="4901" spans="1:7" x14ac:dyDescent="0.25">
      <c r="A4901" s="18">
        <f>IF(ISNUMBER(SEARCH('1_Aspectos Geográficos'!$D$6,tab_estados[],1)),MAX($A$1:A4900)+1,0)</f>
        <v>4900</v>
      </c>
      <c r="B4901" s="18" t="s">
        <v>3416</v>
      </c>
      <c r="C4901" s="18" t="s">
        <v>3417</v>
      </c>
      <c r="D4901" s="18" t="s">
        <v>3604</v>
      </c>
      <c r="E4901" s="19" t="s">
        <v>10778</v>
      </c>
      <c r="F4901" s="18" t="str">
        <f t="shared" si="76"/>
        <v>Francisco Morato</v>
      </c>
      <c r="G4901" s="19">
        <v>49.000999999999998</v>
      </c>
    </row>
    <row r="4902" spans="1:7" x14ac:dyDescent="0.25">
      <c r="A4902" s="18">
        <f>IF(ISNUMBER(SEARCH('1_Aspectos Geográficos'!$D$6,tab_estados[],1)),MAX($A$1:A4901)+1,0)</f>
        <v>4901</v>
      </c>
      <c r="B4902" s="18" t="s">
        <v>3416</v>
      </c>
      <c r="C4902" s="18" t="s">
        <v>3417</v>
      </c>
      <c r="D4902" s="18" t="s">
        <v>3605</v>
      </c>
      <c r="E4902" s="19" t="s">
        <v>10779</v>
      </c>
      <c r="F4902" s="18" t="str">
        <f t="shared" si="76"/>
        <v>Franco Da Rocha</v>
      </c>
      <c r="G4902" s="19">
        <v>132.77500000000001</v>
      </c>
    </row>
    <row r="4903" spans="1:7" x14ac:dyDescent="0.25">
      <c r="A4903" s="18">
        <f>IF(ISNUMBER(SEARCH('1_Aspectos Geográficos'!$D$6,tab_estados[],1)),MAX($A$1:A4902)+1,0)</f>
        <v>4902</v>
      </c>
      <c r="B4903" s="18" t="s">
        <v>3416</v>
      </c>
      <c r="C4903" s="18" t="s">
        <v>3417</v>
      </c>
      <c r="D4903" s="18" t="s">
        <v>3606</v>
      </c>
      <c r="E4903" s="19" t="s">
        <v>10780</v>
      </c>
      <c r="F4903" s="18" t="str">
        <f t="shared" si="76"/>
        <v>Gabriel Monteiro</v>
      </c>
      <c r="G4903" s="19">
        <v>138.68100000000001</v>
      </c>
    </row>
    <row r="4904" spans="1:7" x14ac:dyDescent="0.25">
      <c r="A4904" s="18">
        <f>IF(ISNUMBER(SEARCH('1_Aspectos Geográficos'!$D$6,tab_estados[],1)),MAX($A$1:A4903)+1,0)</f>
        <v>4903</v>
      </c>
      <c r="B4904" s="18" t="s">
        <v>3416</v>
      </c>
      <c r="C4904" s="18" t="s">
        <v>3417</v>
      </c>
      <c r="D4904" s="18" t="s">
        <v>3607</v>
      </c>
      <c r="E4904" s="19" t="s">
        <v>10781</v>
      </c>
      <c r="F4904" s="18" t="str">
        <f t="shared" si="76"/>
        <v>Gália</v>
      </c>
      <c r="G4904" s="19">
        <v>355.91399999999999</v>
      </c>
    </row>
    <row r="4905" spans="1:7" x14ac:dyDescent="0.25">
      <c r="A4905" s="18">
        <f>IF(ISNUMBER(SEARCH('1_Aspectos Geográficos'!$D$6,tab_estados[],1)),MAX($A$1:A4904)+1,0)</f>
        <v>4904</v>
      </c>
      <c r="B4905" s="18" t="s">
        <v>3416</v>
      </c>
      <c r="C4905" s="18" t="s">
        <v>3417</v>
      </c>
      <c r="D4905" s="18" t="s">
        <v>3608</v>
      </c>
      <c r="E4905" s="19" t="s">
        <v>10782</v>
      </c>
      <c r="F4905" s="18" t="str">
        <f t="shared" si="76"/>
        <v>Garça</v>
      </c>
      <c r="G4905" s="19">
        <v>555.80700000000002</v>
      </c>
    </row>
    <row r="4906" spans="1:7" x14ac:dyDescent="0.25">
      <c r="A4906" s="18">
        <f>IF(ISNUMBER(SEARCH('1_Aspectos Geográficos'!$D$6,tab_estados[],1)),MAX($A$1:A4905)+1,0)</f>
        <v>4905</v>
      </c>
      <c r="B4906" s="18" t="s">
        <v>3416</v>
      </c>
      <c r="C4906" s="18" t="s">
        <v>3417</v>
      </c>
      <c r="D4906" s="18" t="s">
        <v>3609</v>
      </c>
      <c r="E4906" s="19" t="s">
        <v>10783</v>
      </c>
      <c r="F4906" s="18" t="str">
        <f t="shared" si="76"/>
        <v>Gastão Vidigal</v>
      </c>
      <c r="G4906" s="19">
        <v>180.56899999999999</v>
      </c>
    </row>
    <row r="4907" spans="1:7" x14ac:dyDescent="0.25">
      <c r="A4907" s="18">
        <f>IF(ISNUMBER(SEARCH('1_Aspectos Geográficos'!$D$6,tab_estados[],1)),MAX($A$1:A4906)+1,0)</f>
        <v>4906</v>
      </c>
      <c r="B4907" s="18" t="s">
        <v>3416</v>
      </c>
      <c r="C4907" s="18" t="s">
        <v>3417</v>
      </c>
      <c r="D4907" s="18" t="s">
        <v>3610</v>
      </c>
      <c r="E4907" s="19" t="s">
        <v>10784</v>
      </c>
      <c r="F4907" s="18" t="str">
        <f t="shared" si="76"/>
        <v>Gavião Peixoto</v>
      </c>
      <c r="G4907" s="19">
        <v>243.76599999999999</v>
      </c>
    </row>
    <row r="4908" spans="1:7" x14ac:dyDescent="0.25">
      <c r="A4908" s="18">
        <f>IF(ISNUMBER(SEARCH('1_Aspectos Geográficos'!$D$6,tab_estados[],1)),MAX($A$1:A4907)+1,0)</f>
        <v>4907</v>
      </c>
      <c r="B4908" s="18" t="s">
        <v>3416</v>
      </c>
      <c r="C4908" s="18" t="s">
        <v>3417</v>
      </c>
      <c r="D4908" s="18" t="s">
        <v>3611</v>
      </c>
      <c r="E4908" s="19" t="s">
        <v>10785</v>
      </c>
      <c r="F4908" s="18" t="str">
        <f t="shared" si="76"/>
        <v>General Salgado</v>
      </c>
      <c r="G4908" s="19">
        <v>494.37599999999998</v>
      </c>
    </row>
    <row r="4909" spans="1:7" x14ac:dyDescent="0.25">
      <c r="A4909" s="18">
        <f>IF(ISNUMBER(SEARCH('1_Aspectos Geográficos'!$D$6,tab_estados[],1)),MAX($A$1:A4908)+1,0)</f>
        <v>4908</v>
      </c>
      <c r="B4909" s="18" t="s">
        <v>3416</v>
      </c>
      <c r="C4909" s="18" t="s">
        <v>3417</v>
      </c>
      <c r="D4909" s="18" t="s">
        <v>3612</v>
      </c>
      <c r="E4909" s="19" t="s">
        <v>10786</v>
      </c>
      <c r="F4909" s="18" t="str">
        <f t="shared" si="76"/>
        <v>Getulina</v>
      </c>
      <c r="G4909" s="19">
        <v>676.755</v>
      </c>
    </row>
    <row r="4910" spans="1:7" x14ac:dyDescent="0.25">
      <c r="A4910" s="18">
        <f>IF(ISNUMBER(SEARCH('1_Aspectos Geográficos'!$D$6,tab_estados[],1)),MAX($A$1:A4909)+1,0)</f>
        <v>4909</v>
      </c>
      <c r="B4910" s="18" t="s">
        <v>3416</v>
      </c>
      <c r="C4910" s="18" t="s">
        <v>3417</v>
      </c>
      <c r="D4910" s="18" t="s">
        <v>3613</v>
      </c>
      <c r="E4910" s="19" t="s">
        <v>10787</v>
      </c>
      <c r="F4910" s="18" t="str">
        <f t="shared" si="76"/>
        <v>Glicério</v>
      </c>
      <c r="G4910" s="19">
        <v>272.8</v>
      </c>
    </row>
    <row r="4911" spans="1:7" x14ac:dyDescent="0.25">
      <c r="A4911" s="18">
        <f>IF(ISNUMBER(SEARCH('1_Aspectos Geográficos'!$D$6,tab_estados[],1)),MAX($A$1:A4910)+1,0)</f>
        <v>4910</v>
      </c>
      <c r="B4911" s="18" t="s">
        <v>3416</v>
      </c>
      <c r="C4911" s="18" t="s">
        <v>3417</v>
      </c>
      <c r="D4911" s="18" t="s">
        <v>3614</v>
      </c>
      <c r="E4911" s="19" t="s">
        <v>10788</v>
      </c>
      <c r="F4911" s="18" t="str">
        <f t="shared" si="76"/>
        <v>Guaiçara</v>
      </c>
      <c r="G4911" s="19">
        <v>277.154</v>
      </c>
    </row>
    <row r="4912" spans="1:7" x14ac:dyDescent="0.25">
      <c r="A4912" s="18">
        <f>IF(ISNUMBER(SEARCH('1_Aspectos Geográficos'!$D$6,tab_estados[],1)),MAX($A$1:A4911)+1,0)</f>
        <v>4911</v>
      </c>
      <c r="B4912" s="18" t="s">
        <v>3416</v>
      </c>
      <c r="C4912" s="18" t="s">
        <v>3417</v>
      </c>
      <c r="D4912" s="18" t="s">
        <v>3615</v>
      </c>
      <c r="E4912" s="19" t="s">
        <v>10789</v>
      </c>
      <c r="F4912" s="18" t="str">
        <f t="shared" si="76"/>
        <v>Guaimbê</v>
      </c>
      <c r="G4912" s="19">
        <v>217.81100000000001</v>
      </c>
    </row>
    <row r="4913" spans="1:7" x14ac:dyDescent="0.25">
      <c r="A4913" s="18">
        <f>IF(ISNUMBER(SEARCH('1_Aspectos Geográficos'!$D$6,tab_estados[],1)),MAX($A$1:A4912)+1,0)</f>
        <v>4912</v>
      </c>
      <c r="B4913" s="18" t="s">
        <v>3416</v>
      </c>
      <c r="C4913" s="18" t="s">
        <v>3417</v>
      </c>
      <c r="D4913" s="18" t="s">
        <v>3616</v>
      </c>
      <c r="E4913" s="19" t="s">
        <v>8959</v>
      </c>
      <c r="F4913" s="18" t="str">
        <f t="shared" si="76"/>
        <v>Guaíra</v>
      </c>
      <c r="G4913" s="19">
        <v>1258.4649999999999</v>
      </c>
    </row>
    <row r="4914" spans="1:7" x14ac:dyDescent="0.25">
      <c r="A4914" s="18">
        <f>IF(ISNUMBER(SEARCH('1_Aspectos Geográficos'!$D$6,tab_estados[],1)),MAX($A$1:A4913)+1,0)</f>
        <v>4913</v>
      </c>
      <c r="B4914" s="18" t="s">
        <v>3416</v>
      </c>
      <c r="C4914" s="18" t="s">
        <v>3417</v>
      </c>
      <c r="D4914" s="18" t="s">
        <v>3617</v>
      </c>
      <c r="E4914" s="19" t="s">
        <v>10790</v>
      </c>
      <c r="F4914" s="18" t="str">
        <f t="shared" si="76"/>
        <v>Guapiaçu</v>
      </c>
      <c r="G4914" s="19">
        <v>325.12599999999998</v>
      </c>
    </row>
    <row r="4915" spans="1:7" x14ac:dyDescent="0.25">
      <c r="A4915" s="18">
        <f>IF(ISNUMBER(SEARCH('1_Aspectos Geográficos'!$D$6,tab_estados[],1)),MAX($A$1:A4914)+1,0)</f>
        <v>4914</v>
      </c>
      <c r="B4915" s="18" t="s">
        <v>3416</v>
      </c>
      <c r="C4915" s="18" t="s">
        <v>3417</v>
      </c>
      <c r="D4915" s="18" t="s">
        <v>3618</v>
      </c>
      <c r="E4915" s="19" t="s">
        <v>10791</v>
      </c>
      <c r="F4915" s="18" t="str">
        <f t="shared" si="76"/>
        <v>Guapiara</v>
      </c>
      <c r="G4915" s="19">
        <v>408.29199999999997</v>
      </c>
    </row>
    <row r="4916" spans="1:7" x14ac:dyDescent="0.25">
      <c r="A4916" s="18">
        <f>IF(ISNUMBER(SEARCH('1_Aspectos Geográficos'!$D$6,tab_estados[],1)),MAX($A$1:A4915)+1,0)</f>
        <v>4915</v>
      </c>
      <c r="B4916" s="18" t="s">
        <v>3416</v>
      </c>
      <c r="C4916" s="18" t="s">
        <v>3417</v>
      </c>
      <c r="D4916" s="18" t="s">
        <v>3619</v>
      </c>
      <c r="E4916" s="19" t="s">
        <v>10792</v>
      </c>
      <c r="F4916" s="18" t="str">
        <f t="shared" si="76"/>
        <v>Guará</v>
      </c>
      <c r="G4916" s="19">
        <v>362.18299999999999</v>
      </c>
    </row>
    <row r="4917" spans="1:7" x14ac:dyDescent="0.25">
      <c r="A4917" s="18">
        <f>IF(ISNUMBER(SEARCH('1_Aspectos Geográficos'!$D$6,tab_estados[],1)),MAX($A$1:A4916)+1,0)</f>
        <v>4916</v>
      </c>
      <c r="B4917" s="18" t="s">
        <v>3416</v>
      </c>
      <c r="C4917" s="18" t="s">
        <v>3417</v>
      </c>
      <c r="D4917" s="18" t="s">
        <v>3620</v>
      </c>
      <c r="E4917" s="19" t="s">
        <v>10793</v>
      </c>
      <c r="F4917" s="18" t="str">
        <f t="shared" si="76"/>
        <v>Guaraçaí</v>
      </c>
      <c r="G4917" s="19">
        <v>569.197</v>
      </c>
    </row>
    <row r="4918" spans="1:7" x14ac:dyDescent="0.25">
      <c r="A4918" s="18">
        <f>IF(ISNUMBER(SEARCH('1_Aspectos Geográficos'!$D$6,tab_estados[],1)),MAX($A$1:A4917)+1,0)</f>
        <v>4917</v>
      </c>
      <c r="B4918" s="18" t="s">
        <v>3416</v>
      </c>
      <c r="C4918" s="18" t="s">
        <v>3417</v>
      </c>
      <c r="D4918" s="18" t="s">
        <v>3621</v>
      </c>
      <c r="E4918" s="19" t="s">
        <v>8964</v>
      </c>
      <c r="F4918" s="18" t="str">
        <f t="shared" si="76"/>
        <v>Guaraci</v>
      </c>
      <c r="G4918" s="19">
        <v>641.50099999999998</v>
      </c>
    </row>
    <row r="4919" spans="1:7" x14ac:dyDescent="0.25">
      <c r="A4919" s="18">
        <f>IF(ISNUMBER(SEARCH('1_Aspectos Geográficos'!$D$6,tab_estados[],1)),MAX($A$1:A4918)+1,0)</f>
        <v>4918</v>
      </c>
      <c r="B4919" s="18" t="s">
        <v>3416</v>
      </c>
      <c r="C4919" s="18" t="s">
        <v>3417</v>
      </c>
      <c r="D4919" s="18" t="s">
        <v>3622</v>
      </c>
      <c r="E4919" s="19" t="s">
        <v>10794</v>
      </c>
      <c r="F4919" s="18" t="str">
        <f t="shared" si="76"/>
        <v>Guarani D'Oeste</v>
      </c>
      <c r="G4919" s="19">
        <v>85.7</v>
      </c>
    </row>
    <row r="4920" spans="1:7" x14ac:dyDescent="0.25">
      <c r="A4920" s="18">
        <f>IF(ISNUMBER(SEARCH('1_Aspectos Geográficos'!$D$6,tab_estados[],1)),MAX($A$1:A4919)+1,0)</f>
        <v>4919</v>
      </c>
      <c r="B4920" s="18" t="s">
        <v>3416</v>
      </c>
      <c r="C4920" s="18" t="s">
        <v>3417</v>
      </c>
      <c r="D4920" s="18" t="s">
        <v>3623</v>
      </c>
      <c r="E4920" s="19" t="s">
        <v>10795</v>
      </c>
      <c r="F4920" s="18" t="str">
        <f t="shared" si="76"/>
        <v>Guarantã</v>
      </c>
      <c r="G4920" s="19">
        <v>461.74599999999998</v>
      </c>
    </row>
    <row r="4921" spans="1:7" x14ac:dyDescent="0.25">
      <c r="A4921" s="18">
        <f>IF(ISNUMBER(SEARCH('1_Aspectos Geográficos'!$D$6,tab_estados[],1)),MAX($A$1:A4920)+1,0)</f>
        <v>4920</v>
      </c>
      <c r="B4921" s="18" t="s">
        <v>3416</v>
      </c>
      <c r="C4921" s="18" t="s">
        <v>3417</v>
      </c>
      <c r="D4921" s="18" t="s">
        <v>3624</v>
      </c>
      <c r="E4921" s="19" t="s">
        <v>10796</v>
      </c>
      <c r="F4921" s="18" t="str">
        <f t="shared" si="76"/>
        <v>Guararapes</v>
      </c>
      <c r="G4921" s="19">
        <v>955.63699999999994</v>
      </c>
    </row>
    <row r="4922" spans="1:7" x14ac:dyDescent="0.25">
      <c r="A4922" s="18">
        <f>IF(ISNUMBER(SEARCH('1_Aspectos Geográficos'!$D$6,tab_estados[],1)),MAX($A$1:A4921)+1,0)</f>
        <v>4921</v>
      </c>
      <c r="B4922" s="18" t="s">
        <v>3416</v>
      </c>
      <c r="C4922" s="18" t="s">
        <v>3417</v>
      </c>
      <c r="D4922" s="18" t="s">
        <v>3625</v>
      </c>
      <c r="E4922" s="19" t="s">
        <v>10797</v>
      </c>
      <c r="F4922" s="18" t="str">
        <f t="shared" si="76"/>
        <v>Guararema</v>
      </c>
      <c r="G4922" s="19">
        <v>270.81599999999997</v>
      </c>
    </row>
    <row r="4923" spans="1:7" x14ac:dyDescent="0.25">
      <c r="A4923" s="18">
        <f>IF(ISNUMBER(SEARCH('1_Aspectos Geográficos'!$D$6,tab_estados[],1)),MAX($A$1:A4922)+1,0)</f>
        <v>4922</v>
      </c>
      <c r="B4923" s="18" t="s">
        <v>3416</v>
      </c>
      <c r="C4923" s="18" t="s">
        <v>3417</v>
      </c>
      <c r="D4923" s="18" t="s">
        <v>3626</v>
      </c>
      <c r="E4923" s="19" t="s">
        <v>10798</v>
      </c>
      <c r="F4923" s="18" t="str">
        <f t="shared" si="76"/>
        <v>Guaratinguetá</v>
      </c>
      <c r="G4923" s="19">
        <v>752.63599999999997</v>
      </c>
    </row>
    <row r="4924" spans="1:7" x14ac:dyDescent="0.25">
      <c r="A4924" s="18">
        <f>IF(ISNUMBER(SEARCH('1_Aspectos Geográficos'!$D$6,tab_estados[],1)),MAX($A$1:A4923)+1,0)</f>
        <v>4923</v>
      </c>
      <c r="B4924" s="18" t="s">
        <v>3416</v>
      </c>
      <c r="C4924" s="18" t="s">
        <v>3417</v>
      </c>
      <c r="D4924" s="18" t="s">
        <v>3627</v>
      </c>
      <c r="E4924" s="19" t="s">
        <v>10799</v>
      </c>
      <c r="F4924" s="18" t="str">
        <f t="shared" si="76"/>
        <v>Guareí</v>
      </c>
      <c r="G4924" s="19">
        <v>567.88400000000001</v>
      </c>
    </row>
    <row r="4925" spans="1:7" x14ac:dyDescent="0.25">
      <c r="A4925" s="18">
        <f>IF(ISNUMBER(SEARCH('1_Aspectos Geográficos'!$D$6,tab_estados[],1)),MAX($A$1:A4924)+1,0)</f>
        <v>4924</v>
      </c>
      <c r="B4925" s="18" t="s">
        <v>3416</v>
      </c>
      <c r="C4925" s="18" t="s">
        <v>3417</v>
      </c>
      <c r="D4925" s="18" t="s">
        <v>3628</v>
      </c>
      <c r="E4925" s="19" t="s">
        <v>5746</v>
      </c>
      <c r="F4925" s="18" t="str">
        <f t="shared" si="76"/>
        <v>Guariba</v>
      </c>
      <c r="G4925" s="19">
        <v>270.28899999999999</v>
      </c>
    </row>
    <row r="4926" spans="1:7" x14ac:dyDescent="0.25">
      <c r="A4926" s="18">
        <f>IF(ISNUMBER(SEARCH('1_Aspectos Geográficos'!$D$6,tab_estados[],1)),MAX($A$1:A4925)+1,0)</f>
        <v>4925</v>
      </c>
      <c r="B4926" s="18" t="s">
        <v>3416</v>
      </c>
      <c r="C4926" s="18" t="s">
        <v>3417</v>
      </c>
      <c r="D4926" s="18" t="s">
        <v>3629</v>
      </c>
      <c r="E4926" s="19" t="s">
        <v>10800</v>
      </c>
      <c r="F4926" s="18" t="str">
        <f t="shared" si="76"/>
        <v>Guarujá</v>
      </c>
      <c r="G4926" s="19">
        <v>144.79400000000001</v>
      </c>
    </row>
    <row r="4927" spans="1:7" x14ac:dyDescent="0.25">
      <c r="A4927" s="18">
        <f>IF(ISNUMBER(SEARCH('1_Aspectos Geográficos'!$D$6,tab_estados[],1)),MAX($A$1:A4926)+1,0)</f>
        <v>4926</v>
      </c>
      <c r="B4927" s="18" t="s">
        <v>3416</v>
      </c>
      <c r="C4927" s="18" t="s">
        <v>3417</v>
      </c>
      <c r="D4927" s="18" t="s">
        <v>3630</v>
      </c>
      <c r="E4927" s="19" t="s">
        <v>10801</v>
      </c>
      <c r="F4927" s="18" t="str">
        <f t="shared" si="76"/>
        <v>Guarulhos</v>
      </c>
      <c r="G4927" s="19">
        <v>318.67500000000001</v>
      </c>
    </row>
    <row r="4928" spans="1:7" x14ac:dyDescent="0.25">
      <c r="A4928" s="18">
        <f>IF(ISNUMBER(SEARCH('1_Aspectos Geográficos'!$D$6,tab_estados[],1)),MAX($A$1:A4927)+1,0)</f>
        <v>4927</v>
      </c>
      <c r="B4928" s="18" t="s">
        <v>3416</v>
      </c>
      <c r="C4928" s="18" t="s">
        <v>3417</v>
      </c>
      <c r="D4928" s="18" t="s">
        <v>3631</v>
      </c>
      <c r="E4928" s="19" t="s">
        <v>10802</v>
      </c>
      <c r="F4928" s="18" t="str">
        <f t="shared" si="76"/>
        <v>Guatapará</v>
      </c>
      <c r="G4928" s="19">
        <v>413.56700000000001</v>
      </c>
    </row>
    <row r="4929" spans="1:7" x14ac:dyDescent="0.25">
      <c r="A4929" s="18">
        <f>IF(ISNUMBER(SEARCH('1_Aspectos Geográficos'!$D$6,tab_estados[],1)),MAX($A$1:A4928)+1,0)</f>
        <v>4928</v>
      </c>
      <c r="B4929" s="18" t="s">
        <v>3416</v>
      </c>
      <c r="C4929" s="18" t="s">
        <v>3417</v>
      </c>
      <c r="D4929" s="18" t="s">
        <v>3632</v>
      </c>
      <c r="E4929" s="19" t="s">
        <v>10803</v>
      </c>
      <c r="F4929" s="18" t="str">
        <f t="shared" si="76"/>
        <v>Guzolândia</v>
      </c>
      <c r="G4929" s="19">
        <v>252.477</v>
      </c>
    </row>
    <row r="4930" spans="1:7" x14ac:dyDescent="0.25">
      <c r="A4930" s="18">
        <f>IF(ISNUMBER(SEARCH('1_Aspectos Geográficos'!$D$6,tab_estados[],1)),MAX($A$1:A4929)+1,0)</f>
        <v>4929</v>
      </c>
      <c r="B4930" s="18" t="s">
        <v>3416</v>
      </c>
      <c r="C4930" s="18" t="s">
        <v>3417</v>
      </c>
      <c r="D4930" s="18" t="s">
        <v>3633</v>
      </c>
      <c r="E4930" s="19" t="s">
        <v>10804</v>
      </c>
      <c r="F4930" s="18" t="str">
        <f t="shared" ref="F4930:F4993" si="77">IFERROR(VLOOKUP(ROW(A4929),lista,5,0),"")</f>
        <v>Herculândia</v>
      </c>
      <c r="G4930" s="19">
        <v>364.25200000000001</v>
      </c>
    </row>
    <row r="4931" spans="1:7" x14ac:dyDescent="0.25">
      <c r="A4931" s="18">
        <f>IF(ISNUMBER(SEARCH('1_Aspectos Geográficos'!$D$6,tab_estados[],1)),MAX($A$1:A4930)+1,0)</f>
        <v>4930</v>
      </c>
      <c r="B4931" s="18" t="s">
        <v>3416</v>
      </c>
      <c r="C4931" s="18" t="s">
        <v>3417</v>
      </c>
      <c r="D4931" s="18" t="s">
        <v>3634</v>
      </c>
      <c r="E4931" s="19" t="s">
        <v>10805</v>
      </c>
      <c r="F4931" s="18" t="str">
        <f t="shared" si="77"/>
        <v>Holambra</v>
      </c>
      <c r="G4931" s="19">
        <v>65.576999999999998</v>
      </c>
    </row>
    <row r="4932" spans="1:7" x14ac:dyDescent="0.25">
      <c r="A4932" s="18">
        <f>IF(ISNUMBER(SEARCH('1_Aspectos Geográficos'!$D$6,tab_estados[],1)),MAX($A$1:A4931)+1,0)</f>
        <v>4931</v>
      </c>
      <c r="B4932" s="18" t="s">
        <v>3416</v>
      </c>
      <c r="C4932" s="18" t="s">
        <v>3417</v>
      </c>
      <c r="D4932" s="18" t="s">
        <v>3635</v>
      </c>
      <c r="E4932" s="19" t="s">
        <v>10806</v>
      </c>
      <c r="F4932" s="18" t="str">
        <f t="shared" si="77"/>
        <v>Hortolândia</v>
      </c>
      <c r="G4932" s="19">
        <v>62.415999999999997</v>
      </c>
    </row>
    <row r="4933" spans="1:7" x14ac:dyDescent="0.25">
      <c r="A4933" s="18">
        <f>IF(ISNUMBER(SEARCH('1_Aspectos Geográficos'!$D$6,tab_estados[],1)),MAX($A$1:A4932)+1,0)</f>
        <v>4932</v>
      </c>
      <c r="B4933" s="18" t="s">
        <v>3416</v>
      </c>
      <c r="C4933" s="18" t="s">
        <v>3417</v>
      </c>
      <c r="D4933" s="18" t="s">
        <v>3636</v>
      </c>
      <c r="E4933" s="19" t="s">
        <v>10807</v>
      </c>
      <c r="F4933" s="18" t="str">
        <f t="shared" si="77"/>
        <v>Iacanga</v>
      </c>
      <c r="G4933" s="19">
        <v>547.39300000000003</v>
      </c>
    </row>
    <row r="4934" spans="1:7" x14ac:dyDescent="0.25">
      <c r="A4934" s="18">
        <f>IF(ISNUMBER(SEARCH('1_Aspectos Geográficos'!$D$6,tab_estados[],1)),MAX($A$1:A4933)+1,0)</f>
        <v>4933</v>
      </c>
      <c r="B4934" s="18" t="s">
        <v>3416</v>
      </c>
      <c r="C4934" s="18" t="s">
        <v>3417</v>
      </c>
      <c r="D4934" s="18" t="s">
        <v>3637</v>
      </c>
      <c r="E4934" s="19" t="s">
        <v>10808</v>
      </c>
      <c r="F4934" s="18" t="str">
        <f t="shared" si="77"/>
        <v>Iacri</v>
      </c>
      <c r="G4934" s="19">
        <v>321.94799999999998</v>
      </c>
    </row>
    <row r="4935" spans="1:7" x14ac:dyDescent="0.25">
      <c r="A4935" s="18">
        <f>IF(ISNUMBER(SEARCH('1_Aspectos Geográficos'!$D$6,tab_estados[],1)),MAX($A$1:A4934)+1,0)</f>
        <v>4934</v>
      </c>
      <c r="B4935" s="18" t="s">
        <v>3416</v>
      </c>
      <c r="C4935" s="18" t="s">
        <v>3417</v>
      </c>
      <c r="D4935" s="18" t="s">
        <v>3638</v>
      </c>
      <c r="E4935" s="19" t="s">
        <v>10809</v>
      </c>
      <c r="F4935" s="18" t="str">
        <f t="shared" si="77"/>
        <v>Iaras</v>
      </c>
      <c r="G4935" s="19">
        <v>401.38099999999997</v>
      </c>
    </row>
    <row r="4936" spans="1:7" x14ac:dyDescent="0.25">
      <c r="A4936" s="18">
        <f>IF(ISNUMBER(SEARCH('1_Aspectos Geográficos'!$D$6,tab_estados[],1)),MAX($A$1:A4935)+1,0)</f>
        <v>4935</v>
      </c>
      <c r="B4936" s="18" t="s">
        <v>3416</v>
      </c>
      <c r="C4936" s="18" t="s">
        <v>3417</v>
      </c>
      <c r="D4936" s="18" t="s">
        <v>3639</v>
      </c>
      <c r="E4936" s="19" t="s">
        <v>10810</v>
      </c>
      <c r="F4936" s="18" t="str">
        <f t="shared" si="77"/>
        <v>Ibaté</v>
      </c>
      <c r="G4936" s="19">
        <v>290.97800000000001</v>
      </c>
    </row>
    <row r="4937" spans="1:7" x14ac:dyDescent="0.25">
      <c r="A4937" s="18">
        <f>IF(ISNUMBER(SEARCH('1_Aspectos Geográficos'!$D$6,tab_estados[],1)),MAX($A$1:A4936)+1,0)</f>
        <v>4936</v>
      </c>
      <c r="B4937" s="18" t="s">
        <v>3416</v>
      </c>
      <c r="C4937" s="18" t="s">
        <v>3417</v>
      </c>
      <c r="D4937" s="18" t="s">
        <v>3640</v>
      </c>
      <c r="E4937" s="19" t="s">
        <v>10811</v>
      </c>
      <c r="F4937" s="18" t="str">
        <f t="shared" si="77"/>
        <v>Ibirá</v>
      </c>
      <c r="G4937" s="19">
        <v>271.91199999999998</v>
      </c>
    </row>
    <row r="4938" spans="1:7" x14ac:dyDescent="0.25">
      <c r="A4938" s="18">
        <f>IF(ISNUMBER(SEARCH('1_Aspectos Geográficos'!$D$6,tab_estados[],1)),MAX($A$1:A4937)+1,0)</f>
        <v>4937</v>
      </c>
      <c r="B4938" s="18" t="s">
        <v>3416</v>
      </c>
      <c r="C4938" s="18" t="s">
        <v>3417</v>
      </c>
      <c r="D4938" s="18" t="s">
        <v>3641</v>
      </c>
      <c r="E4938" s="19" t="s">
        <v>10812</v>
      </c>
      <c r="F4938" s="18" t="str">
        <f t="shared" si="77"/>
        <v>Ibirarema</v>
      </c>
      <c r="G4938" s="19">
        <v>228.23</v>
      </c>
    </row>
    <row r="4939" spans="1:7" x14ac:dyDescent="0.25">
      <c r="A4939" s="18">
        <f>IF(ISNUMBER(SEARCH('1_Aspectos Geográficos'!$D$6,tab_estados[],1)),MAX($A$1:A4938)+1,0)</f>
        <v>4938</v>
      </c>
      <c r="B4939" s="18" t="s">
        <v>3416</v>
      </c>
      <c r="C4939" s="18" t="s">
        <v>3417</v>
      </c>
      <c r="D4939" s="18" t="s">
        <v>3642</v>
      </c>
      <c r="E4939" s="19" t="s">
        <v>10813</v>
      </c>
      <c r="F4939" s="18" t="str">
        <f t="shared" si="77"/>
        <v>Ibitinga</v>
      </c>
      <c r="G4939" s="19">
        <v>689.39099999999996</v>
      </c>
    </row>
    <row r="4940" spans="1:7" x14ac:dyDescent="0.25">
      <c r="A4940" s="18">
        <f>IF(ISNUMBER(SEARCH('1_Aspectos Geográficos'!$D$6,tab_estados[],1)),MAX($A$1:A4939)+1,0)</f>
        <v>4939</v>
      </c>
      <c r="B4940" s="18" t="s">
        <v>3416</v>
      </c>
      <c r="C4940" s="18" t="s">
        <v>3417</v>
      </c>
      <c r="D4940" s="18" t="s">
        <v>3643</v>
      </c>
      <c r="E4940" s="19" t="s">
        <v>10814</v>
      </c>
      <c r="F4940" s="18" t="str">
        <f t="shared" si="77"/>
        <v>Ibiúna</v>
      </c>
      <c r="G4940" s="19">
        <v>1058.0820000000001</v>
      </c>
    </row>
    <row r="4941" spans="1:7" x14ac:dyDescent="0.25">
      <c r="A4941" s="18">
        <f>IF(ISNUMBER(SEARCH('1_Aspectos Geográficos'!$D$6,tab_estados[],1)),MAX($A$1:A4940)+1,0)</f>
        <v>4940</v>
      </c>
      <c r="B4941" s="18" t="s">
        <v>3416</v>
      </c>
      <c r="C4941" s="18" t="s">
        <v>3417</v>
      </c>
      <c r="D4941" s="18" t="s">
        <v>3644</v>
      </c>
      <c r="E4941" s="19" t="s">
        <v>10815</v>
      </c>
      <c r="F4941" s="18" t="str">
        <f t="shared" si="77"/>
        <v>Icém</v>
      </c>
      <c r="G4941" s="19">
        <v>362.35500000000002</v>
      </c>
    </row>
    <row r="4942" spans="1:7" x14ac:dyDescent="0.25">
      <c r="A4942" s="18">
        <f>IF(ISNUMBER(SEARCH('1_Aspectos Geográficos'!$D$6,tab_estados[],1)),MAX($A$1:A4941)+1,0)</f>
        <v>4941</v>
      </c>
      <c r="B4942" s="18" t="s">
        <v>3416</v>
      </c>
      <c r="C4942" s="18" t="s">
        <v>3417</v>
      </c>
      <c r="D4942" s="18" t="s">
        <v>3645</v>
      </c>
      <c r="E4942" s="19" t="s">
        <v>10816</v>
      </c>
      <c r="F4942" s="18" t="str">
        <f t="shared" si="77"/>
        <v>Iepê</v>
      </c>
      <c r="G4942" s="19">
        <v>594.97400000000005</v>
      </c>
    </row>
    <row r="4943" spans="1:7" x14ac:dyDescent="0.25">
      <c r="A4943" s="18">
        <f>IF(ISNUMBER(SEARCH('1_Aspectos Geográficos'!$D$6,tab_estados[],1)),MAX($A$1:A4942)+1,0)</f>
        <v>4942</v>
      </c>
      <c r="B4943" s="18" t="s">
        <v>3416</v>
      </c>
      <c r="C4943" s="18" t="s">
        <v>3417</v>
      </c>
      <c r="D4943" s="18" t="s">
        <v>3646</v>
      </c>
      <c r="E4943" s="19" t="s">
        <v>10817</v>
      </c>
      <c r="F4943" s="18" t="str">
        <f t="shared" si="77"/>
        <v>Igaraçu Do Tietê</v>
      </c>
      <c r="G4943" s="19">
        <v>97.747</v>
      </c>
    </row>
    <row r="4944" spans="1:7" x14ac:dyDescent="0.25">
      <c r="A4944" s="18">
        <f>IF(ISNUMBER(SEARCH('1_Aspectos Geográficos'!$D$6,tab_estados[],1)),MAX($A$1:A4943)+1,0)</f>
        <v>4943</v>
      </c>
      <c r="B4944" s="18" t="s">
        <v>3416</v>
      </c>
      <c r="C4944" s="18" t="s">
        <v>3417</v>
      </c>
      <c r="D4944" s="18" t="s">
        <v>3647</v>
      </c>
      <c r="E4944" s="19" t="s">
        <v>10818</v>
      </c>
      <c r="F4944" s="18" t="str">
        <f t="shared" si="77"/>
        <v>Igarapava</v>
      </c>
      <c r="G4944" s="19">
        <v>468.24599999999998</v>
      </c>
    </row>
    <row r="4945" spans="1:7" x14ac:dyDescent="0.25">
      <c r="A4945" s="18">
        <f>IF(ISNUMBER(SEARCH('1_Aspectos Geográficos'!$D$6,tab_estados[],1)),MAX($A$1:A4944)+1,0)</f>
        <v>4944</v>
      </c>
      <c r="B4945" s="18" t="s">
        <v>3416</v>
      </c>
      <c r="C4945" s="18" t="s">
        <v>3417</v>
      </c>
      <c r="D4945" s="18" t="s">
        <v>3648</v>
      </c>
      <c r="E4945" s="19" t="s">
        <v>10819</v>
      </c>
      <c r="F4945" s="18" t="str">
        <f t="shared" si="77"/>
        <v>Igaratá</v>
      </c>
      <c r="G4945" s="19">
        <v>292.95299999999997</v>
      </c>
    </row>
    <row r="4946" spans="1:7" x14ac:dyDescent="0.25">
      <c r="A4946" s="18">
        <f>IF(ISNUMBER(SEARCH('1_Aspectos Geográficos'!$D$6,tab_estados[],1)),MAX($A$1:A4945)+1,0)</f>
        <v>4945</v>
      </c>
      <c r="B4946" s="18" t="s">
        <v>3416</v>
      </c>
      <c r="C4946" s="18" t="s">
        <v>3417</v>
      </c>
      <c r="D4946" s="18" t="s">
        <v>3649</v>
      </c>
      <c r="E4946" s="19" t="s">
        <v>10820</v>
      </c>
      <c r="F4946" s="18" t="str">
        <f t="shared" si="77"/>
        <v>Iguape</v>
      </c>
      <c r="G4946" s="19">
        <v>1978.7950000000001</v>
      </c>
    </row>
    <row r="4947" spans="1:7" x14ac:dyDescent="0.25">
      <c r="A4947" s="18">
        <f>IF(ISNUMBER(SEARCH('1_Aspectos Geográficos'!$D$6,tab_estados[],1)),MAX($A$1:A4946)+1,0)</f>
        <v>4946</v>
      </c>
      <c r="B4947" s="18" t="s">
        <v>3416</v>
      </c>
      <c r="C4947" s="18" t="s">
        <v>3417</v>
      </c>
      <c r="D4947" s="18" t="s">
        <v>3650</v>
      </c>
      <c r="E4947" s="19" t="s">
        <v>10821</v>
      </c>
      <c r="F4947" s="18" t="str">
        <f t="shared" si="77"/>
        <v>Ilhabela</v>
      </c>
      <c r="G4947" s="19">
        <v>346.38900000000001</v>
      </c>
    </row>
    <row r="4948" spans="1:7" x14ac:dyDescent="0.25">
      <c r="A4948" s="18">
        <f>IF(ISNUMBER(SEARCH('1_Aspectos Geográficos'!$D$6,tab_estados[],1)),MAX($A$1:A4947)+1,0)</f>
        <v>4947</v>
      </c>
      <c r="B4948" s="18" t="s">
        <v>3416</v>
      </c>
      <c r="C4948" s="18" t="s">
        <v>3417</v>
      </c>
      <c r="D4948" s="18" t="s">
        <v>3651</v>
      </c>
      <c r="E4948" s="19" t="s">
        <v>10822</v>
      </c>
      <c r="F4948" s="18" t="str">
        <f t="shared" si="77"/>
        <v>Ilha Comprida</v>
      </c>
      <c r="G4948" s="19">
        <v>196.56700000000001</v>
      </c>
    </row>
    <row r="4949" spans="1:7" x14ac:dyDescent="0.25">
      <c r="A4949" s="18">
        <f>IF(ISNUMBER(SEARCH('1_Aspectos Geográficos'!$D$6,tab_estados[],1)),MAX($A$1:A4948)+1,0)</f>
        <v>4948</v>
      </c>
      <c r="B4949" s="18" t="s">
        <v>3416</v>
      </c>
      <c r="C4949" s="18" t="s">
        <v>3417</v>
      </c>
      <c r="D4949" s="18" t="s">
        <v>3652</v>
      </c>
      <c r="E4949" s="19" t="s">
        <v>10823</v>
      </c>
      <c r="F4949" s="18" t="str">
        <f t="shared" si="77"/>
        <v>Ilha Solteira</v>
      </c>
      <c r="G4949" s="19">
        <v>652.64099999999996</v>
      </c>
    </row>
    <row r="4950" spans="1:7" x14ac:dyDescent="0.25">
      <c r="A4950" s="18">
        <f>IF(ISNUMBER(SEARCH('1_Aspectos Geográficos'!$D$6,tab_estados[],1)),MAX($A$1:A4949)+1,0)</f>
        <v>4949</v>
      </c>
      <c r="B4950" s="18" t="s">
        <v>3416</v>
      </c>
      <c r="C4950" s="18" t="s">
        <v>3417</v>
      </c>
      <c r="D4950" s="18" t="s">
        <v>3653</v>
      </c>
      <c r="E4950" s="19" t="s">
        <v>10824</v>
      </c>
      <c r="F4950" s="18" t="str">
        <f t="shared" si="77"/>
        <v>Indaiatuba</v>
      </c>
      <c r="G4950" s="19">
        <v>311.54500000000002</v>
      </c>
    </row>
    <row r="4951" spans="1:7" x14ac:dyDescent="0.25">
      <c r="A4951" s="18">
        <f>IF(ISNUMBER(SEARCH('1_Aspectos Geográficos'!$D$6,tab_estados[],1)),MAX($A$1:A4950)+1,0)</f>
        <v>4950</v>
      </c>
      <c r="B4951" s="18" t="s">
        <v>3416</v>
      </c>
      <c r="C4951" s="18" t="s">
        <v>3417</v>
      </c>
      <c r="D4951" s="18" t="s">
        <v>3654</v>
      </c>
      <c r="E4951" s="19" t="s">
        <v>10825</v>
      </c>
      <c r="F4951" s="18" t="str">
        <f t="shared" si="77"/>
        <v>Indiana</v>
      </c>
      <c r="G4951" s="19">
        <v>129.36699999999999</v>
      </c>
    </row>
    <row r="4952" spans="1:7" x14ac:dyDescent="0.25">
      <c r="A4952" s="18">
        <f>IF(ISNUMBER(SEARCH('1_Aspectos Geográficos'!$D$6,tab_estados[],1)),MAX($A$1:A4951)+1,0)</f>
        <v>4951</v>
      </c>
      <c r="B4952" s="18" t="s">
        <v>3416</v>
      </c>
      <c r="C4952" s="18" t="s">
        <v>3417</v>
      </c>
      <c r="D4952" s="18" t="s">
        <v>3655</v>
      </c>
      <c r="E4952" s="19" t="s">
        <v>10826</v>
      </c>
      <c r="F4952" s="18" t="str">
        <f t="shared" si="77"/>
        <v>Indiaporã</v>
      </c>
      <c r="G4952" s="19">
        <v>279.60599999999999</v>
      </c>
    </row>
    <row r="4953" spans="1:7" x14ac:dyDescent="0.25">
      <c r="A4953" s="18">
        <f>IF(ISNUMBER(SEARCH('1_Aspectos Geográficos'!$D$6,tab_estados[],1)),MAX($A$1:A4952)+1,0)</f>
        <v>4952</v>
      </c>
      <c r="B4953" s="18" t="s">
        <v>3416</v>
      </c>
      <c r="C4953" s="18" t="s">
        <v>3417</v>
      </c>
      <c r="D4953" s="18" t="s">
        <v>3656</v>
      </c>
      <c r="E4953" s="19" t="s">
        <v>10827</v>
      </c>
      <c r="F4953" s="18" t="str">
        <f t="shared" si="77"/>
        <v>Inúbia Paulista</v>
      </c>
      <c r="G4953" s="19">
        <v>87.119</v>
      </c>
    </row>
    <row r="4954" spans="1:7" x14ac:dyDescent="0.25">
      <c r="A4954" s="18">
        <f>IF(ISNUMBER(SEARCH('1_Aspectos Geográficos'!$D$6,tab_estados[],1)),MAX($A$1:A4953)+1,0)</f>
        <v>4953</v>
      </c>
      <c r="B4954" s="18" t="s">
        <v>3416</v>
      </c>
      <c r="C4954" s="18" t="s">
        <v>3417</v>
      </c>
      <c r="D4954" s="18" t="s">
        <v>3657</v>
      </c>
      <c r="E4954" s="19" t="s">
        <v>10828</v>
      </c>
      <c r="F4954" s="18" t="str">
        <f t="shared" si="77"/>
        <v>Ipaussu</v>
      </c>
      <c r="G4954" s="19">
        <v>209.554</v>
      </c>
    </row>
    <row r="4955" spans="1:7" x14ac:dyDescent="0.25">
      <c r="A4955" s="18">
        <f>IF(ISNUMBER(SEARCH('1_Aspectos Geográficos'!$D$6,tab_estados[],1)),MAX($A$1:A4954)+1,0)</f>
        <v>4954</v>
      </c>
      <c r="B4955" s="18" t="s">
        <v>3416</v>
      </c>
      <c r="C4955" s="18" t="s">
        <v>3417</v>
      </c>
      <c r="D4955" s="18" t="s">
        <v>3658</v>
      </c>
      <c r="E4955" s="19" t="s">
        <v>10829</v>
      </c>
      <c r="F4955" s="18" t="str">
        <f t="shared" si="77"/>
        <v>Iperó</v>
      </c>
      <c r="G4955" s="19">
        <v>170.28899999999999</v>
      </c>
    </row>
    <row r="4956" spans="1:7" x14ac:dyDescent="0.25">
      <c r="A4956" s="18">
        <f>IF(ISNUMBER(SEARCH('1_Aspectos Geográficos'!$D$6,tab_estados[],1)),MAX($A$1:A4955)+1,0)</f>
        <v>4955</v>
      </c>
      <c r="B4956" s="18" t="s">
        <v>3416</v>
      </c>
      <c r="C4956" s="18" t="s">
        <v>3417</v>
      </c>
      <c r="D4956" s="18" t="s">
        <v>3659</v>
      </c>
      <c r="E4956" s="19" t="s">
        <v>10830</v>
      </c>
      <c r="F4956" s="18" t="str">
        <f t="shared" si="77"/>
        <v>Ipeúna</v>
      </c>
      <c r="G4956" s="19">
        <v>190.01</v>
      </c>
    </row>
    <row r="4957" spans="1:7" x14ac:dyDescent="0.25">
      <c r="A4957" s="18">
        <f>IF(ISNUMBER(SEARCH('1_Aspectos Geográficos'!$D$6,tab_estados[],1)),MAX($A$1:A4956)+1,0)</f>
        <v>4956</v>
      </c>
      <c r="B4957" s="18" t="s">
        <v>3416</v>
      </c>
      <c r="C4957" s="18" t="s">
        <v>3417</v>
      </c>
      <c r="D4957" s="18" t="s">
        <v>3660</v>
      </c>
      <c r="E4957" s="19" t="s">
        <v>10831</v>
      </c>
      <c r="F4957" s="18" t="str">
        <f t="shared" si="77"/>
        <v>Ipiguá</v>
      </c>
      <c r="G4957" s="19">
        <v>136.02799999999999</v>
      </c>
    </row>
    <row r="4958" spans="1:7" x14ac:dyDescent="0.25">
      <c r="A4958" s="18">
        <f>IF(ISNUMBER(SEARCH('1_Aspectos Geográficos'!$D$6,tab_estados[],1)),MAX($A$1:A4957)+1,0)</f>
        <v>4957</v>
      </c>
      <c r="B4958" s="18" t="s">
        <v>3416</v>
      </c>
      <c r="C4958" s="18" t="s">
        <v>3417</v>
      </c>
      <c r="D4958" s="18" t="s">
        <v>3661</v>
      </c>
      <c r="E4958" s="19" t="s">
        <v>10832</v>
      </c>
      <c r="F4958" s="18" t="str">
        <f t="shared" si="77"/>
        <v>Iporanga</v>
      </c>
      <c r="G4958" s="19">
        <v>1152.059</v>
      </c>
    </row>
    <row r="4959" spans="1:7" x14ac:dyDescent="0.25">
      <c r="A4959" s="18">
        <f>IF(ISNUMBER(SEARCH('1_Aspectos Geográficos'!$D$6,tab_estados[],1)),MAX($A$1:A4958)+1,0)</f>
        <v>4958</v>
      </c>
      <c r="B4959" s="18" t="s">
        <v>3416</v>
      </c>
      <c r="C4959" s="18" t="s">
        <v>3417</v>
      </c>
      <c r="D4959" s="18" t="s">
        <v>3662</v>
      </c>
      <c r="E4959" s="19" t="s">
        <v>10833</v>
      </c>
      <c r="F4959" s="18" t="str">
        <f t="shared" si="77"/>
        <v>Ipuã</v>
      </c>
      <c r="G4959" s="19">
        <v>466.46100000000001</v>
      </c>
    </row>
    <row r="4960" spans="1:7" x14ac:dyDescent="0.25">
      <c r="A4960" s="18">
        <f>IF(ISNUMBER(SEARCH('1_Aspectos Geográficos'!$D$6,tab_estados[],1)),MAX($A$1:A4959)+1,0)</f>
        <v>4959</v>
      </c>
      <c r="B4960" s="18" t="s">
        <v>3416</v>
      </c>
      <c r="C4960" s="18" t="s">
        <v>3417</v>
      </c>
      <c r="D4960" s="18" t="s">
        <v>3663</v>
      </c>
      <c r="E4960" s="19" t="s">
        <v>10834</v>
      </c>
      <c r="F4960" s="18" t="str">
        <f t="shared" si="77"/>
        <v>Iracemápolis</v>
      </c>
      <c r="G4960" s="19">
        <v>115.11799999999999</v>
      </c>
    </row>
    <row r="4961" spans="1:7" x14ac:dyDescent="0.25">
      <c r="A4961" s="18">
        <f>IF(ISNUMBER(SEARCH('1_Aspectos Geográficos'!$D$6,tab_estados[],1)),MAX($A$1:A4960)+1,0)</f>
        <v>4960</v>
      </c>
      <c r="B4961" s="18" t="s">
        <v>3416</v>
      </c>
      <c r="C4961" s="18" t="s">
        <v>3417</v>
      </c>
      <c r="D4961" s="18" t="s">
        <v>3664</v>
      </c>
      <c r="E4961" s="19" t="s">
        <v>10835</v>
      </c>
      <c r="F4961" s="18" t="str">
        <f t="shared" si="77"/>
        <v>Irapuã</v>
      </c>
      <c r="G4961" s="19">
        <v>257.61200000000002</v>
      </c>
    </row>
    <row r="4962" spans="1:7" x14ac:dyDescent="0.25">
      <c r="A4962" s="18">
        <f>IF(ISNUMBER(SEARCH('1_Aspectos Geográficos'!$D$6,tab_estados[],1)),MAX($A$1:A4961)+1,0)</f>
        <v>4961</v>
      </c>
      <c r="B4962" s="18" t="s">
        <v>3416</v>
      </c>
      <c r="C4962" s="18" t="s">
        <v>3417</v>
      </c>
      <c r="D4962" s="18" t="s">
        <v>3665</v>
      </c>
      <c r="E4962" s="19" t="s">
        <v>10836</v>
      </c>
      <c r="F4962" s="18" t="str">
        <f t="shared" si="77"/>
        <v>Irapuru</v>
      </c>
      <c r="G4962" s="19">
        <v>214.46100000000001</v>
      </c>
    </row>
    <row r="4963" spans="1:7" x14ac:dyDescent="0.25">
      <c r="A4963" s="18">
        <f>IF(ISNUMBER(SEARCH('1_Aspectos Geográficos'!$D$6,tab_estados[],1)),MAX($A$1:A4962)+1,0)</f>
        <v>4962</v>
      </c>
      <c r="B4963" s="18" t="s">
        <v>3416</v>
      </c>
      <c r="C4963" s="18" t="s">
        <v>3417</v>
      </c>
      <c r="D4963" s="18" t="s">
        <v>3666</v>
      </c>
      <c r="E4963" s="19" t="s">
        <v>10837</v>
      </c>
      <c r="F4963" s="18" t="str">
        <f t="shared" si="77"/>
        <v>Itaberá</v>
      </c>
      <c r="G4963" s="19">
        <v>1110.3499999999999</v>
      </c>
    </row>
    <row r="4964" spans="1:7" x14ac:dyDescent="0.25">
      <c r="A4964" s="18">
        <f>IF(ISNUMBER(SEARCH('1_Aspectos Geográficos'!$D$6,tab_estados[],1)),MAX($A$1:A4963)+1,0)</f>
        <v>4963</v>
      </c>
      <c r="B4964" s="18" t="s">
        <v>3416</v>
      </c>
      <c r="C4964" s="18" t="s">
        <v>3417</v>
      </c>
      <c r="D4964" s="18" t="s">
        <v>3667</v>
      </c>
      <c r="E4964" s="19" t="s">
        <v>10838</v>
      </c>
      <c r="F4964" s="18" t="str">
        <f t="shared" si="77"/>
        <v>Itaí</v>
      </c>
      <c r="G4964" s="19">
        <v>1082.7819999999999</v>
      </c>
    </row>
    <row r="4965" spans="1:7" x14ac:dyDescent="0.25">
      <c r="A4965" s="18">
        <f>IF(ISNUMBER(SEARCH('1_Aspectos Geográficos'!$D$6,tab_estados[],1)),MAX($A$1:A4964)+1,0)</f>
        <v>4964</v>
      </c>
      <c r="B4965" s="18" t="s">
        <v>3416</v>
      </c>
      <c r="C4965" s="18" t="s">
        <v>3417</v>
      </c>
      <c r="D4965" s="18" t="s">
        <v>3668</v>
      </c>
      <c r="E4965" s="19" t="s">
        <v>10839</v>
      </c>
      <c r="F4965" s="18" t="str">
        <f t="shared" si="77"/>
        <v>Itajobi</v>
      </c>
      <c r="G4965" s="19">
        <v>502.06599999999997</v>
      </c>
    </row>
    <row r="4966" spans="1:7" x14ac:dyDescent="0.25">
      <c r="A4966" s="18">
        <f>IF(ISNUMBER(SEARCH('1_Aspectos Geográficos'!$D$6,tab_estados[],1)),MAX($A$1:A4965)+1,0)</f>
        <v>4965</v>
      </c>
      <c r="B4966" s="18" t="s">
        <v>3416</v>
      </c>
      <c r="C4966" s="18" t="s">
        <v>3417</v>
      </c>
      <c r="D4966" s="18" t="s">
        <v>3669</v>
      </c>
      <c r="E4966" s="19" t="s">
        <v>10840</v>
      </c>
      <c r="F4966" s="18" t="str">
        <f t="shared" si="77"/>
        <v>Itaju</v>
      </c>
      <c r="G4966" s="19">
        <v>230.35499999999999</v>
      </c>
    </row>
    <row r="4967" spans="1:7" x14ac:dyDescent="0.25">
      <c r="A4967" s="18">
        <f>IF(ISNUMBER(SEARCH('1_Aspectos Geográficos'!$D$6,tab_estados[],1)),MAX($A$1:A4966)+1,0)</f>
        <v>4966</v>
      </c>
      <c r="B4967" s="18" t="s">
        <v>3416</v>
      </c>
      <c r="C4967" s="18" t="s">
        <v>3417</v>
      </c>
      <c r="D4967" s="18" t="s">
        <v>3670</v>
      </c>
      <c r="E4967" s="19" t="s">
        <v>10841</v>
      </c>
      <c r="F4967" s="18" t="str">
        <f t="shared" si="77"/>
        <v>Itanhaém</v>
      </c>
      <c r="G4967" s="19">
        <v>601.71100000000001</v>
      </c>
    </row>
    <row r="4968" spans="1:7" x14ac:dyDescent="0.25">
      <c r="A4968" s="18">
        <f>IF(ISNUMBER(SEARCH('1_Aspectos Geográficos'!$D$6,tab_estados[],1)),MAX($A$1:A4967)+1,0)</f>
        <v>4967</v>
      </c>
      <c r="B4968" s="18" t="s">
        <v>3416</v>
      </c>
      <c r="C4968" s="18" t="s">
        <v>3417</v>
      </c>
      <c r="D4968" s="18" t="s">
        <v>3671</v>
      </c>
      <c r="E4968" s="19" t="s">
        <v>10842</v>
      </c>
      <c r="F4968" s="18" t="str">
        <f t="shared" si="77"/>
        <v>Itaóca</v>
      </c>
      <c r="G4968" s="19">
        <v>183.01499999999999</v>
      </c>
    </row>
    <row r="4969" spans="1:7" x14ac:dyDescent="0.25">
      <c r="A4969" s="18">
        <f>IF(ISNUMBER(SEARCH('1_Aspectos Geográficos'!$D$6,tab_estados[],1)),MAX($A$1:A4968)+1,0)</f>
        <v>4968</v>
      </c>
      <c r="B4969" s="18" t="s">
        <v>3416</v>
      </c>
      <c r="C4969" s="18" t="s">
        <v>3417</v>
      </c>
      <c r="D4969" s="18" t="s">
        <v>3672</v>
      </c>
      <c r="E4969" s="19" t="s">
        <v>10843</v>
      </c>
      <c r="F4969" s="18" t="str">
        <f t="shared" si="77"/>
        <v>Itapecerica Da Serra</v>
      </c>
      <c r="G4969" s="19">
        <v>150.74199999999999</v>
      </c>
    </row>
    <row r="4970" spans="1:7" x14ac:dyDescent="0.25">
      <c r="A4970" s="18">
        <f>IF(ISNUMBER(SEARCH('1_Aspectos Geográficos'!$D$6,tab_estados[],1)),MAX($A$1:A4969)+1,0)</f>
        <v>4969</v>
      </c>
      <c r="B4970" s="18" t="s">
        <v>3416</v>
      </c>
      <c r="C4970" s="18" t="s">
        <v>3417</v>
      </c>
      <c r="D4970" s="18" t="s">
        <v>3673</v>
      </c>
      <c r="E4970" s="19" t="s">
        <v>10844</v>
      </c>
      <c r="F4970" s="18" t="str">
        <f t="shared" si="77"/>
        <v>Itapetininga</v>
      </c>
      <c r="G4970" s="19">
        <v>1789.35</v>
      </c>
    </row>
    <row r="4971" spans="1:7" x14ac:dyDescent="0.25">
      <c r="A4971" s="18">
        <f>IF(ISNUMBER(SEARCH('1_Aspectos Geográficos'!$D$6,tab_estados[],1)),MAX($A$1:A4970)+1,0)</f>
        <v>4970</v>
      </c>
      <c r="B4971" s="18" t="s">
        <v>3416</v>
      </c>
      <c r="C4971" s="18" t="s">
        <v>3417</v>
      </c>
      <c r="D4971" s="18" t="s">
        <v>3674</v>
      </c>
      <c r="E4971" s="19" t="s">
        <v>8057</v>
      </c>
      <c r="F4971" s="18" t="str">
        <f t="shared" si="77"/>
        <v>Itapeva</v>
      </c>
      <c r="G4971" s="19">
        <v>1826.258</v>
      </c>
    </row>
    <row r="4972" spans="1:7" x14ac:dyDescent="0.25">
      <c r="A4972" s="18">
        <f>IF(ISNUMBER(SEARCH('1_Aspectos Geográficos'!$D$6,tab_estados[],1)),MAX($A$1:A4971)+1,0)</f>
        <v>4971</v>
      </c>
      <c r="B4972" s="18" t="s">
        <v>3416</v>
      </c>
      <c r="C4972" s="18" t="s">
        <v>3417</v>
      </c>
      <c r="D4972" s="18" t="s">
        <v>3675</v>
      </c>
      <c r="E4972" s="19" t="s">
        <v>10845</v>
      </c>
      <c r="F4972" s="18" t="str">
        <f t="shared" si="77"/>
        <v>Itapevi</v>
      </c>
      <c r="G4972" s="19">
        <v>82.658000000000001</v>
      </c>
    </row>
    <row r="4973" spans="1:7" x14ac:dyDescent="0.25">
      <c r="A4973" s="18">
        <f>IF(ISNUMBER(SEARCH('1_Aspectos Geográficos'!$D$6,tab_estados[],1)),MAX($A$1:A4972)+1,0)</f>
        <v>4972</v>
      </c>
      <c r="B4973" s="18" t="s">
        <v>3416</v>
      </c>
      <c r="C4973" s="18" t="s">
        <v>3417</v>
      </c>
      <c r="D4973" s="18" t="s">
        <v>3676</v>
      </c>
      <c r="E4973" s="19" t="s">
        <v>10846</v>
      </c>
      <c r="F4973" s="18" t="str">
        <f t="shared" si="77"/>
        <v>Itapira</v>
      </c>
      <c r="G4973" s="19">
        <v>518.41600000000005</v>
      </c>
    </row>
    <row r="4974" spans="1:7" x14ac:dyDescent="0.25">
      <c r="A4974" s="18">
        <f>IF(ISNUMBER(SEARCH('1_Aspectos Geográficos'!$D$6,tab_estados[],1)),MAX($A$1:A4973)+1,0)</f>
        <v>4973</v>
      </c>
      <c r="B4974" s="18" t="s">
        <v>3416</v>
      </c>
      <c r="C4974" s="18" t="s">
        <v>3417</v>
      </c>
      <c r="D4974" s="18" t="s">
        <v>3677</v>
      </c>
      <c r="E4974" s="19" t="s">
        <v>10847</v>
      </c>
      <c r="F4974" s="18" t="str">
        <f t="shared" si="77"/>
        <v>Itapirapuã Paulista</v>
      </c>
      <c r="G4974" s="19">
        <v>406.47800000000001</v>
      </c>
    </row>
    <row r="4975" spans="1:7" x14ac:dyDescent="0.25">
      <c r="A4975" s="18">
        <f>IF(ISNUMBER(SEARCH('1_Aspectos Geográficos'!$D$6,tab_estados[],1)),MAX($A$1:A4974)+1,0)</f>
        <v>4974</v>
      </c>
      <c r="B4975" s="18" t="s">
        <v>3416</v>
      </c>
      <c r="C4975" s="18" t="s">
        <v>3417</v>
      </c>
      <c r="D4975" s="18" t="s">
        <v>3678</v>
      </c>
      <c r="E4975" s="19" t="s">
        <v>10848</v>
      </c>
      <c r="F4975" s="18" t="str">
        <f t="shared" si="77"/>
        <v>Itápolis</v>
      </c>
      <c r="G4975" s="19">
        <v>996.74699999999996</v>
      </c>
    </row>
    <row r="4976" spans="1:7" x14ac:dyDescent="0.25">
      <c r="A4976" s="18">
        <f>IF(ISNUMBER(SEARCH('1_Aspectos Geográficos'!$D$6,tab_estados[],1)),MAX($A$1:A4975)+1,0)</f>
        <v>4975</v>
      </c>
      <c r="B4976" s="18" t="s">
        <v>3416</v>
      </c>
      <c r="C4976" s="18" t="s">
        <v>3417</v>
      </c>
      <c r="D4976" s="18" t="s">
        <v>3679</v>
      </c>
      <c r="E4976" s="19" t="s">
        <v>8729</v>
      </c>
      <c r="F4976" s="18" t="str">
        <f t="shared" si="77"/>
        <v>Itaporanga</v>
      </c>
      <c r="G4976" s="19">
        <v>507.99700000000001</v>
      </c>
    </row>
    <row r="4977" spans="1:7" x14ac:dyDescent="0.25">
      <c r="A4977" s="18">
        <f>IF(ISNUMBER(SEARCH('1_Aspectos Geográficos'!$D$6,tab_estados[],1)),MAX($A$1:A4976)+1,0)</f>
        <v>4976</v>
      </c>
      <c r="B4977" s="18" t="s">
        <v>3416</v>
      </c>
      <c r="C4977" s="18" t="s">
        <v>3417</v>
      </c>
      <c r="D4977" s="18" t="s">
        <v>3680</v>
      </c>
      <c r="E4977" s="19" t="s">
        <v>10849</v>
      </c>
      <c r="F4977" s="18" t="str">
        <f t="shared" si="77"/>
        <v>Itapuí</v>
      </c>
      <c r="G4977" s="19">
        <v>140.023</v>
      </c>
    </row>
    <row r="4978" spans="1:7" x14ac:dyDescent="0.25">
      <c r="A4978" s="18">
        <f>IF(ISNUMBER(SEARCH('1_Aspectos Geográficos'!$D$6,tab_estados[],1)),MAX($A$1:A4977)+1,0)</f>
        <v>4977</v>
      </c>
      <c r="B4978" s="18" t="s">
        <v>3416</v>
      </c>
      <c r="C4978" s="18" t="s">
        <v>3417</v>
      </c>
      <c r="D4978" s="18" t="s">
        <v>3681</v>
      </c>
      <c r="E4978" s="19" t="s">
        <v>10850</v>
      </c>
      <c r="F4978" s="18" t="str">
        <f t="shared" si="77"/>
        <v>Itapura</v>
      </c>
      <c r="G4978" s="19">
        <v>301.65300000000002</v>
      </c>
    </row>
    <row r="4979" spans="1:7" x14ac:dyDescent="0.25">
      <c r="A4979" s="18">
        <f>IF(ISNUMBER(SEARCH('1_Aspectos Geográficos'!$D$6,tab_estados[],1)),MAX($A$1:A4978)+1,0)</f>
        <v>4978</v>
      </c>
      <c r="B4979" s="18" t="s">
        <v>3416</v>
      </c>
      <c r="C4979" s="18" t="s">
        <v>3417</v>
      </c>
      <c r="D4979" s="18" t="s">
        <v>3682</v>
      </c>
      <c r="E4979" s="19" t="s">
        <v>10851</v>
      </c>
      <c r="F4979" s="18" t="str">
        <f t="shared" si="77"/>
        <v>Itaquaquecetuba</v>
      </c>
      <c r="G4979" s="19">
        <v>82.622</v>
      </c>
    </row>
    <row r="4980" spans="1:7" x14ac:dyDescent="0.25">
      <c r="A4980" s="18">
        <f>IF(ISNUMBER(SEARCH('1_Aspectos Geográficos'!$D$6,tab_estados[],1)),MAX($A$1:A4979)+1,0)</f>
        <v>4979</v>
      </c>
      <c r="B4980" s="18" t="s">
        <v>3416</v>
      </c>
      <c r="C4980" s="18" t="s">
        <v>3417</v>
      </c>
      <c r="D4980" s="18" t="s">
        <v>3683</v>
      </c>
      <c r="E4980" s="19" t="s">
        <v>10852</v>
      </c>
      <c r="F4980" s="18" t="str">
        <f t="shared" si="77"/>
        <v>Itararé</v>
      </c>
      <c r="G4980" s="19">
        <v>1003.86</v>
      </c>
    </row>
    <row r="4981" spans="1:7" x14ac:dyDescent="0.25">
      <c r="A4981" s="18">
        <f>IF(ISNUMBER(SEARCH('1_Aspectos Geográficos'!$D$6,tab_estados[],1)),MAX($A$1:A4980)+1,0)</f>
        <v>4980</v>
      </c>
      <c r="B4981" s="18" t="s">
        <v>3416</v>
      </c>
      <c r="C4981" s="18" t="s">
        <v>3417</v>
      </c>
      <c r="D4981" s="18" t="s">
        <v>3684</v>
      </c>
      <c r="E4981" s="19" t="s">
        <v>10853</v>
      </c>
      <c r="F4981" s="18" t="str">
        <f t="shared" si="77"/>
        <v>Itariri</v>
      </c>
      <c r="G4981" s="19">
        <v>273.66699999999997</v>
      </c>
    </row>
    <row r="4982" spans="1:7" x14ac:dyDescent="0.25">
      <c r="A4982" s="18">
        <f>IF(ISNUMBER(SEARCH('1_Aspectos Geográficos'!$D$6,tab_estados[],1)),MAX($A$1:A4981)+1,0)</f>
        <v>4981</v>
      </c>
      <c r="B4982" s="18" t="s">
        <v>3416</v>
      </c>
      <c r="C4982" s="18" t="s">
        <v>3417</v>
      </c>
      <c r="D4982" s="18" t="s">
        <v>3685</v>
      </c>
      <c r="E4982" s="19" t="s">
        <v>10854</v>
      </c>
      <c r="F4982" s="18" t="str">
        <f t="shared" si="77"/>
        <v>Itatiba</v>
      </c>
      <c r="G4982" s="19">
        <v>322.27600000000001</v>
      </c>
    </row>
    <row r="4983" spans="1:7" x14ac:dyDescent="0.25">
      <c r="A4983" s="18">
        <f>IF(ISNUMBER(SEARCH('1_Aspectos Geográficos'!$D$6,tab_estados[],1)),MAX($A$1:A4982)+1,0)</f>
        <v>4982</v>
      </c>
      <c r="B4983" s="18" t="s">
        <v>3416</v>
      </c>
      <c r="C4983" s="18" t="s">
        <v>3417</v>
      </c>
      <c r="D4983" s="18" t="s">
        <v>3686</v>
      </c>
      <c r="E4983" s="19" t="s">
        <v>10855</v>
      </c>
      <c r="F4983" s="18" t="str">
        <f t="shared" si="77"/>
        <v>Itatinga</v>
      </c>
      <c r="G4983" s="19">
        <v>979.81700000000001</v>
      </c>
    </row>
    <row r="4984" spans="1:7" x14ac:dyDescent="0.25">
      <c r="A4984" s="18">
        <f>IF(ISNUMBER(SEARCH('1_Aspectos Geográficos'!$D$6,tab_estados[],1)),MAX($A$1:A4983)+1,0)</f>
        <v>4983</v>
      </c>
      <c r="B4984" s="18" t="s">
        <v>3416</v>
      </c>
      <c r="C4984" s="18" t="s">
        <v>3417</v>
      </c>
      <c r="D4984" s="18" t="s">
        <v>3687</v>
      </c>
      <c r="E4984" s="19" t="s">
        <v>10856</v>
      </c>
      <c r="F4984" s="18" t="str">
        <f t="shared" si="77"/>
        <v>Itirapina</v>
      </c>
      <c r="G4984" s="19">
        <v>564.60299999999995</v>
      </c>
    </row>
    <row r="4985" spans="1:7" x14ac:dyDescent="0.25">
      <c r="A4985" s="18">
        <f>IF(ISNUMBER(SEARCH('1_Aspectos Geográficos'!$D$6,tab_estados[],1)),MAX($A$1:A4984)+1,0)</f>
        <v>4984</v>
      </c>
      <c r="B4985" s="18" t="s">
        <v>3416</v>
      </c>
      <c r="C4985" s="18" t="s">
        <v>3417</v>
      </c>
      <c r="D4985" s="18" t="s">
        <v>3688</v>
      </c>
      <c r="E4985" s="19" t="s">
        <v>10857</v>
      </c>
      <c r="F4985" s="18" t="str">
        <f t="shared" si="77"/>
        <v>Itirapuã</v>
      </c>
      <c r="G4985" s="19">
        <v>161.11799999999999</v>
      </c>
    </row>
    <row r="4986" spans="1:7" x14ac:dyDescent="0.25">
      <c r="A4986" s="18">
        <f>IF(ISNUMBER(SEARCH('1_Aspectos Geográficos'!$D$6,tab_estados[],1)),MAX($A$1:A4985)+1,0)</f>
        <v>4985</v>
      </c>
      <c r="B4986" s="18" t="s">
        <v>3416</v>
      </c>
      <c r="C4986" s="18" t="s">
        <v>3417</v>
      </c>
      <c r="D4986" s="18" t="s">
        <v>3689</v>
      </c>
      <c r="E4986" s="19" t="s">
        <v>10858</v>
      </c>
      <c r="F4986" s="18" t="str">
        <f t="shared" si="77"/>
        <v>Itobi</v>
      </c>
      <c r="G4986" s="19">
        <v>138.98599999999999</v>
      </c>
    </row>
    <row r="4987" spans="1:7" x14ac:dyDescent="0.25">
      <c r="A4987" s="18">
        <f>IF(ISNUMBER(SEARCH('1_Aspectos Geográficos'!$D$6,tab_estados[],1)),MAX($A$1:A4986)+1,0)</f>
        <v>4986</v>
      </c>
      <c r="B4987" s="18" t="s">
        <v>3416</v>
      </c>
      <c r="C4987" s="18" t="s">
        <v>3417</v>
      </c>
      <c r="D4987" s="18" t="s">
        <v>3690</v>
      </c>
      <c r="E4987" s="19" t="s">
        <v>10859</v>
      </c>
      <c r="F4987" s="18" t="str">
        <f t="shared" si="77"/>
        <v>Itu</v>
      </c>
      <c r="G4987" s="19">
        <v>640.71900000000005</v>
      </c>
    </row>
    <row r="4988" spans="1:7" x14ac:dyDescent="0.25">
      <c r="A4988" s="18">
        <f>IF(ISNUMBER(SEARCH('1_Aspectos Geográficos'!$D$6,tab_estados[],1)),MAX($A$1:A4987)+1,0)</f>
        <v>4987</v>
      </c>
      <c r="B4988" s="18" t="s">
        <v>3416</v>
      </c>
      <c r="C4988" s="18" t="s">
        <v>3417</v>
      </c>
      <c r="D4988" s="18" t="s">
        <v>3691</v>
      </c>
      <c r="E4988" s="19" t="s">
        <v>10860</v>
      </c>
      <c r="F4988" s="18" t="str">
        <f t="shared" si="77"/>
        <v>Itupeva</v>
      </c>
      <c r="G4988" s="19">
        <v>200.816</v>
      </c>
    </row>
    <row r="4989" spans="1:7" x14ac:dyDescent="0.25">
      <c r="A4989" s="18">
        <f>IF(ISNUMBER(SEARCH('1_Aspectos Geográficos'!$D$6,tab_estados[],1)),MAX($A$1:A4988)+1,0)</f>
        <v>4988</v>
      </c>
      <c r="B4989" s="18" t="s">
        <v>3416</v>
      </c>
      <c r="C4989" s="18" t="s">
        <v>3417</v>
      </c>
      <c r="D4989" s="18" t="s">
        <v>3692</v>
      </c>
      <c r="E4989" s="19" t="s">
        <v>10861</v>
      </c>
      <c r="F4989" s="18" t="str">
        <f t="shared" si="77"/>
        <v>Ituverava</v>
      </c>
      <c r="G4989" s="19">
        <v>704.65899999999999</v>
      </c>
    </row>
    <row r="4990" spans="1:7" x14ac:dyDescent="0.25">
      <c r="A4990" s="18">
        <f>IF(ISNUMBER(SEARCH('1_Aspectos Geográficos'!$D$6,tab_estados[],1)),MAX($A$1:A4989)+1,0)</f>
        <v>4989</v>
      </c>
      <c r="B4990" s="18" t="s">
        <v>3416</v>
      </c>
      <c r="C4990" s="18" t="s">
        <v>3417</v>
      </c>
      <c r="D4990" s="18" t="s">
        <v>3693</v>
      </c>
      <c r="E4990" s="19" t="s">
        <v>6555</v>
      </c>
      <c r="F4990" s="18" t="str">
        <f t="shared" si="77"/>
        <v>Jaborandi</v>
      </c>
      <c r="G4990" s="19">
        <v>273.43799999999999</v>
      </c>
    </row>
    <row r="4991" spans="1:7" x14ac:dyDescent="0.25">
      <c r="A4991" s="18">
        <f>IF(ISNUMBER(SEARCH('1_Aspectos Geográficos'!$D$6,tab_estados[],1)),MAX($A$1:A4990)+1,0)</f>
        <v>4990</v>
      </c>
      <c r="B4991" s="18" t="s">
        <v>3416</v>
      </c>
      <c r="C4991" s="18" t="s">
        <v>3417</v>
      </c>
      <c r="D4991" s="18" t="s">
        <v>3694</v>
      </c>
      <c r="E4991" s="19" t="s">
        <v>10862</v>
      </c>
      <c r="F4991" s="18" t="str">
        <f t="shared" si="77"/>
        <v>Jaboticabal</v>
      </c>
      <c r="G4991" s="19">
        <v>706.60199999999998</v>
      </c>
    </row>
    <row r="4992" spans="1:7" x14ac:dyDescent="0.25">
      <c r="A4992" s="18">
        <f>IF(ISNUMBER(SEARCH('1_Aspectos Geográficos'!$D$6,tab_estados[],1)),MAX($A$1:A4991)+1,0)</f>
        <v>4991</v>
      </c>
      <c r="B4992" s="18" t="s">
        <v>3416</v>
      </c>
      <c r="C4992" s="18" t="s">
        <v>3417</v>
      </c>
      <c r="D4992" s="18" t="s">
        <v>3695</v>
      </c>
      <c r="E4992" s="19" t="s">
        <v>10863</v>
      </c>
      <c r="F4992" s="18" t="str">
        <f t="shared" si="77"/>
        <v>Jacareí</v>
      </c>
      <c r="G4992" s="19">
        <v>464.27199999999999</v>
      </c>
    </row>
    <row r="4993" spans="1:7" x14ac:dyDescent="0.25">
      <c r="A4993" s="18">
        <f>IF(ISNUMBER(SEARCH('1_Aspectos Geográficos'!$D$6,tab_estados[],1)),MAX($A$1:A4992)+1,0)</f>
        <v>4992</v>
      </c>
      <c r="B4993" s="18" t="s">
        <v>3416</v>
      </c>
      <c r="C4993" s="18" t="s">
        <v>3417</v>
      </c>
      <c r="D4993" s="18" t="s">
        <v>3696</v>
      </c>
      <c r="E4993" s="19" t="s">
        <v>10864</v>
      </c>
      <c r="F4993" s="18" t="str">
        <f t="shared" si="77"/>
        <v>Jaci</v>
      </c>
      <c r="G4993" s="19">
        <v>145.13300000000001</v>
      </c>
    </row>
    <row r="4994" spans="1:7" x14ac:dyDescent="0.25">
      <c r="A4994" s="18">
        <f>IF(ISNUMBER(SEARCH('1_Aspectos Geográficos'!$D$6,tab_estados[],1)),MAX($A$1:A4993)+1,0)</f>
        <v>4993</v>
      </c>
      <c r="B4994" s="18" t="s">
        <v>3416</v>
      </c>
      <c r="C4994" s="18" t="s">
        <v>3417</v>
      </c>
      <c r="D4994" s="18" t="s">
        <v>3697</v>
      </c>
      <c r="E4994" s="19" t="s">
        <v>10865</v>
      </c>
      <c r="F4994" s="18" t="str">
        <f t="shared" ref="F4994:F5057" si="78">IFERROR(VLOOKUP(ROW(A4993),lista,5,0),"")</f>
        <v>Jacupiranga</v>
      </c>
      <c r="G4994" s="19">
        <v>704.18899999999996</v>
      </c>
    </row>
    <row r="4995" spans="1:7" x14ac:dyDescent="0.25">
      <c r="A4995" s="18">
        <f>IF(ISNUMBER(SEARCH('1_Aspectos Geográficos'!$D$6,tab_estados[],1)),MAX($A$1:A4994)+1,0)</f>
        <v>4994</v>
      </c>
      <c r="B4995" s="18" t="s">
        <v>3416</v>
      </c>
      <c r="C4995" s="18" t="s">
        <v>3417</v>
      </c>
      <c r="D4995" s="18" t="s">
        <v>3698</v>
      </c>
      <c r="E4995" s="19" t="s">
        <v>10866</v>
      </c>
      <c r="F4995" s="18" t="str">
        <f t="shared" si="78"/>
        <v>Jaguariúna</v>
      </c>
      <c r="G4995" s="19">
        <v>141.39099999999999</v>
      </c>
    </row>
    <row r="4996" spans="1:7" x14ac:dyDescent="0.25">
      <c r="A4996" s="18">
        <f>IF(ISNUMBER(SEARCH('1_Aspectos Geográficos'!$D$6,tab_estados[],1)),MAX($A$1:A4995)+1,0)</f>
        <v>4995</v>
      </c>
      <c r="B4996" s="18" t="s">
        <v>3416</v>
      </c>
      <c r="C4996" s="18" t="s">
        <v>3417</v>
      </c>
      <c r="D4996" s="18" t="s">
        <v>3699</v>
      </c>
      <c r="E4996" s="19" t="s">
        <v>10867</v>
      </c>
      <c r="F4996" s="18" t="str">
        <f t="shared" si="78"/>
        <v>Jales</v>
      </c>
      <c r="G4996" s="19">
        <v>368.57400000000001</v>
      </c>
    </row>
    <row r="4997" spans="1:7" x14ac:dyDescent="0.25">
      <c r="A4997" s="18">
        <f>IF(ISNUMBER(SEARCH('1_Aspectos Geográficos'!$D$6,tab_estados[],1)),MAX($A$1:A4996)+1,0)</f>
        <v>4996</v>
      </c>
      <c r="B4997" s="18" t="s">
        <v>3416</v>
      </c>
      <c r="C4997" s="18" t="s">
        <v>3417</v>
      </c>
      <c r="D4997" s="18" t="s">
        <v>3700</v>
      </c>
      <c r="E4997" s="19" t="s">
        <v>10868</v>
      </c>
      <c r="F4997" s="18" t="str">
        <f t="shared" si="78"/>
        <v>Jambeiro</v>
      </c>
      <c r="G4997" s="19">
        <v>184.41300000000001</v>
      </c>
    </row>
    <row r="4998" spans="1:7" x14ac:dyDescent="0.25">
      <c r="A4998" s="18">
        <f>IF(ISNUMBER(SEARCH('1_Aspectos Geográficos'!$D$6,tab_estados[],1)),MAX($A$1:A4997)+1,0)</f>
        <v>4997</v>
      </c>
      <c r="B4998" s="18" t="s">
        <v>3416</v>
      </c>
      <c r="C4998" s="18" t="s">
        <v>3417</v>
      </c>
      <c r="D4998" s="18" t="s">
        <v>3701</v>
      </c>
      <c r="E4998" s="19" t="s">
        <v>10869</v>
      </c>
      <c r="F4998" s="18" t="str">
        <f t="shared" si="78"/>
        <v>Jandira</v>
      </c>
      <c r="G4998" s="19">
        <v>17.449000000000002</v>
      </c>
    </row>
    <row r="4999" spans="1:7" x14ac:dyDescent="0.25">
      <c r="A4999" s="18">
        <f>IF(ISNUMBER(SEARCH('1_Aspectos Geográficos'!$D$6,tab_estados[],1)),MAX($A$1:A4998)+1,0)</f>
        <v>4998</v>
      </c>
      <c r="B4999" s="18" t="s">
        <v>3416</v>
      </c>
      <c r="C4999" s="18" t="s">
        <v>3417</v>
      </c>
      <c r="D4999" s="18" t="s">
        <v>3702</v>
      </c>
      <c r="E4999" s="19" t="s">
        <v>10459</v>
      </c>
      <c r="F4999" s="18" t="str">
        <f t="shared" si="78"/>
        <v>Jardinópolis</v>
      </c>
      <c r="G4999" s="19">
        <v>501.87</v>
      </c>
    </row>
    <row r="5000" spans="1:7" x14ac:dyDescent="0.25">
      <c r="A5000" s="18">
        <f>IF(ISNUMBER(SEARCH('1_Aspectos Geográficos'!$D$6,tab_estados[],1)),MAX($A$1:A4999)+1,0)</f>
        <v>4999</v>
      </c>
      <c r="B5000" s="18" t="s">
        <v>3416</v>
      </c>
      <c r="C5000" s="18" t="s">
        <v>3417</v>
      </c>
      <c r="D5000" s="18" t="s">
        <v>3703</v>
      </c>
      <c r="E5000" s="19" t="s">
        <v>10870</v>
      </c>
      <c r="F5000" s="18" t="str">
        <f t="shared" si="78"/>
        <v>Jarinu</v>
      </c>
      <c r="G5000" s="19">
        <v>207.54900000000001</v>
      </c>
    </row>
    <row r="5001" spans="1:7" x14ac:dyDescent="0.25">
      <c r="A5001" s="18">
        <f>IF(ISNUMBER(SEARCH('1_Aspectos Geográficos'!$D$6,tab_estados[],1)),MAX($A$1:A5000)+1,0)</f>
        <v>5000</v>
      </c>
      <c r="B5001" s="18" t="s">
        <v>3416</v>
      </c>
      <c r="C5001" s="18" t="s">
        <v>3417</v>
      </c>
      <c r="D5001" s="18" t="s">
        <v>3704</v>
      </c>
      <c r="E5001" s="19" t="s">
        <v>10871</v>
      </c>
      <c r="F5001" s="18" t="str">
        <f t="shared" si="78"/>
        <v>Jaú</v>
      </c>
      <c r="G5001" s="19">
        <v>687.10299999999995</v>
      </c>
    </row>
    <row r="5002" spans="1:7" x14ac:dyDescent="0.25">
      <c r="A5002" s="18">
        <f>IF(ISNUMBER(SEARCH('1_Aspectos Geográficos'!$D$6,tab_estados[],1)),MAX($A$1:A5001)+1,0)</f>
        <v>5001</v>
      </c>
      <c r="B5002" s="18" t="s">
        <v>3416</v>
      </c>
      <c r="C5002" s="18" t="s">
        <v>3417</v>
      </c>
      <c r="D5002" s="18" t="s">
        <v>3705</v>
      </c>
      <c r="E5002" s="19" t="s">
        <v>10872</v>
      </c>
      <c r="F5002" s="18" t="str">
        <f t="shared" si="78"/>
        <v>Jeriquara</v>
      </c>
      <c r="G5002" s="19">
        <v>141.971</v>
      </c>
    </row>
    <row r="5003" spans="1:7" x14ac:dyDescent="0.25">
      <c r="A5003" s="18">
        <f>IF(ISNUMBER(SEARCH('1_Aspectos Geográficos'!$D$6,tab_estados[],1)),MAX($A$1:A5002)+1,0)</f>
        <v>5002</v>
      </c>
      <c r="B5003" s="18" t="s">
        <v>3416</v>
      </c>
      <c r="C5003" s="18" t="s">
        <v>3417</v>
      </c>
      <c r="D5003" s="18" t="s">
        <v>3706</v>
      </c>
      <c r="E5003" s="19" t="s">
        <v>10873</v>
      </c>
      <c r="F5003" s="18" t="str">
        <f t="shared" si="78"/>
        <v>Joanópolis</v>
      </c>
      <c r="G5003" s="19">
        <v>374.291</v>
      </c>
    </row>
    <row r="5004" spans="1:7" x14ac:dyDescent="0.25">
      <c r="A5004" s="18">
        <f>IF(ISNUMBER(SEARCH('1_Aspectos Geográficos'!$D$6,tab_estados[],1)),MAX($A$1:A5003)+1,0)</f>
        <v>5003</v>
      </c>
      <c r="B5004" s="18" t="s">
        <v>3416</v>
      </c>
      <c r="C5004" s="18" t="s">
        <v>3417</v>
      </c>
      <c r="D5004" s="18" t="s">
        <v>3707</v>
      </c>
      <c r="E5004" s="19" t="s">
        <v>10874</v>
      </c>
      <c r="F5004" s="18" t="str">
        <f t="shared" si="78"/>
        <v>João Ramalho</v>
      </c>
      <c r="G5004" s="19">
        <v>415.452</v>
      </c>
    </row>
    <row r="5005" spans="1:7" x14ac:dyDescent="0.25">
      <c r="A5005" s="18">
        <f>IF(ISNUMBER(SEARCH('1_Aspectos Geográficos'!$D$6,tab_estados[],1)),MAX($A$1:A5004)+1,0)</f>
        <v>5004</v>
      </c>
      <c r="B5005" s="18" t="s">
        <v>3416</v>
      </c>
      <c r="C5005" s="18" t="s">
        <v>3417</v>
      </c>
      <c r="D5005" s="18" t="s">
        <v>3708</v>
      </c>
      <c r="E5005" s="19" t="s">
        <v>10875</v>
      </c>
      <c r="F5005" s="18" t="str">
        <f t="shared" si="78"/>
        <v>José Bonifácio</v>
      </c>
      <c r="G5005" s="19">
        <v>860.2</v>
      </c>
    </row>
    <row r="5006" spans="1:7" x14ac:dyDescent="0.25">
      <c r="A5006" s="18">
        <f>IF(ISNUMBER(SEARCH('1_Aspectos Geográficos'!$D$6,tab_estados[],1)),MAX($A$1:A5005)+1,0)</f>
        <v>5005</v>
      </c>
      <c r="B5006" s="18" t="s">
        <v>3416</v>
      </c>
      <c r="C5006" s="18" t="s">
        <v>3417</v>
      </c>
      <c r="D5006" s="18" t="s">
        <v>3709</v>
      </c>
      <c r="E5006" s="19" t="s">
        <v>10876</v>
      </c>
      <c r="F5006" s="18" t="str">
        <f t="shared" si="78"/>
        <v>Júlio Mesquita</v>
      </c>
      <c r="G5006" s="19">
        <v>128.18299999999999</v>
      </c>
    </row>
    <row r="5007" spans="1:7" x14ac:dyDescent="0.25">
      <c r="A5007" s="18">
        <f>IF(ISNUMBER(SEARCH('1_Aspectos Geográficos'!$D$6,tab_estados[],1)),MAX($A$1:A5006)+1,0)</f>
        <v>5006</v>
      </c>
      <c r="B5007" s="18" t="s">
        <v>3416</v>
      </c>
      <c r="C5007" s="18" t="s">
        <v>3417</v>
      </c>
      <c r="D5007" s="18" t="s">
        <v>3710</v>
      </c>
      <c r="E5007" s="19" t="s">
        <v>10877</v>
      </c>
      <c r="F5007" s="18" t="str">
        <f t="shared" si="78"/>
        <v>Jumirim</v>
      </c>
      <c r="G5007" s="19">
        <v>56.685000000000002</v>
      </c>
    </row>
    <row r="5008" spans="1:7" x14ac:dyDescent="0.25">
      <c r="A5008" s="18">
        <f>IF(ISNUMBER(SEARCH('1_Aspectos Geográficos'!$D$6,tab_estados[],1)),MAX($A$1:A5007)+1,0)</f>
        <v>5007</v>
      </c>
      <c r="B5008" s="18" t="s">
        <v>3416</v>
      </c>
      <c r="C5008" s="18" t="s">
        <v>3417</v>
      </c>
      <c r="D5008" s="18" t="s">
        <v>3711</v>
      </c>
      <c r="E5008" s="19" t="s">
        <v>10878</v>
      </c>
      <c r="F5008" s="18" t="str">
        <f t="shared" si="78"/>
        <v>Jundiaí</v>
      </c>
      <c r="G5008" s="19">
        <v>431.20699999999999</v>
      </c>
    </row>
    <row r="5009" spans="1:7" x14ac:dyDescent="0.25">
      <c r="A5009" s="18">
        <f>IF(ISNUMBER(SEARCH('1_Aspectos Geográficos'!$D$6,tab_estados[],1)),MAX($A$1:A5008)+1,0)</f>
        <v>5008</v>
      </c>
      <c r="B5009" s="18" t="s">
        <v>3416</v>
      </c>
      <c r="C5009" s="18" t="s">
        <v>3417</v>
      </c>
      <c r="D5009" s="18" t="s">
        <v>3712</v>
      </c>
      <c r="E5009" s="19" t="s">
        <v>10879</v>
      </c>
      <c r="F5009" s="18" t="str">
        <f t="shared" si="78"/>
        <v>Junqueirópolis</v>
      </c>
      <c r="G5009" s="19">
        <v>582.56500000000005</v>
      </c>
    </row>
    <row r="5010" spans="1:7" x14ac:dyDescent="0.25">
      <c r="A5010" s="18">
        <f>IF(ISNUMBER(SEARCH('1_Aspectos Geográficos'!$D$6,tab_estados[],1)),MAX($A$1:A5009)+1,0)</f>
        <v>5009</v>
      </c>
      <c r="B5010" s="18" t="s">
        <v>3416</v>
      </c>
      <c r="C5010" s="18" t="s">
        <v>3417</v>
      </c>
      <c r="D5010" s="18" t="s">
        <v>3713</v>
      </c>
      <c r="E5010" s="19" t="s">
        <v>10880</v>
      </c>
      <c r="F5010" s="18" t="str">
        <f t="shared" si="78"/>
        <v>Juquiá</v>
      </c>
      <c r="G5010" s="19">
        <v>812.79899999999998</v>
      </c>
    </row>
    <row r="5011" spans="1:7" x14ac:dyDescent="0.25">
      <c r="A5011" s="18">
        <f>IF(ISNUMBER(SEARCH('1_Aspectos Geográficos'!$D$6,tab_estados[],1)),MAX($A$1:A5010)+1,0)</f>
        <v>5010</v>
      </c>
      <c r="B5011" s="18" t="s">
        <v>3416</v>
      </c>
      <c r="C5011" s="18" t="s">
        <v>3417</v>
      </c>
      <c r="D5011" s="18" t="s">
        <v>3714</v>
      </c>
      <c r="E5011" s="19" t="s">
        <v>10881</v>
      </c>
      <c r="F5011" s="18" t="str">
        <f t="shared" si="78"/>
        <v>Juquitiba</v>
      </c>
      <c r="G5011" s="19">
        <v>522.16899999999998</v>
      </c>
    </row>
    <row r="5012" spans="1:7" x14ac:dyDescent="0.25">
      <c r="A5012" s="18">
        <f>IF(ISNUMBER(SEARCH('1_Aspectos Geográficos'!$D$6,tab_estados[],1)),MAX($A$1:A5011)+1,0)</f>
        <v>5011</v>
      </c>
      <c r="B5012" s="18" t="s">
        <v>3416</v>
      </c>
      <c r="C5012" s="18" t="s">
        <v>3417</v>
      </c>
      <c r="D5012" s="18" t="s">
        <v>3715</v>
      </c>
      <c r="E5012" s="19" t="s">
        <v>10882</v>
      </c>
      <c r="F5012" s="18" t="str">
        <f t="shared" si="78"/>
        <v>Lagoinha</v>
      </c>
      <c r="G5012" s="19">
        <v>255.47200000000001</v>
      </c>
    </row>
    <row r="5013" spans="1:7" x14ac:dyDescent="0.25">
      <c r="A5013" s="18">
        <f>IF(ISNUMBER(SEARCH('1_Aspectos Geográficos'!$D$6,tab_estados[],1)),MAX($A$1:A5012)+1,0)</f>
        <v>5012</v>
      </c>
      <c r="B5013" s="18" t="s">
        <v>3416</v>
      </c>
      <c r="C5013" s="18" t="s">
        <v>3417</v>
      </c>
      <c r="D5013" s="18" t="s">
        <v>3716</v>
      </c>
      <c r="E5013" s="19" t="s">
        <v>10883</v>
      </c>
      <c r="F5013" s="18" t="str">
        <f t="shared" si="78"/>
        <v>Laranjal Paulista</v>
      </c>
      <c r="G5013" s="19">
        <v>384.274</v>
      </c>
    </row>
    <row r="5014" spans="1:7" x14ac:dyDescent="0.25">
      <c r="A5014" s="18">
        <f>IF(ISNUMBER(SEARCH('1_Aspectos Geográficos'!$D$6,tab_estados[],1)),MAX($A$1:A5013)+1,0)</f>
        <v>5013</v>
      </c>
      <c r="B5014" s="18" t="s">
        <v>3416</v>
      </c>
      <c r="C5014" s="18" t="s">
        <v>3417</v>
      </c>
      <c r="D5014" s="18" t="s">
        <v>3717</v>
      </c>
      <c r="E5014" s="19" t="s">
        <v>10884</v>
      </c>
      <c r="F5014" s="18" t="str">
        <f t="shared" si="78"/>
        <v>Lavínia</v>
      </c>
      <c r="G5014" s="19">
        <v>537.67499999999995</v>
      </c>
    </row>
    <row r="5015" spans="1:7" x14ac:dyDescent="0.25">
      <c r="A5015" s="18">
        <f>IF(ISNUMBER(SEARCH('1_Aspectos Geográficos'!$D$6,tab_estados[],1)),MAX($A$1:A5014)+1,0)</f>
        <v>5014</v>
      </c>
      <c r="B5015" s="18" t="s">
        <v>3416</v>
      </c>
      <c r="C5015" s="18" t="s">
        <v>3417</v>
      </c>
      <c r="D5015" s="18" t="s">
        <v>3718</v>
      </c>
      <c r="E5015" s="19" t="s">
        <v>10885</v>
      </c>
      <c r="F5015" s="18" t="str">
        <f t="shared" si="78"/>
        <v>Lavrinhas</v>
      </c>
      <c r="G5015" s="19">
        <v>167.06700000000001</v>
      </c>
    </row>
    <row r="5016" spans="1:7" x14ac:dyDescent="0.25">
      <c r="A5016" s="18">
        <f>IF(ISNUMBER(SEARCH('1_Aspectos Geográficos'!$D$6,tab_estados[],1)),MAX($A$1:A5015)+1,0)</f>
        <v>5015</v>
      </c>
      <c r="B5016" s="18" t="s">
        <v>3416</v>
      </c>
      <c r="C5016" s="18" t="s">
        <v>3417</v>
      </c>
      <c r="D5016" s="18" t="s">
        <v>3719</v>
      </c>
      <c r="E5016" s="19" t="s">
        <v>10886</v>
      </c>
      <c r="F5016" s="18" t="str">
        <f t="shared" si="78"/>
        <v>Leme</v>
      </c>
      <c r="G5016" s="19">
        <v>402.87099999999998</v>
      </c>
    </row>
    <row r="5017" spans="1:7" x14ac:dyDescent="0.25">
      <c r="A5017" s="18">
        <f>IF(ISNUMBER(SEARCH('1_Aspectos Geográficos'!$D$6,tab_estados[],1)),MAX($A$1:A5016)+1,0)</f>
        <v>5016</v>
      </c>
      <c r="B5017" s="18" t="s">
        <v>3416</v>
      </c>
      <c r="C5017" s="18" t="s">
        <v>3417</v>
      </c>
      <c r="D5017" s="18" t="s">
        <v>3720</v>
      </c>
      <c r="E5017" s="19" t="s">
        <v>10887</v>
      </c>
      <c r="F5017" s="18" t="str">
        <f t="shared" si="78"/>
        <v>Lençóis Paulista</v>
      </c>
      <c r="G5017" s="19">
        <v>809.54100000000005</v>
      </c>
    </row>
    <row r="5018" spans="1:7" x14ac:dyDescent="0.25">
      <c r="A5018" s="18">
        <f>IF(ISNUMBER(SEARCH('1_Aspectos Geográficos'!$D$6,tab_estados[],1)),MAX($A$1:A5017)+1,0)</f>
        <v>5017</v>
      </c>
      <c r="B5018" s="18" t="s">
        <v>3416</v>
      </c>
      <c r="C5018" s="18" t="s">
        <v>3417</v>
      </c>
      <c r="D5018" s="18" t="s">
        <v>3721</v>
      </c>
      <c r="E5018" s="19" t="s">
        <v>10888</v>
      </c>
      <c r="F5018" s="18" t="str">
        <f t="shared" si="78"/>
        <v>Limeira</v>
      </c>
      <c r="G5018" s="19">
        <v>580.71100000000001</v>
      </c>
    </row>
    <row r="5019" spans="1:7" x14ac:dyDescent="0.25">
      <c r="A5019" s="18">
        <f>IF(ISNUMBER(SEARCH('1_Aspectos Geográficos'!$D$6,tab_estados[],1)),MAX($A$1:A5018)+1,0)</f>
        <v>5018</v>
      </c>
      <c r="B5019" s="18" t="s">
        <v>3416</v>
      </c>
      <c r="C5019" s="18" t="s">
        <v>3417</v>
      </c>
      <c r="D5019" s="18" t="s">
        <v>3722</v>
      </c>
      <c r="E5019" s="19" t="s">
        <v>10889</v>
      </c>
      <c r="F5019" s="18" t="str">
        <f t="shared" si="78"/>
        <v>Lindóia</v>
      </c>
      <c r="G5019" s="19">
        <v>48.756</v>
      </c>
    </row>
    <row r="5020" spans="1:7" x14ac:dyDescent="0.25">
      <c r="A5020" s="18">
        <f>IF(ISNUMBER(SEARCH('1_Aspectos Geográficos'!$D$6,tab_estados[],1)),MAX($A$1:A5019)+1,0)</f>
        <v>5019</v>
      </c>
      <c r="B5020" s="18" t="s">
        <v>3416</v>
      </c>
      <c r="C5020" s="18" t="s">
        <v>3417</v>
      </c>
      <c r="D5020" s="18" t="s">
        <v>3723</v>
      </c>
      <c r="E5020" s="19" t="s">
        <v>10890</v>
      </c>
      <c r="F5020" s="18" t="str">
        <f t="shared" si="78"/>
        <v>Lins</v>
      </c>
      <c r="G5020" s="19">
        <v>570.05799999999999</v>
      </c>
    </row>
    <row r="5021" spans="1:7" x14ac:dyDescent="0.25">
      <c r="A5021" s="18">
        <f>IF(ISNUMBER(SEARCH('1_Aspectos Geográficos'!$D$6,tab_estados[],1)),MAX($A$1:A5020)+1,0)</f>
        <v>5020</v>
      </c>
      <c r="B5021" s="18" t="s">
        <v>3416</v>
      </c>
      <c r="C5021" s="18" t="s">
        <v>3417</v>
      </c>
      <c r="D5021" s="18" t="s">
        <v>3724</v>
      </c>
      <c r="E5021" s="19" t="s">
        <v>10891</v>
      </c>
      <c r="F5021" s="18" t="str">
        <f t="shared" si="78"/>
        <v>Lorena</v>
      </c>
      <c r="G5021" s="19">
        <v>414.16</v>
      </c>
    </row>
    <row r="5022" spans="1:7" x14ac:dyDescent="0.25">
      <c r="A5022" s="18">
        <f>IF(ISNUMBER(SEARCH('1_Aspectos Geográficos'!$D$6,tab_estados[],1)),MAX($A$1:A5021)+1,0)</f>
        <v>5021</v>
      </c>
      <c r="B5022" s="18" t="s">
        <v>3416</v>
      </c>
      <c r="C5022" s="18" t="s">
        <v>3417</v>
      </c>
      <c r="D5022" s="18" t="s">
        <v>3725</v>
      </c>
      <c r="E5022" s="19" t="s">
        <v>10892</v>
      </c>
      <c r="F5022" s="18" t="str">
        <f t="shared" si="78"/>
        <v>Lourdes</v>
      </c>
      <c r="G5022" s="19">
        <v>113.94</v>
      </c>
    </row>
    <row r="5023" spans="1:7" x14ac:dyDescent="0.25">
      <c r="A5023" s="18">
        <f>IF(ISNUMBER(SEARCH('1_Aspectos Geográficos'!$D$6,tab_estados[],1)),MAX($A$1:A5022)+1,0)</f>
        <v>5022</v>
      </c>
      <c r="B5023" s="18" t="s">
        <v>3416</v>
      </c>
      <c r="C5023" s="18" t="s">
        <v>3417</v>
      </c>
      <c r="D5023" s="18" t="s">
        <v>3726</v>
      </c>
      <c r="E5023" s="19" t="s">
        <v>10893</v>
      </c>
      <c r="F5023" s="18" t="str">
        <f t="shared" si="78"/>
        <v>Louveira</v>
      </c>
      <c r="G5023" s="19">
        <v>55.133000000000003</v>
      </c>
    </row>
    <row r="5024" spans="1:7" x14ac:dyDescent="0.25">
      <c r="A5024" s="18">
        <f>IF(ISNUMBER(SEARCH('1_Aspectos Geográficos'!$D$6,tab_estados[],1)),MAX($A$1:A5023)+1,0)</f>
        <v>5023</v>
      </c>
      <c r="B5024" s="18" t="s">
        <v>3416</v>
      </c>
      <c r="C5024" s="18" t="s">
        <v>3417</v>
      </c>
      <c r="D5024" s="18" t="s">
        <v>3727</v>
      </c>
      <c r="E5024" s="19" t="s">
        <v>10894</v>
      </c>
      <c r="F5024" s="18" t="str">
        <f t="shared" si="78"/>
        <v>Lucélia</v>
      </c>
      <c r="G5024" s="19">
        <v>314.81</v>
      </c>
    </row>
    <row r="5025" spans="1:7" x14ac:dyDescent="0.25">
      <c r="A5025" s="18">
        <f>IF(ISNUMBER(SEARCH('1_Aspectos Geográficos'!$D$6,tab_estados[],1)),MAX($A$1:A5024)+1,0)</f>
        <v>5024</v>
      </c>
      <c r="B5025" s="18" t="s">
        <v>3416</v>
      </c>
      <c r="C5025" s="18" t="s">
        <v>3417</v>
      </c>
      <c r="D5025" s="18" t="s">
        <v>3728</v>
      </c>
      <c r="E5025" s="19" t="s">
        <v>10895</v>
      </c>
      <c r="F5025" s="18" t="str">
        <f t="shared" si="78"/>
        <v>Lucianópolis</v>
      </c>
      <c r="G5025" s="19">
        <v>189.536</v>
      </c>
    </row>
    <row r="5026" spans="1:7" x14ac:dyDescent="0.25">
      <c r="A5026" s="18">
        <f>IF(ISNUMBER(SEARCH('1_Aspectos Geográficos'!$D$6,tab_estados[],1)),MAX($A$1:A5025)+1,0)</f>
        <v>5025</v>
      </c>
      <c r="B5026" s="18" t="s">
        <v>3416</v>
      </c>
      <c r="C5026" s="18" t="s">
        <v>3417</v>
      </c>
      <c r="D5026" s="18" t="s">
        <v>3729</v>
      </c>
      <c r="E5026" s="19" t="s">
        <v>10896</v>
      </c>
      <c r="F5026" s="18" t="str">
        <f t="shared" si="78"/>
        <v>Luís Antônio</v>
      </c>
      <c r="G5026" s="19">
        <v>598.25699999999995</v>
      </c>
    </row>
    <row r="5027" spans="1:7" x14ac:dyDescent="0.25">
      <c r="A5027" s="18">
        <f>IF(ISNUMBER(SEARCH('1_Aspectos Geográficos'!$D$6,tab_estados[],1)),MAX($A$1:A5026)+1,0)</f>
        <v>5026</v>
      </c>
      <c r="B5027" s="18" t="s">
        <v>3416</v>
      </c>
      <c r="C5027" s="18" t="s">
        <v>3417</v>
      </c>
      <c r="D5027" s="18" t="s">
        <v>3730</v>
      </c>
      <c r="E5027" s="19" t="s">
        <v>10897</v>
      </c>
      <c r="F5027" s="18" t="str">
        <f t="shared" si="78"/>
        <v>Luiziânia</v>
      </c>
      <c r="G5027" s="19">
        <v>166.57599999999999</v>
      </c>
    </row>
    <row r="5028" spans="1:7" x14ac:dyDescent="0.25">
      <c r="A5028" s="18">
        <f>IF(ISNUMBER(SEARCH('1_Aspectos Geográficos'!$D$6,tab_estados[],1)),MAX($A$1:A5027)+1,0)</f>
        <v>5027</v>
      </c>
      <c r="B5028" s="18" t="s">
        <v>3416</v>
      </c>
      <c r="C5028" s="18" t="s">
        <v>3417</v>
      </c>
      <c r="D5028" s="18" t="s">
        <v>3731</v>
      </c>
      <c r="E5028" s="19" t="s">
        <v>10898</v>
      </c>
      <c r="F5028" s="18" t="str">
        <f t="shared" si="78"/>
        <v>Lupércio</v>
      </c>
      <c r="G5028" s="19">
        <v>155.17099999999999</v>
      </c>
    </row>
    <row r="5029" spans="1:7" x14ac:dyDescent="0.25">
      <c r="A5029" s="18">
        <f>IF(ISNUMBER(SEARCH('1_Aspectos Geográficos'!$D$6,tab_estados[],1)),MAX($A$1:A5028)+1,0)</f>
        <v>5028</v>
      </c>
      <c r="B5029" s="18" t="s">
        <v>3416</v>
      </c>
      <c r="C5029" s="18" t="s">
        <v>3417</v>
      </c>
      <c r="D5029" s="18" t="s">
        <v>3732</v>
      </c>
      <c r="E5029" s="19" t="s">
        <v>10899</v>
      </c>
      <c r="F5029" s="18" t="str">
        <f t="shared" si="78"/>
        <v>Lutécia</v>
      </c>
      <c r="G5029" s="19">
        <v>475.226</v>
      </c>
    </row>
    <row r="5030" spans="1:7" x14ac:dyDescent="0.25">
      <c r="A5030" s="18">
        <f>IF(ISNUMBER(SEARCH('1_Aspectos Geográficos'!$D$6,tab_estados[],1)),MAX($A$1:A5029)+1,0)</f>
        <v>5029</v>
      </c>
      <c r="B5030" s="18" t="s">
        <v>3416</v>
      </c>
      <c r="C5030" s="18" t="s">
        <v>3417</v>
      </c>
      <c r="D5030" s="18" t="s">
        <v>3733</v>
      </c>
      <c r="E5030" s="19" t="s">
        <v>10900</v>
      </c>
      <c r="F5030" s="18" t="str">
        <f t="shared" si="78"/>
        <v>Macatuba</v>
      </c>
      <c r="G5030" s="19">
        <v>224.51400000000001</v>
      </c>
    </row>
    <row r="5031" spans="1:7" x14ac:dyDescent="0.25">
      <c r="A5031" s="18">
        <f>IF(ISNUMBER(SEARCH('1_Aspectos Geográficos'!$D$6,tab_estados[],1)),MAX($A$1:A5030)+1,0)</f>
        <v>5030</v>
      </c>
      <c r="B5031" s="18" t="s">
        <v>3416</v>
      </c>
      <c r="C5031" s="18" t="s">
        <v>3417</v>
      </c>
      <c r="D5031" s="18" t="s">
        <v>3734</v>
      </c>
      <c r="E5031" s="19" t="s">
        <v>10901</v>
      </c>
      <c r="F5031" s="18" t="str">
        <f t="shared" si="78"/>
        <v>Macaubal</v>
      </c>
      <c r="G5031" s="19">
        <v>248.08699999999999</v>
      </c>
    </row>
    <row r="5032" spans="1:7" x14ac:dyDescent="0.25">
      <c r="A5032" s="18">
        <f>IF(ISNUMBER(SEARCH('1_Aspectos Geográficos'!$D$6,tab_estados[],1)),MAX($A$1:A5031)+1,0)</f>
        <v>5031</v>
      </c>
      <c r="B5032" s="18" t="s">
        <v>3416</v>
      </c>
      <c r="C5032" s="18" t="s">
        <v>3417</v>
      </c>
      <c r="D5032" s="18" t="s">
        <v>3735</v>
      </c>
      <c r="E5032" s="19" t="s">
        <v>10902</v>
      </c>
      <c r="F5032" s="18" t="str">
        <f t="shared" si="78"/>
        <v>Macedônia</v>
      </c>
      <c r="G5032" s="19">
        <v>327.56700000000001</v>
      </c>
    </row>
    <row r="5033" spans="1:7" x14ac:dyDescent="0.25">
      <c r="A5033" s="18">
        <f>IF(ISNUMBER(SEARCH('1_Aspectos Geográficos'!$D$6,tab_estados[],1)),MAX($A$1:A5032)+1,0)</f>
        <v>5032</v>
      </c>
      <c r="B5033" s="18" t="s">
        <v>3416</v>
      </c>
      <c r="C5033" s="18" t="s">
        <v>3417</v>
      </c>
      <c r="D5033" s="18" t="s">
        <v>3736</v>
      </c>
      <c r="E5033" s="19" t="s">
        <v>10903</v>
      </c>
      <c r="F5033" s="18" t="str">
        <f t="shared" si="78"/>
        <v>Magda</v>
      </c>
      <c r="G5033" s="19">
        <v>312.28199999999998</v>
      </c>
    </row>
    <row r="5034" spans="1:7" x14ac:dyDescent="0.25">
      <c r="A5034" s="18">
        <f>IF(ISNUMBER(SEARCH('1_Aspectos Geográficos'!$D$6,tab_estados[],1)),MAX($A$1:A5033)+1,0)</f>
        <v>5033</v>
      </c>
      <c r="B5034" s="18" t="s">
        <v>3416</v>
      </c>
      <c r="C5034" s="18" t="s">
        <v>3417</v>
      </c>
      <c r="D5034" s="18" t="s">
        <v>3737</v>
      </c>
      <c r="E5034" s="19" t="s">
        <v>10904</v>
      </c>
      <c r="F5034" s="18" t="str">
        <f t="shared" si="78"/>
        <v>Mairinque</v>
      </c>
      <c r="G5034" s="19">
        <v>210.149</v>
      </c>
    </row>
    <row r="5035" spans="1:7" x14ac:dyDescent="0.25">
      <c r="A5035" s="18">
        <f>IF(ISNUMBER(SEARCH('1_Aspectos Geográficos'!$D$6,tab_estados[],1)),MAX($A$1:A5034)+1,0)</f>
        <v>5034</v>
      </c>
      <c r="B5035" s="18" t="s">
        <v>3416</v>
      </c>
      <c r="C5035" s="18" t="s">
        <v>3417</v>
      </c>
      <c r="D5035" s="18" t="s">
        <v>3738</v>
      </c>
      <c r="E5035" s="19" t="s">
        <v>10905</v>
      </c>
      <c r="F5035" s="18" t="str">
        <f t="shared" si="78"/>
        <v>Mairiporã</v>
      </c>
      <c r="G5035" s="19">
        <v>320.697</v>
      </c>
    </row>
    <row r="5036" spans="1:7" x14ac:dyDescent="0.25">
      <c r="A5036" s="18">
        <f>IF(ISNUMBER(SEARCH('1_Aspectos Geográficos'!$D$6,tab_estados[],1)),MAX($A$1:A5035)+1,0)</f>
        <v>5035</v>
      </c>
      <c r="B5036" s="18" t="s">
        <v>3416</v>
      </c>
      <c r="C5036" s="18" t="s">
        <v>3417</v>
      </c>
      <c r="D5036" s="18" t="s">
        <v>3739</v>
      </c>
      <c r="E5036" s="19" t="s">
        <v>10906</v>
      </c>
      <c r="F5036" s="18" t="str">
        <f t="shared" si="78"/>
        <v>Manduri</v>
      </c>
      <c r="G5036" s="19">
        <v>229.04599999999999</v>
      </c>
    </row>
    <row r="5037" spans="1:7" x14ac:dyDescent="0.25">
      <c r="A5037" s="18">
        <f>IF(ISNUMBER(SEARCH('1_Aspectos Geográficos'!$D$6,tab_estados[],1)),MAX($A$1:A5036)+1,0)</f>
        <v>5036</v>
      </c>
      <c r="B5037" s="18" t="s">
        <v>3416</v>
      </c>
      <c r="C5037" s="18" t="s">
        <v>3417</v>
      </c>
      <c r="D5037" s="18" t="s">
        <v>3740</v>
      </c>
      <c r="E5037" s="19" t="s">
        <v>10907</v>
      </c>
      <c r="F5037" s="18" t="str">
        <f t="shared" si="78"/>
        <v>Marabá Paulista</v>
      </c>
      <c r="G5037" s="19">
        <v>919.51900000000001</v>
      </c>
    </row>
    <row r="5038" spans="1:7" x14ac:dyDescent="0.25">
      <c r="A5038" s="18">
        <f>IF(ISNUMBER(SEARCH('1_Aspectos Geográficos'!$D$6,tab_estados[],1)),MAX($A$1:A5037)+1,0)</f>
        <v>5037</v>
      </c>
      <c r="B5038" s="18" t="s">
        <v>3416</v>
      </c>
      <c r="C5038" s="18" t="s">
        <v>3417</v>
      </c>
      <c r="D5038" s="18" t="s">
        <v>3741</v>
      </c>
      <c r="E5038" s="19" t="s">
        <v>10908</v>
      </c>
      <c r="F5038" s="18" t="str">
        <f t="shared" si="78"/>
        <v>Maracaí</v>
      </c>
      <c r="G5038" s="19">
        <v>533.49800000000005</v>
      </c>
    </row>
    <row r="5039" spans="1:7" x14ac:dyDescent="0.25">
      <c r="A5039" s="18">
        <f>IF(ISNUMBER(SEARCH('1_Aspectos Geográficos'!$D$6,tab_estados[],1)),MAX($A$1:A5038)+1,0)</f>
        <v>5038</v>
      </c>
      <c r="B5039" s="18" t="s">
        <v>3416</v>
      </c>
      <c r="C5039" s="18" t="s">
        <v>3417</v>
      </c>
      <c r="D5039" s="18" t="s">
        <v>3742</v>
      </c>
      <c r="E5039" s="19" t="s">
        <v>10909</v>
      </c>
      <c r="F5039" s="18" t="str">
        <f t="shared" si="78"/>
        <v>Marapoama</v>
      </c>
      <c r="G5039" s="19">
        <v>111.267</v>
      </c>
    </row>
    <row r="5040" spans="1:7" x14ac:dyDescent="0.25">
      <c r="A5040" s="18">
        <f>IF(ISNUMBER(SEARCH('1_Aspectos Geográficos'!$D$6,tab_estados[],1)),MAX($A$1:A5039)+1,0)</f>
        <v>5039</v>
      </c>
      <c r="B5040" s="18" t="s">
        <v>3416</v>
      </c>
      <c r="C5040" s="18" t="s">
        <v>3417</v>
      </c>
      <c r="D5040" s="18" t="s">
        <v>3743</v>
      </c>
      <c r="E5040" s="19" t="s">
        <v>10910</v>
      </c>
      <c r="F5040" s="18" t="str">
        <f t="shared" si="78"/>
        <v>Mariápolis</v>
      </c>
      <c r="G5040" s="19">
        <v>186.54400000000001</v>
      </c>
    </row>
    <row r="5041" spans="1:7" x14ac:dyDescent="0.25">
      <c r="A5041" s="18">
        <f>IF(ISNUMBER(SEARCH('1_Aspectos Geográficos'!$D$6,tab_estados[],1)),MAX($A$1:A5040)+1,0)</f>
        <v>5040</v>
      </c>
      <c r="B5041" s="18" t="s">
        <v>3416</v>
      </c>
      <c r="C5041" s="18" t="s">
        <v>3417</v>
      </c>
      <c r="D5041" s="18" t="s">
        <v>3744</v>
      </c>
      <c r="E5041" s="19" t="s">
        <v>10911</v>
      </c>
      <c r="F5041" s="18" t="str">
        <f t="shared" si="78"/>
        <v>Marília</v>
      </c>
      <c r="G5041" s="19">
        <v>1170.5150000000001</v>
      </c>
    </row>
    <row r="5042" spans="1:7" x14ac:dyDescent="0.25">
      <c r="A5042" s="18">
        <f>IF(ISNUMBER(SEARCH('1_Aspectos Geográficos'!$D$6,tab_estados[],1)),MAX($A$1:A5041)+1,0)</f>
        <v>5041</v>
      </c>
      <c r="B5042" s="18" t="s">
        <v>3416</v>
      </c>
      <c r="C5042" s="18" t="s">
        <v>3417</v>
      </c>
      <c r="D5042" s="18" t="s">
        <v>3745</v>
      </c>
      <c r="E5042" s="19" t="s">
        <v>10912</v>
      </c>
      <c r="F5042" s="18" t="str">
        <f t="shared" si="78"/>
        <v>Marinópolis</v>
      </c>
      <c r="G5042" s="19">
        <v>77.826999999999998</v>
      </c>
    </row>
    <row r="5043" spans="1:7" x14ac:dyDescent="0.25">
      <c r="A5043" s="18">
        <f>IF(ISNUMBER(SEARCH('1_Aspectos Geográficos'!$D$6,tab_estados[],1)),MAX($A$1:A5042)+1,0)</f>
        <v>5042</v>
      </c>
      <c r="B5043" s="18" t="s">
        <v>3416</v>
      </c>
      <c r="C5043" s="18" t="s">
        <v>3417</v>
      </c>
      <c r="D5043" s="18" t="s">
        <v>3746</v>
      </c>
      <c r="E5043" s="19" t="s">
        <v>10913</v>
      </c>
      <c r="F5043" s="18" t="str">
        <f t="shared" si="78"/>
        <v>Martinópolis</v>
      </c>
      <c r="G5043" s="19">
        <v>1253.5640000000001</v>
      </c>
    </row>
    <row r="5044" spans="1:7" x14ac:dyDescent="0.25">
      <c r="A5044" s="18">
        <f>IF(ISNUMBER(SEARCH('1_Aspectos Geográficos'!$D$6,tab_estados[],1)),MAX($A$1:A5043)+1,0)</f>
        <v>5043</v>
      </c>
      <c r="B5044" s="18" t="s">
        <v>3416</v>
      </c>
      <c r="C5044" s="18" t="s">
        <v>3417</v>
      </c>
      <c r="D5044" s="18" t="s">
        <v>3747</v>
      </c>
      <c r="E5044" s="19" t="s">
        <v>10914</v>
      </c>
      <c r="F5044" s="18" t="str">
        <f t="shared" si="78"/>
        <v>Matão</v>
      </c>
      <c r="G5044" s="19">
        <v>524.899</v>
      </c>
    </row>
    <row r="5045" spans="1:7" x14ac:dyDescent="0.25">
      <c r="A5045" s="18">
        <f>IF(ISNUMBER(SEARCH('1_Aspectos Geográficos'!$D$6,tab_estados[],1)),MAX($A$1:A5044)+1,0)</f>
        <v>5044</v>
      </c>
      <c r="B5045" s="18" t="s">
        <v>3416</v>
      </c>
      <c r="C5045" s="18" t="s">
        <v>3417</v>
      </c>
      <c r="D5045" s="18" t="s">
        <v>3748</v>
      </c>
      <c r="E5045" s="19" t="s">
        <v>10915</v>
      </c>
      <c r="F5045" s="18" t="str">
        <f t="shared" si="78"/>
        <v>Mauá</v>
      </c>
      <c r="G5045" s="19">
        <v>61.908999999999999</v>
      </c>
    </row>
    <row r="5046" spans="1:7" x14ac:dyDescent="0.25">
      <c r="A5046" s="18">
        <f>IF(ISNUMBER(SEARCH('1_Aspectos Geográficos'!$D$6,tab_estados[],1)),MAX($A$1:A5045)+1,0)</f>
        <v>5045</v>
      </c>
      <c r="B5046" s="18" t="s">
        <v>3416</v>
      </c>
      <c r="C5046" s="18" t="s">
        <v>3417</v>
      </c>
      <c r="D5046" s="18" t="s">
        <v>3749</v>
      </c>
      <c r="E5046" s="19" t="s">
        <v>10916</v>
      </c>
      <c r="F5046" s="18" t="str">
        <f t="shared" si="78"/>
        <v>Mendonça</v>
      </c>
      <c r="G5046" s="19">
        <v>195.15100000000001</v>
      </c>
    </row>
    <row r="5047" spans="1:7" x14ac:dyDescent="0.25">
      <c r="A5047" s="18">
        <f>IF(ISNUMBER(SEARCH('1_Aspectos Geográficos'!$D$6,tab_estados[],1)),MAX($A$1:A5046)+1,0)</f>
        <v>5046</v>
      </c>
      <c r="B5047" s="18" t="s">
        <v>3416</v>
      </c>
      <c r="C5047" s="18" t="s">
        <v>3417</v>
      </c>
      <c r="D5047" s="18" t="s">
        <v>3750</v>
      </c>
      <c r="E5047" s="19" t="s">
        <v>10917</v>
      </c>
      <c r="F5047" s="18" t="str">
        <f t="shared" si="78"/>
        <v>Meridiano</v>
      </c>
      <c r="G5047" s="19">
        <v>228.19900000000001</v>
      </c>
    </row>
    <row r="5048" spans="1:7" x14ac:dyDescent="0.25">
      <c r="A5048" s="18">
        <f>IF(ISNUMBER(SEARCH('1_Aspectos Geográficos'!$D$6,tab_estados[],1)),MAX($A$1:A5047)+1,0)</f>
        <v>5047</v>
      </c>
      <c r="B5048" s="18" t="s">
        <v>3416</v>
      </c>
      <c r="C5048" s="18" t="s">
        <v>3417</v>
      </c>
      <c r="D5048" s="18" t="s">
        <v>3751</v>
      </c>
      <c r="E5048" s="19" t="s">
        <v>10918</v>
      </c>
      <c r="F5048" s="18" t="str">
        <f t="shared" si="78"/>
        <v>Mesópolis</v>
      </c>
      <c r="G5048" s="19">
        <v>148.636</v>
      </c>
    </row>
    <row r="5049" spans="1:7" x14ac:dyDescent="0.25">
      <c r="A5049" s="18">
        <f>IF(ISNUMBER(SEARCH('1_Aspectos Geográficos'!$D$6,tab_estados[],1)),MAX($A$1:A5048)+1,0)</f>
        <v>5048</v>
      </c>
      <c r="B5049" s="18" t="s">
        <v>3416</v>
      </c>
      <c r="C5049" s="18" t="s">
        <v>3417</v>
      </c>
      <c r="D5049" s="18" t="s">
        <v>3752</v>
      </c>
      <c r="E5049" s="19" t="s">
        <v>10919</v>
      </c>
      <c r="F5049" s="18" t="str">
        <f t="shared" si="78"/>
        <v>Miguelópolis</v>
      </c>
      <c r="G5049" s="19">
        <v>820.80399999999997</v>
      </c>
    </row>
    <row r="5050" spans="1:7" x14ac:dyDescent="0.25">
      <c r="A5050" s="18">
        <f>IF(ISNUMBER(SEARCH('1_Aspectos Geográficos'!$D$6,tab_estados[],1)),MAX($A$1:A5049)+1,0)</f>
        <v>5049</v>
      </c>
      <c r="B5050" s="18" t="s">
        <v>3416</v>
      </c>
      <c r="C5050" s="18" t="s">
        <v>3417</v>
      </c>
      <c r="D5050" s="18" t="s">
        <v>3753</v>
      </c>
      <c r="E5050" s="19" t="s">
        <v>10920</v>
      </c>
      <c r="F5050" s="18" t="str">
        <f t="shared" si="78"/>
        <v>Mineiros Do Tietê</v>
      </c>
      <c r="G5050" s="19">
        <v>213.24199999999999</v>
      </c>
    </row>
    <row r="5051" spans="1:7" x14ac:dyDescent="0.25">
      <c r="A5051" s="18">
        <f>IF(ISNUMBER(SEARCH('1_Aspectos Geográficos'!$D$6,tab_estados[],1)),MAX($A$1:A5050)+1,0)</f>
        <v>5050</v>
      </c>
      <c r="B5051" s="18" t="s">
        <v>3416</v>
      </c>
      <c r="C5051" s="18" t="s">
        <v>3417</v>
      </c>
      <c r="D5051" s="18" t="s">
        <v>3754</v>
      </c>
      <c r="E5051" s="19" t="s">
        <v>10921</v>
      </c>
      <c r="F5051" s="18" t="str">
        <f t="shared" si="78"/>
        <v>Miracatu</v>
      </c>
      <c r="G5051" s="19">
        <v>1001.484</v>
      </c>
    </row>
    <row r="5052" spans="1:7" x14ac:dyDescent="0.25">
      <c r="A5052" s="18">
        <f>IF(ISNUMBER(SEARCH('1_Aspectos Geográficos'!$D$6,tab_estados[],1)),MAX($A$1:A5051)+1,0)</f>
        <v>5051</v>
      </c>
      <c r="B5052" s="18" t="s">
        <v>3416</v>
      </c>
      <c r="C5052" s="18" t="s">
        <v>3417</v>
      </c>
      <c r="D5052" s="18" t="s">
        <v>3755</v>
      </c>
      <c r="E5052" s="19" t="s">
        <v>10922</v>
      </c>
      <c r="F5052" s="18" t="str">
        <f t="shared" si="78"/>
        <v>Mira Estrela</v>
      </c>
      <c r="G5052" s="19">
        <v>216.82499999999999</v>
      </c>
    </row>
    <row r="5053" spans="1:7" x14ac:dyDescent="0.25">
      <c r="A5053" s="18">
        <f>IF(ISNUMBER(SEARCH('1_Aspectos Geográficos'!$D$6,tab_estados[],1)),MAX($A$1:A5052)+1,0)</f>
        <v>5052</v>
      </c>
      <c r="B5053" s="18" t="s">
        <v>3416</v>
      </c>
      <c r="C5053" s="18" t="s">
        <v>3417</v>
      </c>
      <c r="D5053" s="18" t="s">
        <v>3756</v>
      </c>
      <c r="E5053" s="19" t="s">
        <v>10923</v>
      </c>
      <c r="F5053" s="18" t="str">
        <f t="shared" si="78"/>
        <v>Mirandópolis</v>
      </c>
      <c r="G5053" s="19">
        <v>917.69399999999996</v>
      </c>
    </row>
    <row r="5054" spans="1:7" x14ac:dyDescent="0.25">
      <c r="A5054" s="18">
        <f>IF(ISNUMBER(SEARCH('1_Aspectos Geográficos'!$D$6,tab_estados[],1)),MAX($A$1:A5053)+1,0)</f>
        <v>5053</v>
      </c>
      <c r="B5054" s="18" t="s">
        <v>3416</v>
      </c>
      <c r="C5054" s="18" t="s">
        <v>3417</v>
      </c>
      <c r="D5054" s="18" t="s">
        <v>3757</v>
      </c>
      <c r="E5054" s="19" t="s">
        <v>10924</v>
      </c>
      <c r="F5054" s="18" t="str">
        <f t="shared" si="78"/>
        <v>Mirante Do Paranapanema</v>
      </c>
      <c r="G5054" s="19">
        <v>1238.931</v>
      </c>
    </row>
    <row r="5055" spans="1:7" x14ac:dyDescent="0.25">
      <c r="A5055" s="18">
        <f>IF(ISNUMBER(SEARCH('1_Aspectos Geográficos'!$D$6,tab_estados[],1)),MAX($A$1:A5054)+1,0)</f>
        <v>5054</v>
      </c>
      <c r="B5055" s="18" t="s">
        <v>3416</v>
      </c>
      <c r="C5055" s="18" t="s">
        <v>3417</v>
      </c>
      <c r="D5055" s="18" t="s">
        <v>3758</v>
      </c>
      <c r="E5055" s="19" t="s">
        <v>10925</v>
      </c>
      <c r="F5055" s="18" t="str">
        <f t="shared" si="78"/>
        <v>Mirassol</v>
      </c>
      <c r="G5055" s="19">
        <v>243.22800000000001</v>
      </c>
    </row>
    <row r="5056" spans="1:7" x14ac:dyDescent="0.25">
      <c r="A5056" s="18">
        <f>IF(ISNUMBER(SEARCH('1_Aspectos Geográficos'!$D$6,tab_estados[],1)),MAX($A$1:A5055)+1,0)</f>
        <v>5055</v>
      </c>
      <c r="B5056" s="18" t="s">
        <v>3416</v>
      </c>
      <c r="C5056" s="18" t="s">
        <v>3417</v>
      </c>
      <c r="D5056" s="18" t="s">
        <v>3759</v>
      </c>
      <c r="E5056" s="19" t="s">
        <v>10926</v>
      </c>
      <c r="F5056" s="18" t="str">
        <f t="shared" si="78"/>
        <v>Mirassolândia</v>
      </c>
      <c r="G5056" s="19">
        <v>166.125</v>
      </c>
    </row>
    <row r="5057" spans="1:7" x14ac:dyDescent="0.25">
      <c r="A5057" s="18">
        <f>IF(ISNUMBER(SEARCH('1_Aspectos Geográficos'!$D$6,tab_estados[],1)),MAX($A$1:A5056)+1,0)</f>
        <v>5056</v>
      </c>
      <c r="B5057" s="18" t="s">
        <v>3416</v>
      </c>
      <c r="C5057" s="18" t="s">
        <v>3417</v>
      </c>
      <c r="D5057" s="18" t="s">
        <v>3760</v>
      </c>
      <c r="E5057" s="19" t="s">
        <v>10927</v>
      </c>
      <c r="F5057" s="18" t="str">
        <f t="shared" si="78"/>
        <v>Mococa</v>
      </c>
      <c r="G5057" s="19">
        <v>855.15599999999995</v>
      </c>
    </row>
    <row r="5058" spans="1:7" x14ac:dyDescent="0.25">
      <c r="A5058" s="18">
        <f>IF(ISNUMBER(SEARCH('1_Aspectos Geográficos'!$D$6,tab_estados[],1)),MAX($A$1:A5057)+1,0)</f>
        <v>5057</v>
      </c>
      <c r="B5058" s="18" t="s">
        <v>3416</v>
      </c>
      <c r="C5058" s="18" t="s">
        <v>3417</v>
      </c>
      <c r="D5058" s="18" t="s">
        <v>3761</v>
      </c>
      <c r="E5058" s="19" t="s">
        <v>10928</v>
      </c>
      <c r="F5058" s="18" t="str">
        <f t="shared" ref="F5058:F5121" si="79">IFERROR(VLOOKUP(ROW(A5057),lista,5,0),"")</f>
        <v>Mogi Das Cruzes</v>
      </c>
      <c r="G5058" s="19">
        <v>712.54100000000005</v>
      </c>
    </row>
    <row r="5059" spans="1:7" x14ac:dyDescent="0.25">
      <c r="A5059" s="18">
        <f>IF(ISNUMBER(SEARCH('1_Aspectos Geográficos'!$D$6,tab_estados[],1)),MAX($A$1:A5058)+1,0)</f>
        <v>5058</v>
      </c>
      <c r="B5059" s="18" t="s">
        <v>3416</v>
      </c>
      <c r="C5059" s="18" t="s">
        <v>3417</v>
      </c>
      <c r="D5059" s="18" t="s">
        <v>3762</v>
      </c>
      <c r="E5059" s="19" t="s">
        <v>10929</v>
      </c>
      <c r="F5059" s="18" t="str">
        <f t="shared" si="79"/>
        <v>Mogi Guaçu</v>
      </c>
      <c r="G5059" s="19">
        <v>812.75300000000004</v>
      </c>
    </row>
    <row r="5060" spans="1:7" x14ac:dyDescent="0.25">
      <c r="A5060" s="18">
        <f>IF(ISNUMBER(SEARCH('1_Aspectos Geográficos'!$D$6,tab_estados[],1)),MAX($A$1:A5059)+1,0)</f>
        <v>5059</v>
      </c>
      <c r="B5060" s="18" t="s">
        <v>3416</v>
      </c>
      <c r="C5060" s="18" t="s">
        <v>3417</v>
      </c>
      <c r="D5060" s="18" t="s">
        <v>3763</v>
      </c>
      <c r="E5060" s="19" t="s">
        <v>10930</v>
      </c>
      <c r="F5060" s="18" t="str">
        <f t="shared" si="79"/>
        <v>Mogi Mirim</v>
      </c>
      <c r="G5060" s="19">
        <v>497.70800000000003</v>
      </c>
    </row>
    <row r="5061" spans="1:7" x14ac:dyDescent="0.25">
      <c r="A5061" s="18">
        <f>IF(ISNUMBER(SEARCH('1_Aspectos Geográficos'!$D$6,tab_estados[],1)),MAX($A$1:A5060)+1,0)</f>
        <v>5060</v>
      </c>
      <c r="B5061" s="18" t="s">
        <v>3416</v>
      </c>
      <c r="C5061" s="18" t="s">
        <v>3417</v>
      </c>
      <c r="D5061" s="18" t="s">
        <v>3764</v>
      </c>
      <c r="E5061" s="19" t="s">
        <v>10931</v>
      </c>
      <c r="F5061" s="18" t="str">
        <f t="shared" si="79"/>
        <v>Mombuca</v>
      </c>
      <c r="G5061" s="19">
        <v>133.69800000000001</v>
      </c>
    </row>
    <row r="5062" spans="1:7" x14ac:dyDescent="0.25">
      <c r="A5062" s="18">
        <f>IF(ISNUMBER(SEARCH('1_Aspectos Geográficos'!$D$6,tab_estados[],1)),MAX($A$1:A5061)+1,0)</f>
        <v>5061</v>
      </c>
      <c r="B5062" s="18" t="s">
        <v>3416</v>
      </c>
      <c r="C5062" s="18" t="s">
        <v>3417</v>
      </c>
      <c r="D5062" s="18" t="s">
        <v>3765</v>
      </c>
      <c r="E5062" s="19" t="s">
        <v>10932</v>
      </c>
      <c r="F5062" s="18" t="str">
        <f t="shared" si="79"/>
        <v>Monções</v>
      </c>
      <c r="G5062" s="19">
        <v>104.352</v>
      </c>
    </row>
    <row r="5063" spans="1:7" x14ac:dyDescent="0.25">
      <c r="A5063" s="18">
        <f>IF(ISNUMBER(SEARCH('1_Aspectos Geográficos'!$D$6,tab_estados[],1)),MAX($A$1:A5062)+1,0)</f>
        <v>5062</v>
      </c>
      <c r="B5063" s="18" t="s">
        <v>3416</v>
      </c>
      <c r="C5063" s="18" t="s">
        <v>3417</v>
      </c>
      <c r="D5063" s="18" t="s">
        <v>3766</v>
      </c>
      <c r="E5063" s="19" t="s">
        <v>10933</v>
      </c>
      <c r="F5063" s="18" t="str">
        <f t="shared" si="79"/>
        <v>Mongaguá</v>
      </c>
      <c r="G5063" s="19">
        <v>143.20500000000001</v>
      </c>
    </row>
    <row r="5064" spans="1:7" x14ac:dyDescent="0.25">
      <c r="A5064" s="18">
        <f>IF(ISNUMBER(SEARCH('1_Aspectos Geográficos'!$D$6,tab_estados[],1)),MAX($A$1:A5063)+1,0)</f>
        <v>5063</v>
      </c>
      <c r="B5064" s="18" t="s">
        <v>3416</v>
      </c>
      <c r="C5064" s="18" t="s">
        <v>3417</v>
      </c>
      <c r="D5064" s="18" t="s">
        <v>3767</v>
      </c>
      <c r="E5064" s="19" t="s">
        <v>10934</v>
      </c>
      <c r="F5064" s="18" t="str">
        <f t="shared" si="79"/>
        <v>Monte Alegre Do Sul</v>
      </c>
      <c r="G5064" s="19">
        <v>110.306</v>
      </c>
    </row>
    <row r="5065" spans="1:7" x14ac:dyDescent="0.25">
      <c r="A5065" s="18">
        <f>IF(ISNUMBER(SEARCH('1_Aspectos Geográficos'!$D$6,tab_estados[],1)),MAX($A$1:A5064)+1,0)</f>
        <v>5064</v>
      </c>
      <c r="B5065" s="18" t="s">
        <v>3416</v>
      </c>
      <c r="C5065" s="18" t="s">
        <v>3417</v>
      </c>
      <c r="D5065" s="18" t="s">
        <v>3768</v>
      </c>
      <c r="E5065" s="19" t="s">
        <v>10935</v>
      </c>
      <c r="F5065" s="18" t="str">
        <f t="shared" si="79"/>
        <v>Monte Alto</v>
      </c>
      <c r="G5065" s="19">
        <v>346.95</v>
      </c>
    </row>
    <row r="5066" spans="1:7" x14ac:dyDescent="0.25">
      <c r="A5066" s="18">
        <f>IF(ISNUMBER(SEARCH('1_Aspectos Geográficos'!$D$6,tab_estados[],1)),MAX($A$1:A5065)+1,0)</f>
        <v>5065</v>
      </c>
      <c r="B5066" s="18" t="s">
        <v>3416</v>
      </c>
      <c r="C5066" s="18" t="s">
        <v>3417</v>
      </c>
      <c r="D5066" s="18" t="s">
        <v>3769</v>
      </c>
      <c r="E5066" s="19" t="s">
        <v>10936</v>
      </c>
      <c r="F5066" s="18" t="str">
        <f t="shared" si="79"/>
        <v>Monte Aprazível</v>
      </c>
      <c r="G5066" s="19">
        <v>495.55900000000003</v>
      </c>
    </row>
    <row r="5067" spans="1:7" x14ac:dyDescent="0.25">
      <c r="A5067" s="18">
        <f>IF(ISNUMBER(SEARCH('1_Aspectos Geográficos'!$D$6,tab_estados[],1)),MAX($A$1:A5066)+1,0)</f>
        <v>5066</v>
      </c>
      <c r="B5067" s="18" t="s">
        <v>3416</v>
      </c>
      <c r="C5067" s="18" t="s">
        <v>3417</v>
      </c>
      <c r="D5067" s="18" t="s">
        <v>3770</v>
      </c>
      <c r="E5067" s="19" t="s">
        <v>10937</v>
      </c>
      <c r="F5067" s="18" t="str">
        <f t="shared" si="79"/>
        <v>Monte Azul Paulista</v>
      </c>
      <c r="G5067" s="19">
        <v>263.46199999999999</v>
      </c>
    </row>
    <row r="5068" spans="1:7" x14ac:dyDescent="0.25">
      <c r="A5068" s="18">
        <f>IF(ISNUMBER(SEARCH('1_Aspectos Geográficos'!$D$6,tab_estados[],1)),MAX($A$1:A5067)+1,0)</f>
        <v>5067</v>
      </c>
      <c r="B5068" s="18" t="s">
        <v>3416</v>
      </c>
      <c r="C5068" s="18" t="s">
        <v>3417</v>
      </c>
      <c r="D5068" s="18" t="s">
        <v>3771</v>
      </c>
      <c r="E5068" s="19" t="s">
        <v>10488</v>
      </c>
      <c r="F5068" s="18" t="str">
        <f t="shared" si="79"/>
        <v>Monte Castelo</v>
      </c>
      <c r="G5068" s="19">
        <v>233.547</v>
      </c>
    </row>
    <row r="5069" spans="1:7" x14ac:dyDescent="0.25">
      <c r="A5069" s="18">
        <f>IF(ISNUMBER(SEARCH('1_Aspectos Geográficos'!$D$6,tab_estados[],1)),MAX($A$1:A5068)+1,0)</f>
        <v>5068</v>
      </c>
      <c r="B5069" s="18" t="s">
        <v>3416</v>
      </c>
      <c r="C5069" s="18" t="s">
        <v>3417</v>
      </c>
      <c r="D5069" s="18" t="s">
        <v>3772</v>
      </c>
      <c r="E5069" s="19" t="s">
        <v>10938</v>
      </c>
      <c r="F5069" s="18" t="str">
        <f t="shared" si="79"/>
        <v>Monteiro Lobato</v>
      </c>
      <c r="G5069" s="19">
        <v>332.74200000000002</v>
      </c>
    </row>
    <row r="5070" spans="1:7" x14ac:dyDescent="0.25">
      <c r="A5070" s="18">
        <f>IF(ISNUMBER(SEARCH('1_Aspectos Geográficos'!$D$6,tab_estados[],1)),MAX($A$1:A5069)+1,0)</f>
        <v>5069</v>
      </c>
      <c r="B5070" s="18" t="s">
        <v>3416</v>
      </c>
      <c r="C5070" s="18" t="s">
        <v>3417</v>
      </c>
      <c r="D5070" s="18" t="s">
        <v>3773</v>
      </c>
      <c r="E5070" s="19" t="s">
        <v>10939</v>
      </c>
      <c r="F5070" s="18" t="str">
        <f t="shared" si="79"/>
        <v>Monte Mor</v>
      </c>
      <c r="G5070" s="19">
        <v>240.566</v>
      </c>
    </row>
    <row r="5071" spans="1:7" x14ac:dyDescent="0.25">
      <c r="A5071" s="18">
        <f>IF(ISNUMBER(SEARCH('1_Aspectos Geográficos'!$D$6,tab_estados[],1)),MAX($A$1:A5070)+1,0)</f>
        <v>5070</v>
      </c>
      <c r="B5071" s="18" t="s">
        <v>3416</v>
      </c>
      <c r="C5071" s="18" t="s">
        <v>3417</v>
      </c>
      <c r="D5071" s="18" t="s">
        <v>3774</v>
      </c>
      <c r="E5071" s="19" t="s">
        <v>10940</v>
      </c>
      <c r="F5071" s="18" t="str">
        <f t="shared" si="79"/>
        <v>Morro Agudo</v>
      </c>
      <c r="G5071" s="19">
        <v>1388.127</v>
      </c>
    </row>
    <row r="5072" spans="1:7" x14ac:dyDescent="0.25">
      <c r="A5072" s="18">
        <f>IF(ISNUMBER(SEARCH('1_Aspectos Geográficos'!$D$6,tab_estados[],1)),MAX($A$1:A5071)+1,0)</f>
        <v>5071</v>
      </c>
      <c r="B5072" s="18" t="s">
        <v>3416</v>
      </c>
      <c r="C5072" s="18" t="s">
        <v>3417</v>
      </c>
      <c r="D5072" s="18" t="s">
        <v>3775</v>
      </c>
      <c r="E5072" s="19" t="s">
        <v>10941</v>
      </c>
      <c r="F5072" s="18" t="str">
        <f t="shared" si="79"/>
        <v>Morungaba</v>
      </c>
      <c r="G5072" s="19">
        <v>146.75200000000001</v>
      </c>
    </row>
    <row r="5073" spans="1:7" x14ac:dyDescent="0.25">
      <c r="A5073" s="18">
        <f>IF(ISNUMBER(SEARCH('1_Aspectos Geográficos'!$D$6,tab_estados[],1)),MAX($A$1:A5072)+1,0)</f>
        <v>5072</v>
      </c>
      <c r="B5073" s="18" t="s">
        <v>3416</v>
      </c>
      <c r="C5073" s="18" t="s">
        <v>3417</v>
      </c>
      <c r="D5073" s="18" t="s">
        <v>3776</v>
      </c>
      <c r="E5073" s="19" t="s">
        <v>10942</v>
      </c>
      <c r="F5073" s="18" t="str">
        <f t="shared" si="79"/>
        <v>Motuca</v>
      </c>
      <c r="G5073" s="19">
        <v>228.7</v>
      </c>
    </row>
    <row r="5074" spans="1:7" x14ac:dyDescent="0.25">
      <c r="A5074" s="18">
        <f>IF(ISNUMBER(SEARCH('1_Aspectos Geográficos'!$D$6,tab_estados[],1)),MAX($A$1:A5073)+1,0)</f>
        <v>5073</v>
      </c>
      <c r="B5074" s="18" t="s">
        <v>3416</v>
      </c>
      <c r="C5074" s="18" t="s">
        <v>3417</v>
      </c>
      <c r="D5074" s="18" t="s">
        <v>3777</v>
      </c>
      <c r="E5074" s="19" t="s">
        <v>10943</v>
      </c>
      <c r="F5074" s="18" t="str">
        <f t="shared" si="79"/>
        <v>Murutinga Do Sul</v>
      </c>
      <c r="G5074" s="19">
        <v>250.87299999999999</v>
      </c>
    </row>
    <row r="5075" spans="1:7" x14ac:dyDescent="0.25">
      <c r="A5075" s="18">
        <f>IF(ISNUMBER(SEARCH('1_Aspectos Geográficos'!$D$6,tab_estados[],1)),MAX($A$1:A5074)+1,0)</f>
        <v>5074</v>
      </c>
      <c r="B5075" s="18" t="s">
        <v>3416</v>
      </c>
      <c r="C5075" s="18" t="s">
        <v>3417</v>
      </c>
      <c r="D5075" s="18" t="s">
        <v>3778</v>
      </c>
      <c r="E5075" s="19" t="s">
        <v>10944</v>
      </c>
      <c r="F5075" s="18" t="str">
        <f t="shared" si="79"/>
        <v>Nantes</v>
      </c>
      <c r="G5075" s="19">
        <v>286.64699999999999</v>
      </c>
    </row>
    <row r="5076" spans="1:7" x14ac:dyDescent="0.25">
      <c r="A5076" s="18">
        <f>IF(ISNUMBER(SEARCH('1_Aspectos Geográficos'!$D$6,tab_estados[],1)),MAX($A$1:A5075)+1,0)</f>
        <v>5075</v>
      </c>
      <c r="B5076" s="18" t="s">
        <v>3416</v>
      </c>
      <c r="C5076" s="18" t="s">
        <v>3417</v>
      </c>
      <c r="D5076" s="18" t="s">
        <v>3779</v>
      </c>
      <c r="E5076" s="19" t="s">
        <v>10945</v>
      </c>
      <c r="F5076" s="18" t="str">
        <f t="shared" si="79"/>
        <v>Narandiba</v>
      </c>
      <c r="G5076" s="19">
        <v>357.32600000000002</v>
      </c>
    </row>
    <row r="5077" spans="1:7" x14ac:dyDescent="0.25">
      <c r="A5077" s="18">
        <f>IF(ISNUMBER(SEARCH('1_Aspectos Geográficos'!$D$6,tab_estados[],1)),MAX($A$1:A5076)+1,0)</f>
        <v>5076</v>
      </c>
      <c r="B5077" s="18" t="s">
        <v>3416</v>
      </c>
      <c r="C5077" s="18" t="s">
        <v>3417</v>
      </c>
      <c r="D5077" s="18" t="s">
        <v>3780</v>
      </c>
      <c r="E5077" s="19" t="s">
        <v>10946</v>
      </c>
      <c r="F5077" s="18" t="str">
        <f t="shared" si="79"/>
        <v>Natividade Da Serra</v>
      </c>
      <c r="G5077" s="19">
        <v>833.37199999999996</v>
      </c>
    </row>
    <row r="5078" spans="1:7" x14ac:dyDescent="0.25">
      <c r="A5078" s="18">
        <f>IF(ISNUMBER(SEARCH('1_Aspectos Geográficos'!$D$6,tab_estados[],1)),MAX($A$1:A5077)+1,0)</f>
        <v>5077</v>
      </c>
      <c r="B5078" s="18" t="s">
        <v>3416</v>
      </c>
      <c r="C5078" s="18" t="s">
        <v>3417</v>
      </c>
      <c r="D5078" s="18" t="s">
        <v>3781</v>
      </c>
      <c r="E5078" s="19" t="s">
        <v>10947</v>
      </c>
      <c r="F5078" s="18" t="str">
        <f t="shared" si="79"/>
        <v>Nazaré Paulista</v>
      </c>
      <c r="G5078" s="19">
        <v>326.25400000000002</v>
      </c>
    </row>
    <row r="5079" spans="1:7" x14ac:dyDescent="0.25">
      <c r="A5079" s="18">
        <f>IF(ISNUMBER(SEARCH('1_Aspectos Geográficos'!$D$6,tab_estados[],1)),MAX($A$1:A5078)+1,0)</f>
        <v>5078</v>
      </c>
      <c r="B5079" s="18" t="s">
        <v>3416</v>
      </c>
      <c r="C5079" s="18" t="s">
        <v>3417</v>
      </c>
      <c r="D5079" s="18" t="s">
        <v>3782</v>
      </c>
      <c r="E5079" s="19" t="s">
        <v>10948</v>
      </c>
      <c r="F5079" s="18" t="str">
        <f t="shared" si="79"/>
        <v>Neves Paulista</v>
      </c>
      <c r="G5079" s="19">
        <v>219.05</v>
      </c>
    </row>
    <row r="5080" spans="1:7" x14ac:dyDescent="0.25">
      <c r="A5080" s="18">
        <f>IF(ISNUMBER(SEARCH('1_Aspectos Geográficos'!$D$6,tab_estados[],1)),MAX($A$1:A5079)+1,0)</f>
        <v>5079</v>
      </c>
      <c r="B5080" s="18" t="s">
        <v>3416</v>
      </c>
      <c r="C5080" s="18" t="s">
        <v>3417</v>
      </c>
      <c r="D5080" s="18" t="s">
        <v>3783</v>
      </c>
      <c r="E5080" s="19" t="s">
        <v>10949</v>
      </c>
      <c r="F5080" s="18" t="str">
        <f t="shared" si="79"/>
        <v>Nhandeara</v>
      </c>
      <c r="G5080" s="19">
        <v>436.15899999999999</v>
      </c>
    </row>
    <row r="5081" spans="1:7" x14ac:dyDescent="0.25">
      <c r="A5081" s="18">
        <f>IF(ISNUMBER(SEARCH('1_Aspectos Geográficos'!$D$6,tab_estados[],1)),MAX($A$1:A5080)+1,0)</f>
        <v>5080</v>
      </c>
      <c r="B5081" s="18" t="s">
        <v>3416</v>
      </c>
      <c r="C5081" s="18" t="s">
        <v>3417</v>
      </c>
      <c r="D5081" s="18" t="s">
        <v>3784</v>
      </c>
      <c r="E5081" s="19" t="s">
        <v>10950</v>
      </c>
      <c r="F5081" s="18" t="str">
        <f t="shared" si="79"/>
        <v>Nipoã</v>
      </c>
      <c r="G5081" s="19">
        <v>137.60900000000001</v>
      </c>
    </row>
    <row r="5082" spans="1:7" x14ac:dyDescent="0.25">
      <c r="A5082" s="18">
        <f>IF(ISNUMBER(SEARCH('1_Aspectos Geográficos'!$D$6,tab_estados[],1)),MAX($A$1:A5081)+1,0)</f>
        <v>5081</v>
      </c>
      <c r="B5082" s="18" t="s">
        <v>3416</v>
      </c>
      <c r="C5082" s="18" t="s">
        <v>3417</v>
      </c>
      <c r="D5082" s="18" t="s">
        <v>3785</v>
      </c>
      <c r="E5082" s="19" t="s">
        <v>10951</v>
      </c>
      <c r="F5082" s="18" t="str">
        <f t="shared" si="79"/>
        <v>Nova Aliança</v>
      </c>
      <c r="G5082" s="19">
        <v>217.51499999999999</v>
      </c>
    </row>
    <row r="5083" spans="1:7" x14ac:dyDescent="0.25">
      <c r="A5083" s="18">
        <f>IF(ISNUMBER(SEARCH('1_Aspectos Geográficos'!$D$6,tab_estados[],1)),MAX($A$1:A5082)+1,0)</f>
        <v>5082</v>
      </c>
      <c r="B5083" s="18" t="s">
        <v>3416</v>
      </c>
      <c r="C5083" s="18" t="s">
        <v>3417</v>
      </c>
      <c r="D5083" s="18" t="s">
        <v>3786</v>
      </c>
      <c r="E5083" s="19" t="s">
        <v>10952</v>
      </c>
      <c r="F5083" s="18" t="str">
        <f t="shared" si="79"/>
        <v>Nova Campina</v>
      </c>
      <c r="G5083" s="19">
        <v>385.375</v>
      </c>
    </row>
    <row r="5084" spans="1:7" x14ac:dyDescent="0.25">
      <c r="A5084" s="18">
        <f>IF(ISNUMBER(SEARCH('1_Aspectos Geográficos'!$D$6,tab_estados[],1)),MAX($A$1:A5083)+1,0)</f>
        <v>5083</v>
      </c>
      <c r="B5084" s="18" t="s">
        <v>3416</v>
      </c>
      <c r="C5084" s="18" t="s">
        <v>3417</v>
      </c>
      <c r="D5084" s="18" t="s">
        <v>3787</v>
      </c>
      <c r="E5084" s="19" t="s">
        <v>10953</v>
      </c>
      <c r="F5084" s="18" t="str">
        <f t="shared" si="79"/>
        <v>Nova Canaã Paulista</v>
      </c>
      <c r="G5084" s="19">
        <v>124.473</v>
      </c>
    </row>
    <row r="5085" spans="1:7" x14ac:dyDescent="0.25">
      <c r="A5085" s="18">
        <f>IF(ISNUMBER(SEARCH('1_Aspectos Geográficos'!$D$6,tab_estados[],1)),MAX($A$1:A5084)+1,0)</f>
        <v>5084</v>
      </c>
      <c r="B5085" s="18" t="s">
        <v>3416</v>
      </c>
      <c r="C5085" s="18" t="s">
        <v>3417</v>
      </c>
      <c r="D5085" s="18" t="s">
        <v>3788</v>
      </c>
      <c r="E5085" s="19" t="s">
        <v>10954</v>
      </c>
      <c r="F5085" s="18" t="str">
        <f t="shared" si="79"/>
        <v>Nova Castilho</v>
      </c>
      <c r="G5085" s="19">
        <v>183.39599999999999</v>
      </c>
    </row>
    <row r="5086" spans="1:7" x14ac:dyDescent="0.25">
      <c r="A5086" s="18">
        <f>IF(ISNUMBER(SEARCH('1_Aspectos Geográficos'!$D$6,tab_estados[],1)),MAX($A$1:A5085)+1,0)</f>
        <v>5085</v>
      </c>
      <c r="B5086" s="18" t="s">
        <v>3416</v>
      </c>
      <c r="C5086" s="18" t="s">
        <v>3417</v>
      </c>
      <c r="D5086" s="18" t="s">
        <v>3789</v>
      </c>
      <c r="E5086" s="19" t="s">
        <v>10955</v>
      </c>
      <c r="F5086" s="18" t="str">
        <f t="shared" si="79"/>
        <v>Nova Europa</v>
      </c>
      <c r="G5086" s="19">
        <v>160.25</v>
      </c>
    </row>
    <row r="5087" spans="1:7" x14ac:dyDescent="0.25">
      <c r="A5087" s="18">
        <f>IF(ISNUMBER(SEARCH('1_Aspectos Geográficos'!$D$6,tab_estados[],1)),MAX($A$1:A5086)+1,0)</f>
        <v>5086</v>
      </c>
      <c r="B5087" s="18" t="s">
        <v>3416</v>
      </c>
      <c r="C5087" s="18" t="s">
        <v>3417</v>
      </c>
      <c r="D5087" s="18" t="s">
        <v>3790</v>
      </c>
      <c r="E5087" s="19" t="s">
        <v>10956</v>
      </c>
      <c r="F5087" s="18" t="str">
        <f t="shared" si="79"/>
        <v>Nova Granada</v>
      </c>
      <c r="G5087" s="19">
        <v>531.79600000000005</v>
      </c>
    </row>
    <row r="5088" spans="1:7" x14ac:dyDescent="0.25">
      <c r="A5088" s="18">
        <f>IF(ISNUMBER(SEARCH('1_Aspectos Geográficos'!$D$6,tab_estados[],1)),MAX($A$1:A5087)+1,0)</f>
        <v>5087</v>
      </c>
      <c r="B5088" s="18" t="s">
        <v>3416</v>
      </c>
      <c r="C5088" s="18" t="s">
        <v>3417</v>
      </c>
      <c r="D5088" s="18" t="s">
        <v>3791</v>
      </c>
      <c r="E5088" s="19" t="s">
        <v>10957</v>
      </c>
      <c r="F5088" s="18" t="str">
        <f t="shared" si="79"/>
        <v>Nova Guataporanga</v>
      </c>
      <c r="G5088" s="19">
        <v>34.158000000000001</v>
      </c>
    </row>
    <row r="5089" spans="1:7" x14ac:dyDescent="0.25">
      <c r="A5089" s="18">
        <f>IF(ISNUMBER(SEARCH('1_Aspectos Geográficos'!$D$6,tab_estados[],1)),MAX($A$1:A5088)+1,0)</f>
        <v>5088</v>
      </c>
      <c r="B5089" s="18" t="s">
        <v>3416</v>
      </c>
      <c r="C5089" s="18" t="s">
        <v>3417</v>
      </c>
      <c r="D5089" s="18" t="s">
        <v>3792</v>
      </c>
      <c r="E5089" s="19" t="s">
        <v>10958</v>
      </c>
      <c r="F5089" s="18" t="str">
        <f t="shared" si="79"/>
        <v>Nova Independência</v>
      </c>
      <c r="G5089" s="19">
        <v>265.029</v>
      </c>
    </row>
    <row r="5090" spans="1:7" x14ac:dyDescent="0.25">
      <c r="A5090" s="18">
        <f>IF(ISNUMBER(SEARCH('1_Aspectos Geográficos'!$D$6,tab_estados[],1)),MAX($A$1:A5089)+1,0)</f>
        <v>5089</v>
      </c>
      <c r="B5090" s="18" t="s">
        <v>3416</v>
      </c>
      <c r="C5090" s="18" t="s">
        <v>3417</v>
      </c>
      <c r="D5090" s="18" t="s">
        <v>3793</v>
      </c>
      <c r="E5090" s="19" t="s">
        <v>10959</v>
      </c>
      <c r="F5090" s="18" t="str">
        <f t="shared" si="79"/>
        <v>Novais</v>
      </c>
      <c r="G5090" s="19">
        <v>117.77200000000001</v>
      </c>
    </row>
    <row r="5091" spans="1:7" x14ac:dyDescent="0.25">
      <c r="A5091" s="18">
        <f>IF(ISNUMBER(SEARCH('1_Aspectos Geográficos'!$D$6,tab_estados[],1)),MAX($A$1:A5090)+1,0)</f>
        <v>5090</v>
      </c>
      <c r="B5091" s="18" t="s">
        <v>3416</v>
      </c>
      <c r="C5091" s="18" t="s">
        <v>3417</v>
      </c>
      <c r="D5091" s="18" t="s">
        <v>3794</v>
      </c>
      <c r="E5091" s="19" t="s">
        <v>10960</v>
      </c>
      <c r="F5091" s="18" t="str">
        <f t="shared" si="79"/>
        <v>Nova Luzitânia</v>
      </c>
      <c r="G5091" s="19">
        <v>73.816000000000003</v>
      </c>
    </row>
    <row r="5092" spans="1:7" x14ac:dyDescent="0.25">
      <c r="A5092" s="18">
        <f>IF(ISNUMBER(SEARCH('1_Aspectos Geográficos'!$D$6,tab_estados[],1)),MAX($A$1:A5091)+1,0)</f>
        <v>5091</v>
      </c>
      <c r="B5092" s="18" t="s">
        <v>3416</v>
      </c>
      <c r="C5092" s="18" t="s">
        <v>3417</v>
      </c>
      <c r="D5092" s="18" t="s">
        <v>3795</v>
      </c>
      <c r="E5092" s="19" t="s">
        <v>10961</v>
      </c>
      <c r="F5092" s="18" t="str">
        <f t="shared" si="79"/>
        <v>Nova Odessa</v>
      </c>
      <c r="G5092" s="19">
        <v>73.787999999999997</v>
      </c>
    </row>
    <row r="5093" spans="1:7" x14ac:dyDescent="0.25">
      <c r="A5093" s="18">
        <f>IF(ISNUMBER(SEARCH('1_Aspectos Geográficos'!$D$6,tab_estados[],1)),MAX($A$1:A5092)+1,0)</f>
        <v>5092</v>
      </c>
      <c r="B5093" s="18" t="s">
        <v>3416</v>
      </c>
      <c r="C5093" s="18" t="s">
        <v>3417</v>
      </c>
      <c r="D5093" s="18" t="s">
        <v>3796</v>
      </c>
      <c r="E5093" s="19" t="s">
        <v>6630</v>
      </c>
      <c r="F5093" s="18" t="str">
        <f t="shared" si="79"/>
        <v>Novo Horizonte</v>
      </c>
      <c r="G5093" s="19">
        <v>931.74300000000005</v>
      </c>
    </row>
    <row r="5094" spans="1:7" x14ac:dyDescent="0.25">
      <c r="A5094" s="18">
        <f>IF(ISNUMBER(SEARCH('1_Aspectos Geográficos'!$D$6,tab_estados[],1)),MAX($A$1:A5093)+1,0)</f>
        <v>5093</v>
      </c>
      <c r="B5094" s="18" t="s">
        <v>3416</v>
      </c>
      <c r="C5094" s="18" t="s">
        <v>3417</v>
      </c>
      <c r="D5094" s="18" t="s">
        <v>3797</v>
      </c>
      <c r="E5094" s="19" t="s">
        <v>10962</v>
      </c>
      <c r="F5094" s="18" t="str">
        <f t="shared" si="79"/>
        <v>Nuporanga</v>
      </c>
      <c r="G5094" s="19">
        <v>348.26499999999999</v>
      </c>
    </row>
    <row r="5095" spans="1:7" x14ac:dyDescent="0.25">
      <c r="A5095" s="18">
        <f>IF(ISNUMBER(SEARCH('1_Aspectos Geográficos'!$D$6,tab_estados[],1)),MAX($A$1:A5094)+1,0)</f>
        <v>5094</v>
      </c>
      <c r="B5095" s="18" t="s">
        <v>3416</v>
      </c>
      <c r="C5095" s="18" t="s">
        <v>3417</v>
      </c>
      <c r="D5095" s="18" t="s">
        <v>3798</v>
      </c>
      <c r="E5095" s="19" t="s">
        <v>10963</v>
      </c>
      <c r="F5095" s="18" t="str">
        <f t="shared" si="79"/>
        <v>Ocauçu</v>
      </c>
      <c r="G5095" s="19">
        <v>301.036</v>
      </c>
    </row>
    <row r="5096" spans="1:7" x14ac:dyDescent="0.25">
      <c r="A5096" s="18">
        <f>IF(ISNUMBER(SEARCH('1_Aspectos Geográficos'!$D$6,tab_estados[],1)),MAX($A$1:A5095)+1,0)</f>
        <v>5095</v>
      </c>
      <c r="B5096" s="18" t="s">
        <v>3416</v>
      </c>
      <c r="C5096" s="18" t="s">
        <v>3417</v>
      </c>
      <c r="D5096" s="18" t="s">
        <v>3799</v>
      </c>
      <c r="E5096" s="19" t="s">
        <v>10964</v>
      </c>
      <c r="F5096" s="18" t="str">
        <f t="shared" si="79"/>
        <v>Óleo</v>
      </c>
      <c r="G5096" s="19">
        <v>198.93799999999999</v>
      </c>
    </row>
    <row r="5097" spans="1:7" x14ac:dyDescent="0.25">
      <c r="A5097" s="18">
        <f>IF(ISNUMBER(SEARCH('1_Aspectos Geográficos'!$D$6,tab_estados[],1)),MAX($A$1:A5096)+1,0)</f>
        <v>5096</v>
      </c>
      <c r="B5097" s="18" t="s">
        <v>3416</v>
      </c>
      <c r="C5097" s="18" t="s">
        <v>3417</v>
      </c>
      <c r="D5097" s="18" t="s">
        <v>3800</v>
      </c>
      <c r="E5097" s="19" t="s">
        <v>10965</v>
      </c>
      <c r="F5097" s="18" t="str">
        <f t="shared" si="79"/>
        <v>Olímpia</v>
      </c>
      <c r="G5097" s="19">
        <v>802.55499999999995</v>
      </c>
    </row>
    <row r="5098" spans="1:7" x14ac:dyDescent="0.25">
      <c r="A5098" s="18">
        <f>IF(ISNUMBER(SEARCH('1_Aspectos Geográficos'!$D$6,tab_estados[],1)),MAX($A$1:A5097)+1,0)</f>
        <v>5097</v>
      </c>
      <c r="B5098" s="18" t="s">
        <v>3416</v>
      </c>
      <c r="C5098" s="18" t="s">
        <v>3417</v>
      </c>
      <c r="D5098" s="18" t="s">
        <v>3801</v>
      </c>
      <c r="E5098" s="19" t="s">
        <v>10966</v>
      </c>
      <c r="F5098" s="18" t="str">
        <f t="shared" si="79"/>
        <v>Onda Verde</v>
      </c>
      <c r="G5098" s="19">
        <v>242.946</v>
      </c>
    </row>
    <row r="5099" spans="1:7" x14ac:dyDescent="0.25">
      <c r="A5099" s="18">
        <f>IF(ISNUMBER(SEARCH('1_Aspectos Geográficos'!$D$6,tab_estados[],1)),MAX($A$1:A5098)+1,0)</f>
        <v>5098</v>
      </c>
      <c r="B5099" s="18" t="s">
        <v>3416</v>
      </c>
      <c r="C5099" s="18" t="s">
        <v>3417</v>
      </c>
      <c r="D5099" s="18" t="s">
        <v>3802</v>
      </c>
      <c r="E5099" s="19" t="s">
        <v>10967</v>
      </c>
      <c r="F5099" s="18" t="str">
        <f t="shared" si="79"/>
        <v>Oriente</v>
      </c>
      <c r="G5099" s="19">
        <v>218.66800000000001</v>
      </c>
    </row>
    <row r="5100" spans="1:7" x14ac:dyDescent="0.25">
      <c r="A5100" s="18">
        <f>IF(ISNUMBER(SEARCH('1_Aspectos Geográficos'!$D$6,tab_estados[],1)),MAX($A$1:A5099)+1,0)</f>
        <v>5099</v>
      </c>
      <c r="B5100" s="18" t="s">
        <v>3416</v>
      </c>
      <c r="C5100" s="18" t="s">
        <v>3417</v>
      </c>
      <c r="D5100" s="18" t="s">
        <v>3803</v>
      </c>
      <c r="E5100" s="19" t="s">
        <v>10968</v>
      </c>
      <c r="F5100" s="18" t="str">
        <f t="shared" si="79"/>
        <v>Orindiúva</v>
      </c>
      <c r="G5100" s="19">
        <v>247.37799999999999</v>
      </c>
    </row>
    <row r="5101" spans="1:7" x14ac:dyDescent="0.25">
      <c r="A5101" s="18">
        <f>IF(ISNUMBER(SEARCH('1_Aspectos Geográficos'!$D$6,tab_estados[],1)),MAX($A$1:A5100)+1,0)</f>
        <v>5100</v>
      </c>
      <c r="B5101" s="18" t="s">
        <v>3416</v>
      </c>
      <c r="C5101" s="18" t="s">
        <v>3417</v>
      </c>
      <c r="D5101" s="18" t="s">
        <v>3804</v>
      </c>
      <c r="E5101" s="19" t="s">
        <v>10969</v>
      </c>
      <c r="F5101" s="18" t="str">
        <f t="shared" si="79"/>
        <v>Orlândia</v>
      </c>
      <c r="G5101" s="19">
        <v>291.76499999999999</v>
      </c>
    </row>
    <row r="5102" spans="1:7" x14ac:dyDescent="0.25">
      <c r="A5102" s="18">
        <f>IF(ISNUMBER(SEARCH('1_Aspectos Geográficos'!$D$6,tab_estados[],1)),MAX($A$1:A5101)+1,0)</f>
        <v>5101</v>
      </c>
      <c r="B5102" s="18" t="s">
        <v>3416</v>
      </c>
      <c r="C5102" s="18" t="s">
        <v>3417</v>
      </c>
      <c r="D5102" s="18" t="s">
        <v>3805</v>
      </c>
      <c r="E5102" s="19" t="s">
        <v>10970</v>
      </c>
      <c r="F5102" s="18" t="str">
        <f t="shared" si="79"/>
        <v>Osasco</v>
      </c>
      <c r="G5102" s="19">
        <v>64.953999999999994</v>
      </c>
    </row>
    <row r="5103" spans="1:7" x14ac:dyDescent="0.25">
      <c r="A5103" s="18">
        <f>IF(ISNUMBER(SEARCH('1_Aspectos Geográficos'!$D$6,tab_estados[],1)),MAX($A$1:A5102)+1,0)</f>
        <v>5102</v>
      </c>
      <c r="B5103" s="18" t="s">
        <v>3416</v>
      </c>
      <c r="C5103" s="18" t="s">
        <v>3417</v>
      </c>
      <c r="D5103" s="18" t="s">
        <v>3806</v>
      </c>
      <c r="E5103" s="19" t="s">
        <v>10971</v>
      </c>
      <c r="F5103" s="18" t="str">
        <f t="shared" si="79"/>
        <v>Oscar Bressane</v>
      </c>
      <c r="G5103" s="19">
        <v>222.13</v>
      </c>
    </row>
    <row r="5104" spans="1:7" x14ac:dyDescent="0.25">
      <c r="A5104" s="18">
        <f>IF(ISNUMBER(SEARCH('1_Aspectos Geográficos'!$D$6,tab_estados[],1)),MAX($A$1:A5103)+1,0)</f>
        <v>5103</v>
      </c>
      <c r="B5104" s="18" t="s">
        <v>3416</v>
      </c>
      <c r="C5104" s="18" t="s">
        <v>3417</v>
      </c>
      <c r="D5104" s="18" t="s">
        <v>3807</v>
      </c>
      <c r="E5104" s="19" t="s">
        <v>10972</v>
      </c>
      <c r="F5104" s="18" t="str">
        <f t="shared" si="79"/>
        <v>Osvaldo Cruz</v>
      </c>
      <c r="G5104" s="19">
        <v>248.03800000000001</v>
      </c>
    </row>
    <row r="5105" spans="1:7" x14ac:dyDescent="0.25">
      <c r="A5105" s="18">
        <f>IF(ISNUMBER(SEARCH('1_Aspectos Geográficos'!$D$6,tab_estados[],1)),MAX($A$1:A5104)+1,0)</f>
        <v>5104</v>
      </c>
      <c r="B5105" s="18" t="s">
        <v>3416</v>
      </c>
      <c r="C5105" s="18" t="s">
        <v>3417</v>
      </c>
      <c r="D5105" s="18" t="s">
        <v>3808</v>
      </c>
      <c r="E5105" s="19" t="s">
        <v>10973</v>
      </c>
      <c r="F5105" s="18" t="str">
        <f t="shared" si="79"/>
        <v>Ourinhos</v>
      </c>
      <c r="G5105" s="19">
        <v>295.81799999999998</v>
      </c>
    </row>
    <row r="5106" spans="1:7" x14ac:dyDescent="0.25">
      <c r="A5106" s="18">
        <f>IF(ISNUMBER(SEARCH('1_Aspectos Geográficos'!$D$6,tab_estados[],1)),MAX($A$1:A5105)+1,0)</f>
        <v>5105</v>
      </c>
      <c r="B5106" s="18" t="s">
        <v>3416</v>
      </c>
      <c r="C5106" s="18" t="s">
        <v>3417</v>
      </c>
      <c r="D5106" s="18" t="s">
        <v>3809</v>
      </c>
      <c r="E5106" s="19" t="s">
        <v>10974</v>
      </c>
      <c r="F5106" s="18" t="str">
        <f t="shared" si="79"/>
        <v>Ouroeste</v>
      </c>
      <c r="G5106" s="19">
        <v>288.64800000000002</v>
      </c>
    </row>
    <row r="5107" spans="1:7" x14ac:dyDescent="0.25">
      <c r="A5107" s="18">
        <f>IF(ISNUMBER(SEARCH('1_Aspectos Geográficos'!$D$6,tab_estados[],1)),MAX($A$1:A5106)+1,0)</f>
        <v>5106</v>
      </c>
      <c r="B5107" s="18" t="s">
        <v>3416</v>
      </c>
      <c r="C5107" s="18" t="s">
        <v>3417</v>
      </c>
      <c r="D5107" s="18" t="s">
        <v>3810</v>
      </c>
      <c r="E5107" s="19" t="s">
        <v>10498</v>
      </c>
      <c r="F5107" s="18" t="str">
        <f t="shared" si="79"/>
        <v>Ouro Verde</v>
      </c>
      <c r="G5107" s="19">
        <v>266.77800000000002</v>
      </c>
    </row>
    <row r="5108" spans="1:7" x14ac:dyDescent="0.25">
      <c r="A5108" s="18">
        <f>IF(ISNUMBER(SEARCH('1_Aspectos Geográficos'!$D$6,tab_estados[],1)),MAX($A$1:A5107)+1,0)</f>
        <v>5107</v>
      </c>
      <c r="B5108" s="18" t="s">
        <v>3416</v>
      </c>
      <c r="C5108" s="18" t="s">
        <v>3417</v>
      </c>
      <c r="D5108" s="18" t="s">
        <v>3811</v>
      </c>
      <c r="E5108" s="19" t="s">
        <v>10975</v>
      </c>
      <c r="F5108" s="18" t="str">
        <f t="shared" si="79"/>
        <v>Pacaembu</v>
      </c>
      <c r="G5108" s="19">
        <v>339.375</v>
      </c>
    </row>
    <row r="5109" spans="1:7" x14ac:dyDescent="0.25">
      <c r="A5109" s="18">
        <f>IF(ISNUMBER(SEARCH('1_Aspectos Geográficos'!$D$6,tab_estados[],1)),MAX($A$1:A5108)+1,0)</f>
        <v>5108</v>
      </c>
      <c r="B5109" s="18" t="s">
        <v>3416</v>
      </c>
      <c r="C5109" s="18" t="s">
        <v>3417</v>
      </c>
      <c r="D5109" s="18" t="s">
        <v>3812</v>
      </c>
      <c r="E5109" s="19" t="s">
        <v>6279</v>
      </c>
      <c r="F5109" s="18" t="str">
        <f t="shared" si="79"/>
        <v>Palestina</v>
      </c>
      <c r="G5109" s="19">
        <v>697.70100000000002</v>
      </c>
    </row>
    <row r="5110" spans="1:7" x14ac:dyDescent="0.25">
      <c r="A5110" s="18">
        <f>IF(ISNUMBER(SEARCH('1_Aspectos Geográficos'!$D$6,tab_estados[],1)),MAX($A$1:A5109)+1,0)</f>
        <v>5109</v>
      </c>
      <c r="B5110" s="18" t="s">
        <v>3416</v>
      </c>
      <c r="C5110" s="18" t="s">
        <v>3417</v>
      </c>
      <c r="D5110" s="18" t="s">
        <v>3813</v>
      </c>
      <c r="E5110" s="19" t="s">
        <v>10976</v>
      </c>
      <c r="F5110" s="18" t="str">
        <f t="shared" si="79"/>
        <v>Palmares Paulista</v>
      </c>
      <c r="G5110" s="19">
        <v>82.125</v>
      </c>
    </row>
    <row r="5111" spans="1:7" x14ac:dyDescent="0.25">
      <c r="A5111" s="18">
        <f>IF(ISNUMBER(SEARCH('1_Aspectos Geográficos'!$D$6,tab_estados[],1)),MAX($A$1:A5110)+1,0)</f>
        <v>5110</v>
      </c>
      <c r="B5111" s="18" t="s">
        <v>3416</v>
      </c>
      <c r="C5111" s="18" t="s">
        <v>3417</v>
      </c>
      <c r="D5111" s="18" t="s">
        <v>3814</v>
      </c>
      <c r="E5111" s="19" t="s">
        <v>10977</v>
      </c>
      <c r="F5111" s="18" t="str">
        <f t="shared" si="79"/>
        <v>Palmeira D'Oeste</v>
      </c>
      <c r="G5111" s="19">
        <v>318.74</v>
      </c>
    </row>
    <row r="5112" spans="1:7" x14ac:dyDescent="0.25">
      <c r="A5112" s="18">
        <f>IF(ISNUMBER(SEARCH('1_Aspectos Geográficos'!$D$6,tab_estados[],1)),MAX($A$1:A5111)+1,0)</f>
        <v>5111</v>
      </c>
      <c r="B5112" s="18" t="s">
        <v>3416</v>
      </c>
      <c r="C5112" s="18" t="s">
        <v>3417</v>
      </c>
      <c r="D5112" s="18" t="s">
        <v>3815</v>
      </c>
      <c r="E5112" s="19" t="s">
        <v>9069</v>
      </c>
      <c r="F5112" s="18" t="str">
        <f t="shared" si="79"/>
        <v>Palmital</v>
      </c>
      <c r="G5112" s="19">
        <v>548.40700000000004</v>
      </c>
    </row>
    <row r="5113" spans="1:7" x14ac:dyDescent="0.25">
      <c r="A5113" s="18">
        <f>IF(ISNUMBER(SEARCH('1_Aspectos Geográficos'!$D$6,tab_estados[],1)),MAX($A$1:A5112)+1,0)</f>
        <v>5112</v>
      </c>
      <c r="B5113" s="18" t="s">
        <v>3416</v>
      </c>
      <c r="C5113" s="18" t="s">
        <v>3417</v>
      </c>
      <c r="D5113" s="18" t="s">
        <v>3816</v>
      </c>
      <c r="E5113" s="19" t="s">
        <v>10978</v>
      </c>
      <c r="F5113" s="18" t="str">
        <f t="shared" si="79"/>
        <v>Panorama</v>
      </c>
      <c r="G5113" s="19">
        <v>356.05</v>
      </c>
    </row>
    <row r="5114" spans="1:7" x14ac:dyDescent="0.25">
      <c r="A5114" s="18">
        <f>IF(ISNUMBER(SEARCH('1_Aspectos Geográficos'!$D$6,tab_estados[],1)),MAX($A$1:A5113)+1,0)</f>
        <v>5113</v>
      </c>
      <c r="B5114" s="18" t="s">
        <v>3416</v>
      </c>
      <c r="C5114" s="18" t="s">
        <v>3417</v>
      </c>
      <c r="D5114" s="18" t="s">
        <v>3817</v>
      </c>
      <c r="E5114" s="19" t="s">
        <v>10979</v>
      </c>
      <c r="F5114" s="18" t="str">
        <f t="shared" si="79"/>
        <v>Paraguaçu Paulista</v>
      </c>
      <c r="G5114" s="19">
        <v>1001.492</v>
      </c>
    </row>
    <row r="5115" spans="1:7" x14ac:dyDescent="0.25">
      <c r="A5115" s="18">
        <f>IF(ISNUMBER(SEARCH('1_Aspectos Geográficos'!$D$6,tab_estados[],1)),MAX($A$1:A5114)+1,0)</f>
        <v>5114</v>
      </c>
      <c r="B5115" s="18" t="s">
        <v>3416</v>
      </c>
      <c r="C5115" s="18" t="s">
        <v>3417</v>
      </c>
      <c r="D5115" s="18" t="s">
        <v>3818</v>
      </c>
      <c r="E5115" s="19" t="s">
        <v>10980</v>
      </c>
      <c r="F5115" s="18" t="str">
        <f t="shared" si="79"/>
        <v>Paraibuna</v>
      </c>
      <c r="G5115" s="19">
        <v>809.57600000000002</v>
      </c>
    </row>
    <row r="5116" spans="1:7" x14ac:dyDescent="0.25">
      <c r="A5116" s="18">
        <f>IF(ISNUMBER(SEARCH('1_Aspectos Geográficos'!$D$6,tab_estados[],1)),MAX($A$1:A5115)+1,0)</f>
        <v>5115</v>
      </c>
      <c r="B5116" s="18" t="s">
        <v>3416</v>
      </c>
      <c r="C5116" s="18" t="s">
        <v>3417</v>
      </c>
      <c r="D5116" s="18" t="s">
        <v>3819</v>
      </c>
      <c r="E5116" s="19" t="s">
        <v>10505</v>
      </c>
      <c r="F5116" s="18" t="str">
        <f t="shared" si="79"/>
        <v>Paraíso</v>
      </c>
      <c r="G5116" s="19">
        <v>155.18600000000001</v>
      </c>
    </row>
    <row r="5117" spans="1:7" x14ac:dyDescent="0.25">
      <c r="A5117" s="18">
        <f>IF(ISNUMBER(SEARCH('1_Aspectos Geográficos'!$D$6,tab_estados[],1)),MAX($A$1:A5116)+1,0)</f>
        <v>5116</v>
      </c>
      <c r="B5117" s="18" t="s">
        <v>3416</v>
      </c>
      <c r="C5117" s="18" t="s">
        <v>3417</v>
      </c>
      <c r="D5117" s="18" t="s">
        <v>3820</v>
      </c>
      <c r="E5117" s="19" t="s">
        <v>10981</v>
      </c>
      <c r="F5117" s="18" t="str">
        <f t="shared" si="79"/>
        <v>Paranapanema</v>
      </c>
      <c r="G5117" s="19">
        <v>1018.724</v>
      </c>
    </row>
    <row r="5118" spans="1:7" x14ac:dyDescent="0.25">
      <c r="A5118" s="18">
        <f>IF(ISNUMBER(SEARCH('1_Aspectos Geográficos'!$D$6,tab_estados[],1)),MAX($A$1:A5117)+1,0)</f>
        <v>5117</v>
      </c>
      <c r="B5118" s="18" t="s">
        <v>3416</v>
      </c>
      <c r="C5118" s="18" t="s">
        <v>3417</v>
      </c>
      <c r="D5118" s="18" t="s">
        <v>3821</v>
      </c>
      <c r="E5118" s="19" t="s">
        <v>10982</v>
      </c>
      <c r="F5118" s="18" t="str">
        <f t="shared" si="79"/>
        <v>Paranapuã</v>
      </c>
      <c r="G5118" s="19">
        <v>140.35400000000001</v>
      </c>
    </row>
    <row r="5119" spans="1:7" x14ac:dyDescent="0.25">
      <c r="A5119" s="18">
        <f>IF(ISNUMBER(SEARCH('1_Aspectos Geográficos'!$D$6,tab_estados[],1)),MAX($A$1:A5118)+1,0)</f>
        <v>5118</v>
      </c>
      <c r="B5119" s="18" t="s">
        <v>3416</v>
      </c>
      <c r="C5119" s="18" t="s">
        <v>3417</v>
      </c>
      <c r="D5119" s="18" t="s">
        <v>3822</v>
      </c>
      <c r="E5119" s="19" t="s">
        <v>10983</v>
      </c>
      <c r="F5119" s="18" t="str">
        <f t="shared" si="79"/>
        <v>Parapuã</v>
      </c>
      <c r="G5119" s="19">
        <v>366.66300000000001</v>
      </c>
    </row>
    <row r="5120" spans="1:7" x14ac:dyDescent="0.25">
      <c r="A5120" s="18">
        <f>IF(ISNUMBER(SEARCH('1_Aspectos Geográficos'!$D$6,tab_estados[],1)),MAX($A$1:A5119)+1,0)</f>
        <v>5119</v>
      </c>
      <c r="B5120" s="18" t="s">
        <v>3416</v>
      </c>
      <c r="C5120" s="18" t="s">
        <v>3417</v>
      </c>
      <c r="D5120" s="18" t="s">
        <v>3823</v>
      </c>
      <c r="E5120" s="19" t="s">
        <v>10984</v>
      </c>
      <c r="F5120" s="18" t="str">
        <f t="shared" si="79"/>
        <v>Pardinho</v>
      </c>
      <c r="G5120" s="19">
        <v>209.89400000000001</v>
      </c>
    </row>
    <row r="5121" spans="1:7" x14ac:dyDescent="0.25">
      <c r="A5121" s="18">
        <f>IF(ISNUMBER(SEARCH('1_Aspectos Geográficos'!$D$6,tab_estados[],1)),MAX($A$1:A5120)+1,0)</f>
        <v>5120</v>
      </c>
      <c r="B5121" s="18" t="s">
        <v>3416</v>
      </c>
      <c r="C5121" s="18" t="s">
        <v>3417</v>
      </c>
      <c r="D5121" s="18" t="s">
        <v>3824</v>
      </c>
      <c r="E5121" s="19" t="s">
        <v>10985</v>
      </c>
      <c r="F5121" s="18" t="str">
        <f t="shared" si="79"/>
        <v>Pariquera-Açu</v>
      </c>
      <c r="G5121" s="19">
        <v>359.41399999999999</v>
      </c>
    </row>
    <row r="5122" spans="1:7" x14ac:dyDescent="0.25">
      <c r="A5122" s="18">
        <f>IF(ISNUMBER(SEARCH('1_Aspectos Geográficos'!$D$6,tab_estados[],1)),MAX($A$1:A5121)+1,0)</f>
        <v>5121</v>
      </c>
      <c r="B5122" s="18" t="s">
        <v>3416</v>
      </c>
      <c r="C5122" s="18" t="s">
        <v>3417</v>
      </c>
      <c r="D5122" s="18" t="s">
        <v>3825</v>
      </c>
      <c r="E5122" s="19" t="s">
        <v>10986</v>
      </c>
      <c r="F5122" s="18" t="str">
        <f t="shared" ref="F5122:F5185" si="80">IFERROR(VLOOKUP(ROW(A5121),lista,5,0),"")</f>
        <v>Parisi</v>
      </c>
      <c r="G5122" s="19">
        <v>84.736999999999995</v>
      </c>
    </row>
    <row r="5123" spans="1:7" x14ac:dyDescent="0.25">
      <c r="A5123" s="18">
        <f>IF(ISNUMBER(SEARCH('1_Aspectos Geográficos'!$D$6,tab_estados[],1)),MAX($A$1:A5122)+1,0)</f>
        <v>5122</v>
      </c>
      <c r="B5123" s="18" t="s">
        <v>3416</v>
      </c>
      <c r="C5123" s="18" t="s">
        <v>3417</v>
      </c>
      <c r="D5123" s="18" t="s">
        <v>3826</v>
      </c>
      <c r="E5123" s="19" t="s">
        <v>10987</v>
      </c>
      <c r="F5123" s="18" t="str">
        <f t="shared" si="80"/>
        <v>Patrocínio Paulista</v>
      </c>
      <c r="G5123" s="19">
        <v>602.84799999999996</v>
      </c>
    </row>
    <row r="5124" spans="1:7" x14ac:dyDescent="0.25">
      <c r="A5124" s="18">
        <f>IF(ISNUMBER(SEARCH('1_Aspectos Geográficos'!$D$6,tab_estados[],1)),MAX($A$1:A5123)+1,0)</f>
        <v>5123</v>
      </c>
      <c r="B5124" s="18" t="s">
        <v>3416</v>
      </c>
      <c r="C5124" s="18" t="s">
        <v>3417</v>
      </c>
      <c r="D5124" s="18" t="s">
        <v>3827</v>
      </c>
      <c r="E5124" s="19" t="s">
        <v>10988</v>
      </c>
      <c r="F5124" s="18" t="str">
        <f t="shared" si="80"/>
        <v>Paulicéia</v>
      </c>
      <c r="G5124" s="19">
        <v>374.09100000000001</v>
      </c>
    </row>
    <row r="5125" spans="1:7" x14ac:dyDescent="0.25">
      <c r="A5125" s="18">
        <f>IF(ISNUMBER(SEARCH('1_Aspectos Geográficos'!$D$6,tab_estados[],1)),MAX($A$1:A5124)+1,0)</f>
        <v>5124</v>
      </c>
      <c r="B5125" s="18" t="s">
        <v>3416</v>
      </c>
      <c r="C5125" s="18" t="s">
        <v>3417</v>
      </c>
      <c r="D5125" s="18" t="s">
        <v>3828</v>
      </c>
      <c r="E5125" s="19" t="s">
        <v>10989</v>
      </c>
      <c r="F5125" s="18" t="str">
        <f t="shared" si="80"/>
        <v>Paulínia</v>
      </c>
      <c r="G5125" s="19">
        <v>138.77699999999999</v>
      </c>
    </row>
    <row r="5126" spans="1:7" x14ac:dyDescent="0.25">
      <c r="A5126" s="18">
        <f>IF(ISNUMBER(SEARCH('1_Aspectos Geográficos'!$D$6,tab_estados[],1)),MAX($A$1:A5125)+1,0)</f>
        <v>5125</v>
      </c>
      <c r="B5126" s="18" t="s">
        <v>3416</v>
      </c>
      <c r="C5126" s="18" t="s">
        <v>3417</v>
      </c>
      <c r="D5126" s="18" t="s">
        <v>3829</v>
      </c>
      <c r="E5126" s="19" t="s">
        <v>10990</v>
      </c>
      <c r="F5126" s="18" t="str">
        <f t="shared" si="80"/>
        <v>Paulistânia</v>
      </c>
      <c r="G5126" s="19">
        <v>256.178</v>
      </c>
    </row>
    <row r="5127" spans="1:7" x14ac:dyDescent="0.25">
      <c r="A5127" s="18">
        <f>IF(ISNUMBER(SEARCH('1_Aspectos Geográficos'!$D$6,tab_estados[],1)),MAX($A$1:A5126)+1,0)</f>
        <v>5126</v>
      </c>
      <c r="B5127" s="18" t="s">
        <v>3416</v>
      </c>
      <c r="C5127" s="18" t="s">
        <v>3417</v>
      </c>
      <c r="D5127" s="18" t="s">
        <v>3830</v>
      </c>
      <c r="E5127" s="19" t="s">
        <v>10991</v>
      </c>
      <c r="F5127" s="18" t="str">
        <f t="shared" si="80"/>
        <v>Paulo De Faria</v>
      </c>
      <c r="G5127" s="19">
        <v>737.98599999999999</v>
      </c>
    </row>
    <row r="5128" spans="1:7" x14ac:dyDescent="0.25">
      <c r="A5128" s="18">
        <f>IF(ISNUMBER(SEARCH('1_Aspectos Geográficos'!$D$6,tab_estados[],1)),MAX($A$1:A5127)+1,0)</f>
        <v>5127</v>
      </c>
      <c r="B5128" s="18" t="s">
        <v>3416</v>
      </c>
      <c r="C5128" s="18" t="s">
        <v>3417</v>
      </c>
      <c r="D5128" s="18" t="s">
        <v>3831</v>
      </c>
      <c r="E5128" s="19" t="s">
        <v>10992</v>
      </c>
      <c r="F5128" s="18" t="str">
        <f t="shared" si="80"/>
        <v>Pederneiras</v>
      </c>
      <c r="G5128" s="19">
        <v>728.73500000000001</v>
      </c>
    </row>
    <row r="5129" spans="1:7" x14ac:dyDescent="0.25">
      <c r="A5129" s="18">
        <f>IF(ISNUMBER(SEARCH('1_Aspectos Geográficos'!$D$6,tab_estados[],1)),MAX($A$1:A5128)+1,0)</f>
        <v>5128</v>
      </c>
      <c r="B5129" s="18" t="s">
        <v>3416</v>
      </c>
      <c r="C5129" s="18" t="s">
        <v>3417</v>
      </c>
      <c r="D5129" s="18" t="s">
        <v>3832</v>
      </c>
      <c r="E5129" s="19" t="s">
        <v>10993</v>
      </c>
      <c r="F5129" s="18" t="str">
        <f t="shared" si="80"/>
        <v>Pedra Bela</v>
      </c>
      <c r="G5129" s="19">
        <v>158.58699999999999</v>
      </c>
    </row>
    <row r="5130" spans="1:7" x14ac:dyDescent="0.25">
      <c r="A5130" s="18">
        <f>IF(ISNUMBER(SEARCH('1_Aspectos Geográficos'!$D$6,tab_estados[],1)),MAX($A$1:A5129)+1,0)</f>
        <v>5129</v>
      </c>
      <c r="B5130" s="18" t="s">
        <v>3416</v>
      </c>
      <c r="C5130" s="18" t="s">
        <v>3417</v>
      </c>
      <c r="D5130" s="18" t="s">
        <v>3833</v>
      </c>
      <c r="E5130" s="19" t="s">
        <v>10994</v>
      </c>
      <c r="F5130" s="18" t="str">
        <f t="shared" si="80"/>
        <v>Pedranópolis</v>
      </c>
      <c r="G5130" s="19">
        <v>260.101</v>
      </c>
    </row>
    <row r="5131" spans="1:7" x14ac:dyDescent="0.25">
      <c r="A5131" s="18">
        <f>IF(ISNUMBER(SEARCH('1_Aspectos Geográficos'!$D$6,tab_estados[],1)),MAX($A$1:A5130)+1,0)</f>
        <v>5130</v>
      </c>
      <c r="B5131" s="18" t="s">
        <v>3416</v>
      </c>
      <c r="C5131" s="18" t="s">
        <v>3417</v>
      </c>
      <c r="D5131" s="18" t="s">
        <v>3834</v>
      </c>
      <c r="E5131" s="19" t="s">
        <v>10995</v>
      </c>
      <c r="F5131" s="18" t="str">
        <f t="shared" si="80"/>
        <v>Pedregulho</v>
      </c>
      <c r="G5131" s="19">
        <v>712.60400000000004</v>
      </c>
    </row>
    <row r="5132" spans="1:7" x14ac:dyDescent="0.25">
      <c r="A5132" s="18">
        <f>IF(ISNUMBER(SEARCH('1_Aspectos Geográficos'!$D$6,tab_estados[],1)),MAX($A$1:A5131)+1,0)</f>
        <v>5131</v>
      </c>
      <c r="B5132" s="18" t="s">
        <v>3416</v>
      </c>
      <c r="C5132" s="18" t="s">
        <v>3417</v>
      </c>
      <c r="D5132" s="18" t="s">
        <v>3835</v>
      </c>
      <c r="E5132" s="19" t="s">
        <v>10996</v>
      </c>
      <c r="F5132" s="18" t="str">
        <f t="shared" si="80"/>
        <v>Pedreira</v>
      </c>
      <c r="G5132" s="19">
        <v>108.81699999999999</v>
      </c>
    </row>
    <row r="5133" spans="1:7" x14ac:dyDescent="0.25">
      <c r="A5133" s="18">
        <f>IF(ISNUMBER(SEARCH('1_Aspectos Geográficos'!$D$6,tab_estados[],1)),MAX($A$1:A5132)+1,0)</f>
        <v>5132</v>
      </c>
      <c r="B5133" s="18" t="s">
        <v>3416</v>
      </c>
      <c r="C5133" s="18" t="s">
        <v>3417</v>
      </c>
      <c r="D5133" s="18" t="s">
        <v>3836</v>
      </c>
      <c r="E5133" s="19" t="s">
        <v>10997</v>
      </c>
      <c r="F5133" s="18" t="str">
        <f t="shared" si="80"/>
        <v>Pedrinhas Paulista</v>
      </c>
      <c r="G5133" s="19">
        <v>152.309</v>
      </c>
    </row>
    <row r="5134" spans="1:7" x14ac:dyDescent="0.25">
      <c r="A5134" s="18">
        <f>IF(ISNUMBER(SEARCH('1_Aspectos Geográficos'!$D$6,tab_estados[],1)),MAX($A$1:A5133)+1,0)</f>
        <v>5133</v>
      </c>
      <c r="B5134" s="18" t="s">
        <v>3416</v>
      </c>
      <c r="C5134" s="18" t="s">
        <v>3417</v>
      </c>
      <c r="D5134" s="18" t="s">
        <v>3837</v>
      </c>
      <c r="E5134" s="19" t="s">
        <v>10998</v>
      </c>
      <c r="F5134" s="18" t="str">
        <f t="shared" si="80"/>
        <v>Pedro De Toledo</v>
      </c>
      <c r="G5134" s="19">
        <v>670.44</v>
      </c>
    </row>
    <row r="5135" spans="1:7" x14ac:dyDescent="0.25">
      <c r="A5135" s="18">
        <f>IF(ISNUMBER(SEARCH('1_Aspectos Geográficos'!$D$6,tab_estados[],1)),MAX($A$1:A5134)+1,0)</f>
        <v>5134</v>
      </c>
      <c r="B5135" s="18" t="s">
        <v>3416</v>
      </c>
      <c r="C5135" s="18" t="s">
        <v>3417</v>
      </c>
      <c r="D5135" s="18" t="s">
        <v>3838</v>
      </c>
      <c r="E5135" s="19" t="s">
        <v>10999</v>
      </c>
      <c r="F5135" s="18" t="str">
        <f t="shared" si="80"/>
        <v>Penápolis</v>
      </c>
      <c r="G5135" s="19">
        <v>711.31500000000005</v>
      </c>
    </row>
    <row r="5136" spans="1:7" x14ac:dyDescent="0.25">
      <c r="A5136" s="18">
        <f>IF(ISNUMBER(SEARCH('1_Aspectos Geográficos'!$D$6,tab_estados[],1)),MAX($A$1:A5135)+1,0)</f>
        <v>5135</v>
      </c>
      <c r="B5136" s="18" t="s">
        <v>3416</v>
      </c>
      <c r="C5136" s="18" t="s">
        <v>3417</v>
      </c>
      <c r="D5136" s="18" t="s">
        <v>3839</v>
      </c>
      <c r="E5136" s="19" t="s">
        <v>11000</v>
      </c>
      <c r="F5136" s="18" t="str">
        <f t="shared" si="80"/>
        <v>Pereira Barreto</v>
      </c>
      <c r="G5136" s="19">
        <v>974.24699999999996</v>
      </c>
    </row>
    <row r="5137" spans="1:7" x14ac:dyDescent="0.25">
      <c r="A5137" s="18">
        <f>IF(ISNUMBER(SEARCH('1_Aspectos Geográficos'!$D$6,tab_estados[],1)),MAX($A$1:A5136)+1,0)</f>
        <v>5136</v>
      </c>
      <c r="B5137" s="18" t="s">
        <v>3416</v>
      </c>
      <c r="C5137" s="18" t="s">
        <v>3417</v>
      </c>
      <c r="D5137" s="18" t="s">
        <v>3840</v>
      </c>
      <c r="E5137" s="19" t="s">
        <v>11001</v>
      </c>
      <c r="F5137" s="18" t="str">
        <f t="shared" si="80"/>
        <v>Pereiras</v>
      </c>
      <c r="G5137" s="19">
        <v>223.136</v>
      </c>
    </row>
    <row r="5138" spans="1:7" x14ac:dyDescent="0.25">
      <c r="A5138" s="18">
        <f>IF(ISNUMBER(SEARCH('1_Aspectos Geográficos'!$D$6,tab_estados[],1)),MAX($A$1:A5137)+1,0)</f>
        <v>5137</v>
      </c>
      <c r="B5138" s="18" t="s">
        <v>3416</v>
      </c>
      <c r="C5138" s="18" t="s">
        <v>3417</v>
      </c>
      <c r="D5138" s="18" t="s">
        <v>3841</v>
      </c>
      <c r="E5138" s="19" t="s">
        <v>11002</v>
      </c>
      <c r="F5138" s="18" t="str">
        <f t="shared" si="80"/>
        <v>Peruíbe</v>
      </c>
      <c r="G5138" s="19">
        <v>326.21600000000001</v>
      </c>
    </row>
    <row r="5139" spans="1:7" x14ac:dyDescent="0.25">
      <c r="A5139" s="18">
        <f>IF(ISNUMBER(SEARCH('1_Aspectos Geográficos'!$D$6,tab_estados[],1)),MAX($A$1:A5138)+1,0)</f>
        <v>5138</v>
      </c>
      <c r="B5139" s="18" t="s">
        <v>3416</v>
      </c>
      <c r="C5139" s="18" t="s">
        <v>3417</v>
      </c>
      <c r="D5139" s="18" t="s">
        <v>3842</v>
      </c>
      <c r="E5139" s="19" t="s">
        <v>11003</v>
      </c>
      <c r="F5139" s="18" t="str">
        <f t="shared" si="80"/>
        <v>Piacatu</v>
      </c>
      <c r="G5139" s="19">
        <v>232.488</v>
      </c>
    </row>
    <row r="5140" spans="1:7" x14ac:dyDescent="0.25">
      <c r="A5140" s="18">
        <f>IF(ISNUMBER(SEARCH('1_Aspectos Geográficos'!$D$6,tab_estados[],1)),MAX($A$1:A5139)+1,0)</f>
        <v>5139</v>
      </c>
      <c r="B5140" s="18" t="s">
        <v>3416</v>
      </c>
      <c r="C5140" s="18" t="s">
        <v>3417</v>
      </c>
      <c r="D5140" s="18" t="s">
        <v>3843</v>
      </c>
      <c r="E5140" s="19" t="s">
        <v>11004</v>
      </c>
      <c r="F5140" s="18" t="str">
        <f t="shared" si="80"/>
        <v>Piedade</v>
      </c>
      <c r="G5140" s="19">
        <v>746.86800000000005</v>
      </c>
    </row>
    <row r="5141" spans="1:7" x14ac:dyDescent="0.25">
      <c r="A5141" s="18">
        <f>IF(ISNUMBER(SEARCH('1_Aspectos Geográficos'!$D$6,tab_estados[],1)),MAX($A$1:A5140)+1,0)</f>
        <v>5140</v>
      </c>
      <c r="B5141" s="18" t="s">
        <v>3416</v>
      </c>
      <c r="C5141" s="18" t="s">
        <v>3417</v>
      </c>
      <c r="D5141" s="18" t="s">
        <v>3844</v>
      </c>
      <c r="E5141" s="19" t="s">
        <v>11005</v>
      </c>
      <c r="F5141" s="18" t="str">
        <f t="shared" si="80"/>
        <v>Pilar Do Sul</v>
      </c>
      <c r="G5141" s="19">
        <v>681.24800000000005</v>
      </c>
    </row>
    <row r="5142" spans="1:7" x14ac:dyDescent="0.25">
      <c r="A5142" s="18">
        <f>IF(ISNUMBER(SEARCH('1_Aspectos Geográficos'!$D$6,tab_estados[],1)),MAX($A$1:A5141)+1,0)</f>
        <v>5141</v>
      </c>
      <c r="B5142" s="18" t="s">
        <v>3416</v>
      </c>
      <c r="C5142" s="18" t="s">
        <v>3417</v>
      </c>
      <c r="D5142" s="18" t="s">
        <v>3845</v>
      </c>
      <c r="E5142" s="19" t="s">
        <v>11006</v>
      </c>
      <c r="F5142" s="18" t="str">
        <f t="shared" si="80"/>
        <v>Pindamonhangaba</v>
      </c>
      <c r="G5142" s="19">
        <v>729.99800000000005</v>
      </c>
    </row>
    <row r="5143" spans="1:7" x14ac:dyDescent="0.25">
      <c r="A5143" s="18">
        <f>IF(ISNUMBER(SEARCH('1_Aspectos Geográficos'!$D$6,tab_estados[],1)),MAX($A$1:A5142)+1,0)</f>
        <v>5142</v>
      </c>
      <c r="B5143" s="18" t="s">
        <v>3416</v>
      </c>
      <c r="C5143" s="18" t="s">
        <v>3417</v>
      </c>
      <c r="D5143" s="18" t="s">
        <v>3846</v>
      </c>
      <c r="E5143" s="19" t="s">
        <v>11007</v>
      </c>
      <c r="F5143" s="18" t="str">
        <f t="shared" si="80"/>
        <v>Pindorama</v>
      </c>
      <c r="G5143" s="19">
        <v>184.82499999999999</v>
      </c>
    </row>
    <row r="5144" spans="1:7" x14ac:dyDescent="0.25">
      <c r="A5144" s="18">
        <f>IF(ISNUMBER(SEARCH('1_Aspectos Geográficos'!$D$6,tab_estados[],1)),MAX($A$1:A5143)+1,0)</f>
        <v>5143</v>
      </c>
      <c r="B5144" s="18" t="s">
        <v>3416</v>
      </c>
      <c r="C5144" s="18" t="s">
        <v>3417</v>
      </c>
      <c r="D5144" s="18" t="s">
        <v>3847</v>
      </c>
      <c r="E5144" s="19" t="s">
        <v>10514</v>
      </c>
      <c r="F5144" s="18" t="str">
        <f t="shared" si="80"/>
        <v>Pinhalzinho</v>
      </c>
      <c r="G5144" s="19">
        <v>154.53</v>
      </c>
    </row>
    <row r="5145" spans="1:7" x14ac:dyDescent="0.25">
      <c r="A5145" s="18">
        <f>IF(ISNUMBER(SEARCH('1_Aspectos Geográficos'!$D$6,tab_estados[],1)),MAX($A$1:A5144)+1,0)</f>
        <v>5144</v>
      </c>
      <c r="B5145" s="18" t="s">
        <v>3416</v>
      </c>
      <c r="C5145" s="18" t="s">
        <v>3417</v>
      </c>
      <c r="D5145" s="18" t="s">
        <v>3848</v>
      </c>
      <c r="E5145" s="19" t="s">
        <v>11008</v>
      </c>
      <c r="F5145" s="18" t="str">
        <f t="shared" si="80"/>
        <v>Piquerobi</v>
      </c>
      <c r="G5145" s="19">
        <v>482.76900000000001</v>
      </c>
    </row>
    <row r="5146" spans="1:7" x14ac:dyDescent="0.25">
      <c r="A5146" s="18">
        <f>IF(ISNUMBER(SEARCH('1_Aspectos Geográficos'!$D$6,tab_estados[],1)),MAX($A$1:A5145)+1,0)</f>
        <v>5145</v>
      </c>
      <c r="B5146" s="18" t="s">
        <v>3416</v>
      </c>
      <c r="C5146" s="18" t="s">
        <v>3417</v>
      </c>
      <c r="D5146" s="18" t="s">
        <v>3849</v>
      </c>
      <c r="E5146" s="19" t="s">
        <v>11009</v>
      </c>
      <c r="F5146" s="18" t="str">
        <f t="shared" si="80"/>
        <v>Piquete</v>
      </c>
      <c r="G5146" s="19">
        <v>175.99600000000001</v>
      </c>
    </row>
    <row r="5147" spans="1:7" x14ac:dyDescent="0.25">
      <c r="A5147" s="18">
        <f>IF(ISNUMBER(SEARCH('1_Aspectos Geográficos'!$D$6,tab_estados[],1)),MAX($A$1:A5146)+1,0)</f>
        <v>5146</v>
      </c>
      <c r="B5147" s="18" t="s">
        <v>3416</v>
      </c>
      <c r="C5147" s="18" t="s">
        <v>3417</v>
      </c>
      <c r="D5147" s="18" t="s">
        <v>3850</v>
      </c>
      <c r="E5147" s="19" t="s">
        <v>11010</v>
      </c>
      <c r="F5147" s="18" t="str">
        <f t="shared" si="80"/>
        <v>Piracaia</v>
      </c>
      <c r="G5147" s="19">
        <v>385.56799999999998</v>
      </c>
    </row>
    <row r="5148" spans="1:7" x14ac:dyDescent="0.25">
      <c r="A5148" s="18">
        <f>IF(ISNUMBER(SEARCH('1_Aspectos Geográficos'!$D$6,tab_estados[],1)),MAX($A$1:A5147)+1,0)</f>
        <v>5147</v>
      </c>
      <c r="B5148" s="18" t="s">
        <v>3416</v>
      </c>
      <c r="C5148" s="18" t="s">
        <v>3417</v>
      </c>
      <c r="D5148" s="18" t="s">
        <v>3851</v>
      </c>
      <c r="E5148" s="19" t="s">
        <v>11011</v>
      </c>
      <c r="F5148" s="18" t="str">
        <f t="shared" si="80"/>
        <v>Piracicaba</v>
      </c>
      <c r="G5148" s="19">
        <v>1378.069</v>
      </c>
    </row>
    <row r="5149" spans="1:7" x14ac:dyDescent="0.25">
      <c r="A5149" s="18">
        <f>IF(ISNUMBER(SEARCH('1_Aspectos Geográficos'!$D$6,tab_estados[],1)),MAX($A$1:A5148)+1,0)</f>
        <v>5148</v>
      </c>
      <c r="B5149" s="18" t="s">
        <v>3416</v>
      </c>
      <c r="C5149" s="18" t="s">
        <v>3417</v>
      </c>
      <c r="D5149" s="18" t="s">
        <v>3852</v>
      </c>
      <c r="E5149" s="19" t="s">
        <v>11012</v>
      </c>
      <c r="F5149" s="18" t="str">
        <f t="shared" si="80"/>
        <v>Piraju</v>
      </c>
      <c r="G5149" s="19">
        <v>504.59100000000001</v>
      </c>
    </row>
    <row r="5150" spans="1:7" x14ac:dyDescent="0.25">
      <c r="A5150" s="18">
        <f>IF(ISNUMBER(SEARCH('1_Aspectos Geográficos'!$D$6,tab_estados[],1)),MAX($A$1:A5149)+1,0)</f>
        <v>5149</v>
      </c>
      <c r="B5150" s="18" t="s">
        <v>3416</v>
      </c>
      <c r="C5150" s="18" t="s">
        <v>3417</v>
      </c>
      <c r="D5150" s="18" t="s">
        <v>3853</v>
      </c>
      <c r="E5150" s="19" t="s">
        <v>11013</v>
      </c>
      <c r="F5150" s="18" t="str">
        <f t="shared" si="80"/>
        <v>Pirajuí</v>
      </c>
      <c r="G5150" s="19">
        <v>823.75800000000004</v>
      </c>
    </row>
    <row r="5151" spans="1:7" x14ac:dyDescent="0.25">
      <c r="A5151" s="18">
        <f>IF(ISNUMBER(SEARCH('1_Aspectos Geográficos'!$D$6,tab_estados[],1)),MAX($A$1:A5150)+1,0)</f>
        <v>5150</v>
      </c>
      <c r="B5151" s="18" t="s">
        <v>3416</v>
      </c>
      <c r="C5151" s="18" t="s">
        <v>3417</v>
      </c>
      <c r="D5151" s="18" t="s">
        <v>3854</v>
      </c>
      <c r="E5151" s="19" t="s">
        <v>11014</v>
      </c>
      <c r="F5151" s="18" t="str">
        <f t="shared" si="80"/>
        <v>Pirangi</v>
      </c>
      <c r="G5151" s="19">
        <v>215.809</v>
      </c>
    </row>
    <row r="5152" spans="1:7" x14ac:dyDescent="0.25">
      <c r="A5152" s="18">
        <f>IF(ISNUMBER(SEARCH('1_Aspectos Geográficos'!$D$6,tab_estados[],1)),MAX($A$1:A5151)+1,0)</f>
        <v>5151</v>
      </c>
      <c r="B5152" s="18" t="s">
        <v>3416</v>
      </c>
      <c r="C5152" s="18" t="s">
        <v>3417</v>
      </c>
      <c r="D5152" s="18" t="s">
        <v>3855</v>
      </c>
      <c r="E5152" s="19" t="s">
        <v>11015</v>
      </c>
      <c r="F5152" s="18" t="str">
        <f t="shared" si="80"/>
        <v>Pirapora Do Bom Jesus</v>
      </c>
      <c r="G5152" s="19">
        <v>108.489</v>
      </c>
    </row>
    <row r="5153" spans="1:7" x14ac:dyDescent="0.25">
      <c r="A5153" s="18">
        <f>IF(ISNUMBER(SEARCH('1_Aspectos Geográficos'!$D$6,tab_estados[],1)),MAX($A$1:A5152)+1,0)</f>
        <v>5152</v>
      </c>
      <c r="B5153" s="18" t="s">
        <v>3416</v>
      </c>
      <c r="C5153" s="18" t="s">
        <v>3417</v>
      </c>
      <c r="D5153" s="18" t="s">
        <v>3856</v>
      </c>
      <c r="E5153" s="19" t="s">
        <v>11016</v>
      </c>
      <c r="F5153" s="18" t="str">
        <f t="shared" si="80"/>
        <v>Pirapozinho</v>
      </c>
      <c r="G5153" s="19">
        <v>477.67500000000001</v>
      </c>
    </row>
    <row r="5154" spans="1:7" x14ac:dyDescent="0.25">
      <c r="A5154" s="18">
        <f>IF(ISNUMBER(SEARCH('1_Aspectos Geográficos'!$D$6,tab_estados[],1)),MAX($A$1:A5153)+1,0)</f>
        <v>5153</v>
      </c>
      <c r="B5154" s="18" t="s">
        <v>3416</v>
      </c>
      <c r="C5154" s="18" t="s">
        <v>3417</v>
      </c>
      <c r="D5154" s="18" t="s">
        <v>3857</v>
      </c>
      <c r="E5154" s="19" t="s">
        <v>11017</v>
      </c>
      <c r="F5154" s="18" t="str">
        <f t="shared" si="80"/>
        <v>Pirassununga</v>
      </c>
      <c r="G5154" s="19">
        <v>727.11800000000005</v>
      </c>
    </row>
    <row r="5155" spans="1:7" x14ac:dyDescent="0.25">
      <c r="A5155" s="18">
        <f>IF(ISNUMBER(SEARCH('1_Aspectos Geográficos'!$D$6,tab_estados[],1)),MAX($A$1:A5154)+1,0)</f>
        <v>5154</v>
      </c>
      <c r="B5155" s="18" t="s">
        <v>3416</v>
      </c>
      <c r="C5155" s="18" t="s">
        <v>3417</v>
      </c>
      <c r="D5155" s="18" t="s">
        <v>3858</v>
      </c>
      <c r="E5155" s="19" t="s">
        <v>11018</v>
      </c>
      <c r="F5155" s="18" t="str">
        <f t="shared" si="80"/>
        <v>Piratininga</v>
      </c>
      <c r="G5155" s="19">
        <v>402.40899999999999</v>
      </c>
    </row>
    <row r="5156" spans="1:7" x14ac:dyDescent="0.25">
      <c r="A5156" s="18">
        <f>IF(ISNUMBER(SEARCH('1_Aspectos Geográficos'!$D$6,tab_estados[],1)),MAX($A$1:A5155)+1,0)</f>
        <v>5155</v>
      </c>
      <c r="B5156" s="18" t="s">
        <v>3416</v>
      </c>
      <c r="C5156" s="18" t="s">
        <v>3417</v>
      </c>
      <c r="D5156" s="18" t="s">
        <v>3859</v>
      </c>
      <c r="E5156" s="19" t="s">
        <v>9092</v>
      </c>
      <c r="F5156" s="18" t="str">
        <f t="shared" si="80"/>
        <v>Pitangueiras</v>
      </c>
      <c r="G5156" s="19">
        <v>430.63799999999998</v>
      </c>
    </row>
    <row r="5157" spans="1:7" x14ac:dyDescent="0.25">
      <c r="A5157" s="18">
        <f>IF(ISNUMBER(SEARCH('1_Aspectos Geográficos'!$D$6,tab_estados[],1)),MAX($A$1:A5156)+1,0)</f>
        <v>5156</v>
      </c>
      <c r="B5157" s="18" t="s">
        <v>3416</v>
      </c>
      <c r="C5157" s="18" t="s">
        <v>3417</v>
      </c>
      <c r="D5157" s="18" t="s">
        <v>3860</v>
      </c>
      <c r="E5157" s="19" t="s">
        <v>6654</v>
      </c>
      <c r="F5157" s="18" t="str">
        <f t="shared" si="80"/>
        <v>Planalto</v>
      </c>
      <c r="G5157" s="19">
        <v>289.82499999999999</v>
      </c>
    </row>
    <row r="5158" spans="1:7" x14ac:dyDescent="0.25">
      <c r="A5158" s="18">
        <f>IF(ISNUMBER(SEARCH('1_Aspectos Geográficos'!$D$6,tab_estados[],1)),MAX($A$1:A5157)+1,0)</f>
        <v>5157</v>
      </c>
      <c r="B5158" s="18" t="s">
        <v>3416</v>
      </c>
      <c r="C5158" s="18" t="s">
        <v>3417</v>
      </c>
      <c r="D5158" s="18" t="s">
        <v>3861</v>
      </c>
      <c r="E5158" s="19" t="s">
        <v>11019</v>
      </c>
      <c r="F5158" s="18" t="str">
        <f t="shared" si="80"/>
        <v>Platina</v>
      </c>
      <c r="G5158" s="19">
        <v>327.48</v>
      </c>
    </row>
    <row r="5159" spans="1:7" x14ac:dyDescent="0.25">
      <c r="A5159" s="18">
        <f>IF(ISNUMBER(SEARCH('1_Aspectos Geográficos'!$D$6,tab_estados[],1)),MAX($A$1:A5158)+1,0)</f>
        <v>5158</v>
      </c>
      <c r="B5159" s="18" t="s">
        <v>3416</v>
      </c>
      <c r="C5159" s="18" t="s">
        <v>3417</v>
      </c>
      <c r="D5159" s="18" t="s">
        <v>3862</v>
      </c>
      <c r="E5159" s="19" t="s">
        <v>11020</v>
      </c>
      <c r="F5159" s="18" t="str">
        <f t="shared" si="80"/>
        <v>Poá</v>
      </c>
      <c r="G5159" s="19">
        <v>17.263999999999999</v>
      </c>
    </row>
    <row r="5160" spans="1:7" x14ac:dyDescent="0.25">
      <c r="A5160" s="18">
        <f>IF(ISNUMBER(SEARCH('1_Aspectos Geográficos'!$D$6,tab_estados[],1)),MAX($A$1:A5159)+1,0)</f>
        <v>5159</v>
      </c>
      <c r="B5160" s="18" t="s">
        <v>3416</v>
      </c>
      <c r="C5160" s="18" t="s">
        <v>3417</v>
      </c>
      <c r="D5160" s="18" t="s">
        <v>3863</v>
      </c>
      <c r="E5160" s="19" t="s">
        <v>11021</v>
      </c>
      <c r="F5160" s="18" t="str">
        <f t="shared" si="80"/>
        <v>Poloni</v>
      </c>
      <c r="G5160" s="19">
        <v>135.12</v>
      </c>
    </row>
    <row r="5161" spans="1:7" x14ac:dyDescent="0.25">
      <c r="A5161" s="18">
        <f>IF(ISNUMBER(SEARCH('1_Aspectos Geográficos'!$D$6,tab_estados[],1)),MAX($A$1:A5160)+1,0)</f>
        <v>5160</v>
      </c>
      <c r="B5161" s="18" t="s">
        <v>3416</v>
      </c>
      <c r="C5161" s="18" t="s">
        <v>3417</v>
      </c>
      <c r="D5161" s="18" t="s">
        <v>3864</v>
      </c>
      <c r="E5161" s="19" t="s">
        <v>11022</v>
      </c>
      <c r="F5161" s="18" t="str">
        <f t="shared" si="80"/>
        <v>Pompéia</v>
      </c>
      <c r="G5161" s="19">
        <v>784.67399999999998</v>
      </c>
    </row>
    <row r="5162" spans="1:7" x14ac:dyDescent="0.25">
      <c r="A5162" s="18">
        <f>IF(ISNUMBER(SEARCH('1_Aspectos Geográficos'!$D$6,tab_estados[],1)),MAX($A$1:A5161)+1,0)</f>
        <v>5161</v>
      </c>
      <c r="B5162" s="18" t="s">
        <v>3416</v>
      </c>
      <c r="C5162" s="18" t="s">
        <v>3417</v>
      </c>
      <c r="D5162" s="18" t="s">
        <v>3865</v>
      </c>
      <c r="E5162" s="19" t="s">
        <v>11023</v>
      </c>
      <c r="F5162" s="18" t="str">
        <f t="shared" si="80"/>
        <v>Pongaí</v>
      </c>
      <c r="G5162" s="19">
        <v>183.399</v>
      </c>
    </row>
    <row r="5163" spans="1:7" x14ac:dyDescent="0.25">
      <c r="A5163" s="18">
        <f>IF(ISNUMBER(SEARCH('1_Aspectos Geográficos'!$D$6,tab_estados[],1)),MAX($A$1:A5162)+1,0)</f>
        <v>5162</v>
      </c>
      <c r="B5163" s="18" t="s">
        <v>3416</v>
      </c>
      <c r="C5163" s="18" t="s">
        <v>3417</v>
      </c>
      <c r="D5163" s="18" t="s">
        <v>3866</v>
      </c>
      <c r="E5163" s="19" t="s">
        <v>11024</v>
      </c>
      <c r="F5163" s="18" t="str">
        <f t="shared" si="80"/>
        <v>Pontal</v>
      </c>
      <c r="G5163" s="19">
        <v>356.37099999999998</v>
      </c>
    </row>
    <row r="5164" spans="1:7" x14ac:dyDescent="0.25">
      <c r="A5164" s="18">
        <f>IF(ISNUMBER(SEARCH('1_Aspectos Geográficos'!$D$6,tab_estados[],1)),MAX($A$1:A5163)+1,0)</f>
        <v>5163</v>
      </c>
      <c r="B5164" s="18" t="s">
        <v>3416</v>
      </c>
      <c r="C5164" s="18" t="s">
        <v>3417</v>
      </c>
      <c r="D5164" s="18" t="s">
        <v>3867</v>
      </c>
      <c r="E5164" s="19" t="s">
        <v>11025</v>
      </c>
      <c r="F5164" s="18" t="str">
        <f t="shared" si="80"/>
        <v>Pontalinda</v>
      </c>
      <c r="G5164" s="19">
        <v>209.52500000000001</v>
      </c>
    </row>
    <row r="5165" spans="1:7" x14ac:dyDescent="0.25">
      <c r="A5165" s="18">
        <f>IF(ISNUMBER(SEARCH('1_Aspectos Geográficos'!$D$6,tab_estados[],1)),MAX($A$1:A5164)+1,0)</f>
        <v>5164</v>
      </c>
      <c r="B5165" s="18" t="s">
        <v>3416</v>
      </c>
      <c r="C5165" s="18" t="s">
        <v>3417</v>
      </c>
      <c r="D5165" s="18" t="s">
        <v>3868</v>
      </c>
      <c r="E5165" s="19" t="s">
        <v>11026</v>
      </c>
      <c r="F5165" s="18" t="str">
        <f t="shared" si="80"/>
        <v>Pontes Gestal</v>
      </c>
      <c r="G5165" s="19">
        <v>217.505</v>
      </c>
    </row>
    <row r="5166" spans="1:7" x14ac:dyDescent="0.25">
      <c r="A5166" s="18">
        <f>IF(ISNUMBER(SEARCH('1_Aspectos Geográficos'!$D$6,tab_estados[],1)),MAX($A$1:A5165)+1,0)</f>
        <v>5165</v>
      </c>
      <c r="B5166" s="18" t="s">
        <v>3416</v>
      </c>
      <c r="C5166" s="18" t="s">
        <v>3417</v>
      </c>
      <c r="D5166" s="18" t="s">
        <v>3869</v>
      </c>
      <c r="E5166" s="19" t="s">
        <v>11027</v>
      </c>
      <c r="F5166" s="18" t="str">
        <f t="shared" si="80"/>
        <v>Populina</v>
      </c>
      <c r="G5166" s="19">
        <v>315.93799999999999</v>
      </c>
    </row>
    <row r="5167" spans="1:7" x14ac:dyDescent="0.25">
      <c r="A5167" s="18">
        <f>IF(ISNUMBER(SEARCH('1_Aspectos Geográficos'!$D$6,tab_estados[],1)),MAX($A$1:A5166)+1,0)</f>
        <v>5166</v>
      </c>
      <c r="B5167" s="18" t="s">
        <v>3416</v>
      </c>
      <c r="C5167" s="18" t="s">
        <v>3417</v>
      </c>
      <c r="D5167" s="18" t="s">
        <v>3870</v>
      </c>
      <c r="E5167" s="19" t="s">
        <v>11028</v>
      </c>
      <c r="F5167" s="18" t="str">
        <f t="shared" si="80"/>
        <v>Porangaba</v>
      </c>
      <c r="G5167" s="19">
        <v>265.68900000000002</v>
      </c>
    </row>
    <row r="5168" spans="1:7" x14ac:dyDescent="0.25">
      <c r="A5168" s="18">
        <f>IF(ISNUMBER(SEARCH('1_Aspectos Geográficos'!$D$6,tab_estados[],1)),MAX($A$1:A5167)+1,0)</f>
        <v>5167</v>
      </c>
      <c r="B5168" s="18" t="s">
        <v>3416</v>
      </c>
      <c r="C5168" s="18" t="s">
        <v>3417</v>
      </c>
      <c r="D5168" s="18" t="s">
        <v>3871</v>
      </c>
      <c r="E5168" s="19" t="s">
        <v>11029</v>
      </c>
      <c r="F5168" s="18" t="str">
        <f t="shared" si="80"/>
        <v>Porto Feliz</v>
      </c>
      <c r="G5168" s="19">
        <v>556.70600000000002</v>
      </c>
    </row>
    <row r="5169" spans="1:7" x14ac:dyDescent="0.25">
      <c r="A5169" s="18">
        <f>IF(ISNUMBER(SEARCH('1_Aspectos Geográficos'!$D$6,tab_estados[],1)),MAX($A$1:A5168)+1,0)</f>
        <v>5168</v>
      </c>
      <c r="B5169" s="18" t="s">
        <v>3416</v>
      </c>
      <c r="C5169" s="18" t="s">
        <v>3417</v>
      </c>
      <c r="D5169" s="18" t="s">
        <v>3872</v>
      </c>
      <c r="E5169" s="19" t="s">
        <v>11030</v>
      </c>
      <c r="F5169" s="18" t="str">
        <f t="shared" si="80"/>
        <v>Porto Ferreira</v>
      </c>
      <c r="G5169" s="19">
        <v>244.90600000000001</v>
      </c>
    </row>
    <row r="5170" spans="1:7" x14ac:dyDescent="0.25">
      <c r="A5170" s="18">
        <f>IF(ISNUMBER(SEARCH('1_Aspectos Geográficos'!$D$6,tab_estados[],1)),MAX($A$1:A5169)+1,0)</f>
        <v>5169</v>
      </c>
      <c r="B5170" s="18" t="s">
        <v>3416</v>
      </c>
      <c r="C5170" s="18" t="s">
        <v>3417</v>
      </c>
      <c r="D5170" s="18" t="s">
        <v>3873</v>
      </c>
      <c r="E5170" s="19" t="s">
        <v>11031</v>
      </c>
      <c r="F5170" s="18" t="str">
        <f t="shared" si="80"/>
        <v>Potim</v>
      </c>
      <c r="G5170" s="19">
        <v>44.468000000000004</v>
      </c>
    </row>
    <row r="5171" spans="1:7" x14ac:dyDescent="0.25">
      <c r="A5171" s="18">
        <f>IF(ISNUMBER(SEARCH('1_Aspectos Geográficos'!$D$6,tab_estados[],1)),MAX($A$1:A5170)+1,0)</f>
        <v>5170</v>
      </c>
      <c r="B5171" s="18" t="s">
        <v>3416</v>
      </c>
      <c r="C5171" s="18" t="s">
        <v>3417</v>
      </c>
      <c r="D5171" s="18" t="s">
        <v>3874</v>
      </c>
      <c r="E5171" s="19" t="s">
        <v>11032</v>
      </c>
      <c r="F5171" s="18" t="str">
        <f t="shared" si="80"/>
        <v>Potirendaba</v>
      </c>
      <c r="G5171" s="19">
        <v>342.49200000000002</v>
      </c>
    </row>
    <row r="5172" spans="1:7" x14ac:dyDescent="0.25">
      <c r="A5172" s="18">
        <f>IF(ISNUMBER(SEARCH('1_Aspectos Geográficos'!$D$6,tab_estados[],1)),MAX($A$1:A5171)+1,0)</f>
        <v>5171</v>
      </c>
      <c r="B5172" s="18" t="s">
        <v>3416</v>
      </c>
      <c r="C5172" s="18" t="s">
        <v>3417</v>
      </c>
      <c r="D5172" s="18" t="s">
        <v>3875</v>
      </c>
      <c r="E5172" s="19" t="s">
        <v>11033</v>
      </c>
      <c r="F5172" s="18" t="str">
        <f t="shared" si="80"/>
        <v>Pracinha</v>
      </c>
      <c r="G5172" s="19">
        <v>63.054000000000002</v>
      </c>
    </row>
    <row r="5173" spans="1:7" x14ac:dyDescent="0.25">
      <c r="A5173" s="18">
        <f>IF(ISNUMBER(SEARCH('1_Aspectos Geográficos'!$D$6,tab_estados[],1)),MAX($A$1:A5172)+1,0)</f>
        <v>5172</v>
      </c>
      <c r="B5173" s="18" t="s">
        <v>3416</v>
      </c>
      <c r="C5173" s="18" t="s">
        <v>3417</v>
      </c>
      <c r="D5173" s="18" t="s">
        <v>3876</v>
      </c>
      <c r="E5173" s="19" t="s">
        <v>11034</v>
      </c>
      <c r="F5173" s="18" t="str">
        <f t="shared" si="80"/>
        <v>Pradópolis</v>
      </c>
      <c r="G5173" s="19">
        <v>167.37799999999999</v>
      </c>
    </row>
    <row r="5174" spans="1:7" x14ac:dyDescent="0.25">
      <c r="A5174" s="18">
        <f>IF(ISNUMBER(SEARCH('1_Aspectos Geográficos'!$D$6,tab_estados[],1)),MAX($A$1:A5173)+1,0)</f>
        <v>5173</v>
      </c>
      <c r="B5174" s="18" t="s">
        <v>3416</v>
      </c>
      <c r="C5174" s="18" t="s">
        <v>3417</v>
      </c>
      <c r="D5174" s="18" t="s">
        <v>3877</v>
      </c>
      <c r="E5174" s="19" t="s">
        <v>10525</v>
      </c>
      <c r="F5174" s="18" t="str">
        <f t="shared" si="80"/>
        <v>Praia Grande</v>
      </c>
      <c r="G5174" s="19">
        <v>149.25299999999999</v>
      </c>
    </row>
    <row r="5175" spans="1:7" x14ac:dyDescent="0.25">
      <c r="A5175" s="18">
        <f>IF(ISNUMBER(SEARCH('1_Aspectos Geográficos'!$D$6,tab_estados[],1)),MAX($A$1:A5174)+1,0)</f>
        <v>5174</v>
      </c>
      <c r="B5175" s="18" t="s">
        <v>3416</v>
      </c>
      <c r="C5175" s="18" t="s">
        <v>3417</v>
      </c>
      <c r="D5175" s="18" t="s">
        <v>3878</v>
      </c>
      <c r="E5175" s="19" t="s">
        <v>11035</v>
      </c>
      <c r="F5175" s="18" t="str">
        <f t="shared" si="80"/>
        <v>Pratânia</v>
      </c>
      <c r="G5175" s="19">
        <v>175.1</v>
      </c>
    </row>
    <row r="5176" spans="1:7" x14ac:dyDescent="0.25">
      <c r="A5176" s="18">
        <f>IF(ISNUMBER(SEARCH('1_Aspectos Geográficos'!$D$6,tab_estados[],1)),MAX($A$1:A5175)+1,0)</f>
        <v>5175</v>
      </c>
      <c r="B5176" s="18" t="s">
        <v>3416</v>
      </c>
      <c r="C5176" s="18" t="s">
        <v>3417</v>
      </c>
      <c r="D5176" s="18" t="s">
        <v>3879</v>
      </c>
      <c r="E5176" s="19" t="s">
        <v>11036</v>
      </c>
      <c r="F5176" s="18" t="str">
        <f t="shared" si="80"/>
        <v>Presidente Alves</v>
      </c>
      <c r="G5176" s="19">
        <v>286.642</v>
      </c>
    </row>
    <row r="5177" spans="1:7" x14ac:dyDescent="0.25">
      <c r="A5177" s="18">
        <f>IF(ISNUMBER(SEARCH('1_Aspectos Geográficos'!$D$6,tab_estados[],1)),MAX($A$1:A5176)+1,0)</f>
        <v>5176</v>
      </c>
      <c r="B5177" s="18" t="s">
        <v>3416</v>
      </c>
      <c r="C5177" s="18" t="s">
        <v>3417</v>
      </c>
      <c r="D5177" s="18" t="s">
        <v>3880</v>
      </c>
      <c r="E5177" s="19" t="s">
        <v>8295</v>
      </c>
      <c r="F5177" s="18" t="str">
        <f t="shared" si="80"/>
        <v>Presidente Bernardes</v>
      </c>
      <c r="G5177" s="19">
        <v>749.23299999999995</v>
      </c>
    </row>
    <row r="5178" spans="1:7" x14ac:dyDescent="0.25">
      <c r="A5178" s="18">
        <f>IF(ISNUMBER(SEARCH('1_Aspectos Geográficos'!$D$6,tab_estados[],1)),MAX($A$1:A5177)+1,0)</f>
        <v>5177</v>
      </c>
      <c r="B5178" s="18" t="s">
        <v>3416</v>
      </c>
      <c r="C5178" s="18" t="s">
        <v>3417</v>
      </c>
      <c r="D5178" s="18" t="s">
        <v>3881</v>
      </c>
      <c r="E5178" s="19" t="s">
        <v>11037</v>
      </c>
      <c r="F5178" s="18" t="str">
        <f t="shared" si="80"/>
        <v>Presidente Epitácio</v>
      </c>
      <c r="G5178" s="19">
        <v>1260.2809999999999</v>
      </c>
    </row>
    <row r="5179" spans="1:7" x14ac:dyDescent="0.25">
      <c r="A5179" s="18">
        <f>IF(ISNUMBER(SEARCH('1_Aspectos Geográficos'!$D$6,tab_estados[],1)),MAX($A$1:A5178)+1,0)</f>
        <v>5178</v>
      </c>
      <c r="B5179" s="18" t="s">
        <v>3416</v>
      </c>
      <c r="C5179" s="18" t="s">
        <v>3417</v>
      </c>
      <c r="D5179" s="18" t="s">
        <v>3882</v>
      </c>
      <c r="E5179" s="19" t="s">
        <v>11038</v>
      </c>
      <c r="F5179" s="18" t="str">
        <f t="shared" si="80"/>
        <v>Presidente Prudente</v>
      </c>
      <c r="G5179" s="19">
        <v>560.63699999999994</v>
      </c>
    </row>
    <row r="5180" spans="1:7" x14ac:dyDescent="0.25">
      <c r="A5180" s="18">
        <f>IF(ISNUMBER(SEARCH('1_Aspectos Geográficos'!$D$6,tab_estados[],1)),MAX($A$1:A5179)+1,0)</f>
        <v>5179</v>
      </c>
      <c r="B5180" s="18" t="s">
        <v>3416</v>
      </c>
      <c r="C5180" s="18" t="s">
        <v>3417</v>
      </c>
      <c r="D5180" s="18" t="s">
        <v>3883</v>
      </c>
      <c r="E5180" s="19" t="s">
        <v>11039</v>
      </c>
      <c r="F5180" s="18" t="str">
        <f t="shared" si="80"/>
        <v>Presidente Venceslau</v>
      </c>
      <c r="G5180" s="19">
        <v>755.20299999999997</v>
      </c>
    </row>
    <row r="5181" spans="1:7" x14ac:dyDescent="0.25">
      <c r="A5181" s="18">
        <f>IF(ISNUMBER(SEARCH('1_Aspectos Geográficos'!$D$6,tab_estados[],1)),MAX($A$1:A5180)+1,0)</f>
        <v>5180</v>
      </c>
      <c r="B5181" s="18" t="s">
        <v>3416</v>
      </c>
      <c r="C5181" s="18" t="s">
        <v>3417</v>
      </c>
      <c r="D5181" s="18" t="s">
        <v>3884</v>
      </c>
      <c r="E5181" s="19" t="s">
        <v>11040</v>
      </c>
      <c r="F5181" s="18" t="str">
        <f t="shared" si="80"/>
        <v>Promissão</v>
      </c>
      <c r="G5181" s="19">
        <v>779.2</v>
      </c>
    </row>
    <row r="5182" spans="1:7" x14ac:dyDescent="0.25">
      <c r="A5182" s="18">
        <f>IF(ISNUMBER(SEARCH('1_Aspectos Geográficos'!$D$6,tab_estados[],1)),MAX($A$1:A5181)+1,0)</f>
        <v>5181</v>
      </c>
      <c r="B5182" s="18" t="s">
        <v>3416</v>
      </c>
      <c r="C5182" s="18" t="s">
        <v>3417</v>
      </c>
      <c r="D5182" s="18" t="s">
        <v>3885</v>
      </c>
      <c r="E5182" s="19" t="s">
        <v>11041</v>
      </c>
      <c r="F5182" s="18" t="str">
        <f t="shared" si="80"/>
        <v>Quadra</v>
      </c>
      <c r="G5182" s="19">
        <v>205.672</v>
      </c>
    </row>
    <row r="5183" spans="1:7" x14ac:dyDescent="0.25">
      <c r="A5183" s="18">
        <f>IF(ISNUMBER(SEARCH('1_Aspectos Geográficos'!$D$6,tab_estados[],1)),MAX($A$1:A5182)+1,0)</f>
        <v>5182</v>
      </c>
      <c r="B5183" s="18" t="s">
        <v>3416</v>
      </c>
      <c r="C5183" s="18" t="s">
        <v>3417</v>
      </c>
      <c r="D5183" s="18" t="s">
        <v>3886</v>
      </c>
      <c r="E5183" s="19" t="s">
        <v>11042</v>
      </c>
      <c r="F5183" s="18" t="str">
        <f t="shared" si="80"/>
        <v>Quatá</v>
      </c>
      <c r="G5183" s="19">
        <v>651.34100000000001</v>
      </c>
    </row>
    <row r="5184" spans="1:7" x14ac:dyDescent="0.25">
      <c r="A5184" s="18">
        <f>IF(ISNUMBER(SEARCH('1_Aspectos Geográficos'!$D$6,tab_estados[],1)),MAX($A$1:A5183)+1,0)</f>
        <v>5183</v>
      </c>
      <c r="B5184" s="18" t="s">
        <v>3416</v>
      </c>
      <c r="C5184" s="18" t="s">
        <v>3417</v>
      </c>
      <c r="D5184" s="18" t="s">
        <v>3887</v>
      </c>
      <c r="E5184" s="19" t="s">
        <v>11043</v>
      </c>
      <c r="F5184" s="18" t="str">
        <f t="shared" si="80"/>
        <v>Queiroz</v>
      </c>
      <c r="G5184" s="19">
        <v>234.91399999999999</v>
      </c>
    </row>
    <row r="5185" spans="1:7" x14ac:dyDescent="0.25">
      <c r="A5185" s="18">
        <f>IF(ISNUMBER(SEARCH('1_Aspectos Geográficos'!$D$6,tab_estados[],1)),MAX($A$1:A5184)+1,0)</f>
        <v>5184</v>
      </c>
      <c r="B5185" s="18" t="s">
        <v>3416</v>
      </c>
      <c r="C5185" s="18" t="s">
        <v>3417</v>
      </c>
      <c r="D5185" s="18" t="s">
        <v>3888</v>
      </c>
      <c r="E5185" s="19" t="s">
        <v>11044</v>
      </c>
      <c r="F5185" s="18" t="str">
        <f t="shared" si="80"/>
        <v>Queluz</v>
      </c>
      <c r="G5185" s="19">
        <v>249.399</v>
      </c>
    </row>
    <row r="5186" spans="1:7" x14ac:dyDescent="0.25">
      <c r="A5186" s="18">
        <f>IF(ISNUMBER(SEARCH('1_Aspectos Geográficos'!$D$6,tab_estados[],1)),MAX($A$1:A5185)+1,0)</f>
        <v>5185</v>
      </c>
      <c r="B5186" s="18" t="s">
        <v>3416</v>
      </c>
      <c r="C5186" s="18" t="s">
        <v>3417</v>
      </c>
      <c r="D5186" s="18" t="s">
        <v>3889</v>
      </c>
      <c r="E5186" s="19" t="s">
        <v>11045</v>
      </c>
      <c r="F5186" s="18" t="str">
        <f t="shared" ref="F5186:F5249" si="81">IFERROR(VLOOKUP(ROW(A5185),lista,5,0),"")</f>
        <v>Quintana</v>
      </c>
      <c r="G5186" s="19">
        <v>318.93700000000001</v>
      </c>
    </row>
    <row r="5187" spans="1:7" x14ac:dyDescent="0.25">
      <c r="A5187" s="18">
        <f>IF(ISNUMBER(SEARCH('1_Aspectos Geográficos'!$D$6,tab_estados[],1)),MAX($A$1:A5186)+1,0)</f>
        <v>5186</v>
      </c>
      <c r="B5187" s="18" t="s">
        <v>3416</v>
      </c>
      <c r="C5187" s="18" t="s">
        <v>3417</v>
      </c>
      <c r="D5187" s="18" t="s">
        <v>3890</v>
      </c>
      <c r="E5187" s="19" t="s">
        <v>11046</v>
      </c>
      <c r="F5187" s="18" t="str">
        <f t="shared" si="81"/>
        <v>Rafard</v>
      </c>
      <c r="G5187" s="19">
        <v>121.645</v>
      </c>
    </row>
    <row r="5188" spans="1:7" x14ac:dyDescent="0.25">
      <c r="A5188" s="18">
        <f>IF(ISNUMBER(SEARCH('1_Aspectos Geográficos'!$D$6,tab_estados[],1)),MAX($A$1:A5187)+1,0)</f>
        <v>5187</v>
      </c>
      <c r="B5188" s="18" t="s">
        <v>3416</v>
      </c>
      <c r="C5188" s="18" t="s">
        <v>3417</v>
      </c>
      <c r="D5188" s="18" t="s">
        <v>3891</v>
      </c>
      <c r="E5188" s="19" t="s">
        <v>11047</v>
      </c>
      <c r="F5188" s="18" t="str">
        <f t="shared" si="81"/>
        <v>Rancharia</v>
      </c>
      <c r="G5188" s="19">
        <v>1587.498</v>
      </c>
    </row>
    <row r="5189" spans="1:7" x14ac:dyDescent="0.25">
      <c r="A5189" s="18">
        <f>IF(ISNUMBER(SEARCH('1_Aspectos Geográficos'!$D$6,tab_estados[],1)),MAX($A$1:A5188)+1,0)</f>
        <v>5188</v>
      </c>
      <c r="B5189" s="18" t="s">
        <v>3416</v>
      </c>
      <c r="C5189" s="18" t="s">
        <v>3417</v>
      </c>
      <c r="D5189" s="18" t="s">
        <v>3892</v>
      </c>
      <c r="E5189" s="19" t="s">
        <v>11048</v>
      </c>
      <c r="F5189" s="18" t="str">
        <f t="shared" si="81"/>
        <v>Redenção Da Serra</v>
      </c>
      <c r="G5189" s="19">
        <v>309.44099999999997</v>
      </c>
    </row>
    <row r="5190" spans="1:7" x14ac:dyDescent="0.25">
      <c r="A5190" s="18">
        <f>IF(ISNUMBER(SEARCH('1_Aspectos Geográficos'!$D$6,tab_estados[],1)),MAX($A$1:A5189)+1,0)</f>
        <v>5189</v>
      </c>
      <c r="B5190" s="18" t="s">
        <v>3416</v>
      </c>
      <c r="C5190" s="18" t="s">
        <v>3417</v>
      </c>
      <c r="D5190" s="18" t="s">
        <v>3893</v>
      </c>
      <c r="E5190" s="19" t="s">
        <v>11049</v>
      </c>
      <c r="F5190" s="18" t="str">
        <f t="shared" si="81"/>
        <v>Regente Feijó</v>
      </c>
      <c r="G5190" s="19">
        <v>263.27999999999997</v>
      </c>
    </row>
    <row r="5191" spans="1:7" x14ac:dyDescent="0.25">
      <c r="A5191" s="18">
        <f>IF(ISNUMBER(SEARCH('1_Aspectos Geográficos'!$D$6,tab_estados[],1)),MAX($A$1:A5190)+1,0)</f>
        <v>5190</v>
      </c>
      <c r="B5191" s="18" t="s">
        <v>3416</v>
      </c>
      <c r="C5191" s="18" t="s">
        <v>3417</v>
      </c>
      <c r="D5191" s="18" t="s">
        <v>3894</v>
      </c>
      <c r="E5191" s="19" t="s">
        <v>11050</v>
      </c>
      <c r="F5191" s="18" t="str">
        <f t="shared" si="81"/>
        <v>Reginópolis</v>
      </c>
      <c r="G5191" s="19">
        <v>410.40600000000001</v>
      </c>
    </row>
    <row r="5192" spans="1:7" x14ac:dyDescent="0.25">
      <c r="A5192" s="18">
        <f>IF(ISNUMBER(SEARCH('1_Aspectos Geográficos'!$D$6,tab_estados[],1)),MAX($A$1:A5191)+1,0)</f>
        <v>5191</v>
      </c>
      <c r="B5192" s="18" t="s">
        <v>3416</v>
      </c>
      <c r="C5192" s="18" t="s">
        <v>3417</v>
      </c>
      <c r="D5192" s="18" t="s">
        <v>3895</v>
      </c>
      <c r="E5192" s="19" t="s">
        <v>11051</v>
      </c>
      <c r="F5192" s="18" t="str">
        <f t="shared" si="81"/>
        <v>Registro</v>
      </c>
      <c r="G5192" s="19">
        <v>722.20100000000002</v>
      </c>
    </row>
    <row r="5193" spans="1:7" x14ac:dyDescent="0.25">
      <c r="A5193" s="18">
        <f>IF(ISNUMBER(SEARCH('1_Aspectos Geográficos'!$D$6,tab_estados[],1)),MAX($A$1:A5192)+1,0)</f>
        <v>5192</v>
      </c>
      <c r="B5193" s="18" t="s">
        <v>3416</v>
      </c>
      <c r="C5193" s="18" t="s">
        <v>3417</v>
      </c>
      <c r="D5193" s="18" t="s">
        <v>3896</v>
      </c>
      <c r="E5193" s="19" t="s">
        <v>11052</v>
      </c>
      <c r="F5193" s="18" t="str">
        <f t="shared" si="81"/>
        <v>Restinga</v>
      </c>
      <c r="G5193" s="19">
        <v>245.74600000000001</v>
      </c>
    </row>
    <row r="5194" spans="1:7" x14ac:dyDescent="0.25">
      <c r="A5194" s="18">
        <f>IF(ISNUMBER(SEARCH('1_Aspectos Geográficos'!$D$6,tab_estados[],1)),MAX($A$1:A5193)+1,0)</f>
        <v>5193</v>
      </c>
      <c r="B5194" s="18" t="s">
        <v>3416</v>
      </c>
      <c r="C5194" s="18" t="s">
        <v>3417</v>
      </c>
      <c r="D5194" s="18" t="s">
        <v>3897</v>
      </c>
      <c r="E5194" s="19" t="s">
        <v>11053</v>
      </c>
      <c r="F5194" s="18" t="str">
        <f t="shared" si="81"/>
        <v>Ribeira</v>
      </c>
      <c r="G5194" s="19">
        <v>335.74799999999999</v>
      </c>
    </row>
    <row r="5195" spans="1:7" x14ac:dyDescent="0.25">
      <c r="A5195" s="18">
        <f>IF(ISNUMBER(SEARCH('1_Aspectos Geográficos'!$D$6,tab_estados[],1)),MAX($A$1:A5194)+1,0)</f>
        <v>5194</v>
      </c>
      <c r="B5195" s="18" t="s">
        <v>3416</v>
      </c>
      <c r="C5195" s="18" t="s">
        <v>3417</v>
      </c>
      <c r="D5195" s="18" t="s">
        <v>3898</v>
      </c>
      <c r="E5195" s="19" t="s">
        <v>11054</v>
      </c>
      <c r="F5195" s="18" t="str">
        <f t="shared" si="81"/>
        <v>Ribeirão Bonito</v>
      </c>
      <c r="G5195" s="19">
        <v>471.553</v>
      </c>
    </row>
    <row r="5196" spans="1:7" x14ac:dyDescent="0.25">
      <c r="A5196" s="18">
        <f>IF(ISNUMBER(SEARCH('1_Aspectos Geográficos'!$D$6,tab_estados[],1)),MAX($A$1:A5195)+1,0)</f>
        <v>5195</v>
      </c>
      <c r="B5196" s="18" t="s">
        <v>3416</v>
      </c>
      <c r="C5196" s="18" t="s">
        <v>3417</v>
      </c>
      <c r="D5196" s="18" t="s">
        <v>3899</v>
      </c>
      <c r="E5196" s="19" t="s">
        <v>11055</v>
      </c>
      <c r="F5196" s="18" t="str">
        <f t="shared" si="81"/>
        <v>Ribeirão Branco</v>
      </c>
      <c r="G5196" s="19">
        <v>697.5</v>
      </c>
    </row>
    <row r="5197" spans="1:7" x14ac:dyDescent="0.25">
      <c r="A5197" s="18">
        <f>IF(ISNUMBER(SEARCH('1_Aspectos Geográficos'!$D$6,tab_estados[],1)),MAX($A$1:A5196)+1,0)</f>
        <v>5196</v>
      </c>
      <c r="B5197" s="18" t="s">
        <v>3416</v>
      </c>
      <c r="C5197" s="18" t="s">
        <v>3417</v>
      </c>
      <c r="D5197" s="18" t="s">
        <v>3900</v>
      </c>
      <c r="E5197" s="19" t="s">
        <v>11056</v>
      </c>
      <c r="F5197" s="18" t="str">
        <f t="shared" si="81"/>
        <v>Ribeirão Corrente</v>
      </c>
      <c r="G5197" s="19">
        <v>148.33199999999999</v>
      </c>
    </row>
    <row r="5198" spans="1:7" x14ac:dyDescent="0.25">
      <c r="A5198" s="18">
        <f>IF(ISNUMBER(SEARCH('1_Aspectos Geográficos'!$D$6,tab_estados[],1)),MAX($A$1:A5197)+1,0)</f>
        <v>5197</v>
      </c>
      <c r="B5198" s="18" t="s">
        <v>3416</v>
      </c>
      <c r="C5198" s="18" t="s">
        <v>3417</v>
      </c>
      <c r="D5198" s="18" t="s">
        <v>3901</v>
      </c>
      <c r="E5198" s="19" t="s">
        <v>11057</v>
      </c>
      <c r="F5198" s="18" t="str">
        <f t="shared" si="81"/>
        <v>Ribeirão Do Sul</v>
      </c>
      <c r="G5198" s="19">
        <v>203.208</v>
      </c>
    </row>
    <row r="5199" spans="1:7" x14ac:dyDescent="0.25">
      <c r="A5199" s="18">
        <f>IF(ISNUMBER(SEARCH('1_Aspectos Geográficos'!$D$6,tab_estados[],1)),MAX($A$1:A5198)+1,0)</f>
        <v>5198</v>
      </c>
      <c r="B5199" s="18" t="s">
        <v>3416</v>
      </c>
      <c r="C5199" s="18" t="s">
        <v>3417</v>
      </c>
      <c r="D5199" s="18" t="s">
        <v>3902</v>
      </c>
      <c r="E5199" s="19" t="s">
        <v>11058</v>
      </c>
      <c r="F5199" s="18" t="str">
        <f t="shared" si="81"/>
        <v>Ribeirão Dos Índios</v>
      </c>
      <c r="G5199" s="19">
        <v>196.446</v>
      </c>
    </row>
    <row r="5200" spans="1:7" x14ac:dyDescent="0.25">
      <c r="A5200" s="18">
        <f>IF(ISNUMBER(SEARCH('1_Aspectos Geográficos'!$D$6,tab_estados[],1)),MAX($A$1:A5199)+1,0)</f>
        <v>5199</v>
      </c>
      <c r="B5200" s="18" t="s">
        <v>3416</v>
      </c>
      <c r="C5200" s="18" t="s">
        <v>3417</v>
      </c>
      <c r="D5200" s="18" t="s">
        <v>3903</v>
      </c>
      <c r="E5200" s="19" t="s">
        <v>11059</v>
      </c>
      <c r="F5200" s="18" t="str">
        <f t="shared" si="81"/>
        <v>Ribeirão Grande</v>
      </c>
      <c r="G5200" s="19">
        <v>333.363</v>
      </c>
    </row>
    <row r="5201" spans="1:7" x14ac:dyDescent="0.25">
      <c r="A5201" s="18">
        <f>IF(ISNUMBER(SEARCH('1_Aspectos Geográficos'!$D$6,tab_estados[],1)),MAX($A$1:A5200)+1,0)</f>
        <v>5200</v>
      </c>
      <c r="B5201" s="18" t="s">
        <v>3416</v>
      </c>
      <c r="C5201" s="18" t="s">
        <v>3417</v>
      </c>
      <c r="D5201" s="18" t="s">
        <v>3904</v>
      </c>
      <c r="E5201" s="19" t="s">
        <v>11060</v>
      </c>
      <c r="F5201" s="18" t="str">
        <f t="shared" si="81"/>
        <v>Ribeirão Pires</v>
      </c>
      <c r="G5201" s="19">
        <v>99.075000000000003</v>
      </c>
    </row>
    <row r="5202" spans="1:7" x14ac:dyDescent="0.25">
      <c r="A5202" s="18">
        <f>IF(ISNUMBER(SEARCH('1_Aspectos Geográficos'!$D$6,tab_estados[],1)),MAX($A$1:A5201)+1,0)</f>
        <v>5201</v>
      </c>
      <c r="B5202" s="18" t="s">
        <v>3416</v>
      </c>
      <c r="C5202" s="18" t="s">
        <v>3417</v>
      </c>
      <c r="D5202" s="18" t="s">
        <v>3905</v>
      </c>
      <c r="E5202" s="19" t="s">
        <v>11061</v>
      </c>
      <c r="F5202" s="18" t="str">
        <f t="shared" si="81"/>
        <v>Ribeirão Preto</v>
      </c>
      <c r="G5202" s="19">
        <v>650.91600000000005</v>
      </c>
    </row>
    <row r="5203" spans="1:7" x14ac:dyDescent="0.25">
      <c r="A5203" s="18">
        <f>IF(ISNUMBER(SEARCH('1_Aspectos Geográficos'!$D$6,tab_estados[],1)),MAX($A$1:A5202)+1,0)</f>
        <v>5202</v>
      </c>
      <c r="B5203" s="18" t="s">
        <v>3416</v>
      </c>
      <c r="C5203" s="18" t="s">
        <v>3417</v>
      </c>
      <c r="D5203" s="18" t="s">
        <v>3906</v>
      </c>
      <c r="E5203" s="19" t="s">
        <v>11062</v>
      </c>
      <c r="F5203" s="18" t="str">
        <f t="shared" si="81"/>
        <v>Riversul</v>
      </c>
      <c r="G5203" s="19">
        <v>385.87799999999999</v>
      </c>
    </row>
    <row r="5204" spans="1:7" x14ac:dyDescent="0.25">
      <c r="A5204" s="18">
        <f>IF(ISNUMBER(SEARCH('1_Aspectos Geográficos'!$D$6,tab_estados[],1)),MAX($A$1:A5203)+1,0)</f>
        <v>5203</v>
      </c>
      <c r="B5204" s="18" t="s">
        <v>3416</v>
      </c>
      <c r="C5204" s="18" t="s">
        <v>3417</v>
      </c>
      <c r="D5204" s="18" t="s">
        <v>3907</v>
      </c>
      <c r="E5204" s="19" t="s">
        <v>11063</v>
      </c>
      <c r="F5204" s="18" t="str">
        <f t="shared" si="81"/>
        <v>Rifaina</v>
      </c>
      <c r="G5204" s="19">
        <v>162.50800000000001</v>
      </c>
    </row>
    <row r="5205" spans="1:7" x14ac:dyDescent="0.25">
      <c r="A5205" s="18">
        <f>IF(ISNUMBER(SEARCH('1_Aspectos Geográficos'!$D$6,tab_estados[],1)),MAX($A$1:A5204)+1,0)</f>
        <v>5204</v>
      </c>
      <c r="B5205" s="18" t="s">
        <v>3416</v>
      </c>
      <c r="C5205" s="18" t="s">
        <v>3417</v>
      </c>
      <c r="D5205" s="18" t="s">
        <v>3908</v>
      </c>
      <c r="E5205" s="19" t="s">
        <v>11064</v>
      </c>
      <c r="F5205" s="18" t="str">
        <f t="shared" si="81"/>
        <v>Rincão</v>
      </c>
      <c r="G5205" s="19">
        <v>316.63900000000001</v>
      </c>
    </row>
    <row r="5206" spans="1:7" x14ac:dyDescent="0.25">
      <c r="A5206" s="18">
        <f>IF(ISNUMBER(SEARCH('1_Aspectos Geográficos'!$D$6,tab_estados[],1)),MAX($A$1:A5205)+1,0)</f>
        <v>5205</v>
      </c>
      <c r="B5206" s="18" t="s">
        <v>3416</v>
      </c>
      <c r="C5206" s="18" t="s">
        <v>3417</v>
      </c>
      <c r="D5206" s="18" t="s">
        <v>3909</v>
      </c>
      <c r="E5206" s="19" t="s">
        <v>11065</v>
      </c>
      <c r="F5206" s="18" t="str">
        <f t="shared" si="81"/>
        <v>Rinópolis</v>
      </c>
      <c r="G5206" s="19">
        <v>358.48099999999999</v>
      </c>
    </row>
    <row r="5207" spans="1:7" x14ac:dyDescent="0.25">
      <c r="A5207" s="18">
        <f>IF(ISNUMBER(SEARCH('1_Aspectos Geográficos'!$D$6,tab_estados[],1)),MAX($A$1:A5206)+1,0)</f>
        <v>5206</v>
      </c>
      <c r="B5207" s="18" t="s">
        <v>3416</v>
      </c>
      <c r="C5207" s="18" t="s">
        <v>3417</v>
      </c>
      <c r="D5207" s="18" t="s">
        <v>3910</v>
      </c>
      <c r="E5207" s="19" t="s">
        <v>9650</v>
      </c>
      <c r="F5207" s="18" t="str">
        <f t="shared" si="81"/>
        <v>Rio Claro</v>
      </c>
      <c r="G5207" s="19">
        <v>498.42200000000003</v>
      </c>
    </row>
    <row r="5208" spans="1:7" x14ac:dyDescent="0.25">
      <c r="A5208" s="18">
        <f>IF(ISNUMBER(SEARCH('1_Aspectos Geográficos'!$D$6,tab_estados[],1)),MAX($A$1:A5207)+1,0)</f>
        <v>5207</v>
      </c>
      <c r="B5208" s="18" t="s">
        <v>3416</v>
      </c>
      <c r="C5208" s="18" t="s">
        <v>3417</v>
      </c>
      <c r="D5208" s="18" t="s">
        <v>3911</v>
      </c>
      <c r="E5208" s="19" t="s">
        <v>11066</v>
      </c>
      <c r="F5208" s="18" t="str">
        <f t="shared" si="81"/>
        <v>Rio Das Pedras</v>
      </c>
      <c r="G5208" s="19">
        <v>226.65700000000001</v>
      </c>
    </row>
    <row r="5209" spans="1:7" x14ac:dyDescent="0.25">
      <c r="A5209" s="18">
        <f>IF(ISNUMBER(SEARCH('1_Aspectos Geográficos'!$D$6,tab_estados[],1)),MAX($A$1:A5208)+1,0)</f>
        <v>5208</v>
      </c>
      <c r="B5209" s="18" t="s">
        <v>3416</v>
      </c>
      <c r="C5209" s="18" t="s">
        <v>3417</v>
      </c>
      <c r="D5209" s="18" t="s">
        <v>3912</v>
      </c>
      <c r="E5209" s="19" t="s">
        <v>11067</v>
      </c>
      <c r="F5209" s="18" t="str">
        <f t="shared" si="81"/>
        <v>Rio Grande Da Serra</v>
      </c>
      <c r="G5209" s="19">
        <v>36.341000000000001</v>
      </c>
    </row>
    <row r="5210" spans="1:7" x14ac:dyDescent="0.25">
      <c r="A5210" s="18">
        <f>IF(ISNUMBER(SEARCH('1_Aspectos Geográficos'!$D$6,tab_estados[],1)),MAX($A$1:A5209)+1,0)</f>
        <v>5209</v>
      </c>
      <c r="B5210" s="18" t="s">
        <v>3416</v>
      </c>
      <c r="C5210" s="18" t="s">
        <v>3417</v>
      </c>
      <c r="D5210" s="18" t="s">
        <v>3913</v>
      </c>
      <c r="E5210" s="19" t="s">
        <v>11068</v>
      </c>
      <c r="F5210" s="18" t="str">
        <f t="shared" si="81"/>
        <v>Riolândia</v>
      </c>
      <c r="G5210" s="19">
        <v>631.89700000000005</v>
      </c>
    </row>
    <row r="5211" spans="1:7" x14ac:dyDescent="0.25">
      <c r="A5211" s="18">
        <f>IF(ISNUMBER(SEARCH('1_Aspectos Geográficos'!$D$6,tab_estados[],1)),MAX($A$1:A5210)+1,0)</f>
        <v>5210</v>
      </c>
      <c r="B5211" s="18" t="s">
        <v>3416</v>
      </c>
      <c r="C5211" s="18" t="s">
        <v>3417</v>
      </c>
      <c r="D5211" s="18" t="s">
        <v>3914</v>
      </c>
      <c r="E5211" s="19" t="s">
        <v>11069</v>
      </c>
      <c r="F5211" s="18" t="str">
        <f t="shared" si="81"/>
        <v>Rosana</v>
      </c>
      <c r="G5211" s="19">
        <v>744.01099999999997</v>
      </c>
    </row>
    <row r="5212" spans="1:7" x14ac:dyDescent="0.25">
      <c r="A5212" s="18">
        <f>IF(ISNUMBER(SEARCH('1_Aspectos Geográficos'!$D$6,tab_estados[],1)),MAX($A$1:A5211)+1,0)</f>
        <v>5211</v>
      </c>
      <c r="B5212" s="18" t="s">
        <v>3416</v>
      </c>
      <c r="C5212" s="18" t="s">
        <v>3417</v>
      </c>
      <c r="D5212" s="18" t="s">
        <v>3915</v>
      </c>
      <c r="E5212" s="19" t="s">
        <v>11070</v>
      </c>
      <c r="F5212" s="18" t="str">
        <f t="shared" si="81"/>
        <v>Roseira</v>
      </c>
      <c r="G5212" s="19">
        <v>130.654</v>
      </c>
    </row>
    <row r="5213" spans="1:7" x14ac:dyDescent="0.25">
      <c r="A5213" s="18">
        <f>IF(ISNUMBER(SEARCH('1_Aspectos Geográficos'!$D$6,tab_estados[],1)),MAX($A$1:A5212)+1,0)</f>
        <v>5212</v>
      </c>
      <c r="B5213" s="18" t="s">
        <v>3416</v>
      </c>
      <c r="C5213" s="18" t="s">
        <v>3417</v>
      </c>
      <c r="D5213" s="18" t="s">
        <v>3916</v>
      </c>
      <c r="E5213" s="19" t="s">
        <v>11071</v>
      </c>
      <c r="F5213" s="18" t="str">
        <f t="shared" si="81"/>
        <v>Rubiácea</v>
      </c>
      <c r="G5213" s="19">
        <v>236.48400000000001</v>
      </c>
    </row>
    <row r="5214" spans="1:7" x14ac:dyDescent="0.25">
      <c r="A5214" s="18">
        <f>IF(ISNUMBER(SEARCH('1_Aspectos Geográficos'!$D$6,tab_estados[],1)),MAX($A$1:A5213)+1,0)</f>
        <v>5213</v>
      </c>
      <c r="B5214" s="18" t="s">
        <v>3416</v>
      </c>
      <c r="C5214" s="18" t="s">
        <v>3417</v>
      </c>
      <c r="D5214" s="18" t="s">
        <v>3917</v>
      </c>
      <c r="E5214" s="19" t="s">
        <v>11072</v>
      </c>
      <c r="F5214" s="18" t="str">
        <f t="shared" si="81"/>
        <v>Rubinéia</v>
      </c>
      <c r="G5214" s="19">
        <v>242.87700000000001</v>
      </c>
    </row>
    <row r="5215" spans="1:7" x14ac:dyDescent="0.25">
      <c r="A5215" s="18">
        <f>IF(ISNUMBER(SEARCH('1_Aspectos Geográficos'!$D$6,tab_estados[],1)),MAX($A$1:A5214)+1,0)</f>
        <v>5214</v>
      </c>
      <c r="B5215" s="18" t="s">
        <v>3416</v>
      </c>
      <c r="C5215" s="18" t="s">
        <v>3417</v>
      </c>
      <c r="D5215" s="18" t="s">
        <v>3918</v>
      </c>
      <c r="E5215" s="19" t="s">
        <v>11073</v>
      </c>
      <c r="F5215" s="18" t="str">
        <f t="shared" si="81"/>
        <v>Sabino</v>
      </c>
      <c r="G5215" s="19">
        <v>305.28500000000003</v>
      </c>
    </row>
    <row r="5216" spans="1:7" x14ac:dyDescent="0.25">
      <c r="A5216" s="18">
        <f>IF(ISNUMBER(SEARCH('1_Aspectos Geográficos'!$D$6,tab_estados[],1)),MAX($A$1:A5215)+1,0)</f>
        <v>5215</v>
      </c>
      <c r="B5216" s="18" t="s">
        <v>3416</v>
      </c>
      <c r="C5216" s="18" t="s">
        <v>3417</v>
      </c>
      <c r="D5216" s="18" t="s">
        <v>3919</v>
      </c>
      <c r="E5216" s="19" t="s">
        <v>11074</v>
      </c>
      <c r="F5216" s="18" t="str">
        <f t="shared" si="81"/>
        <v>Sagres</v>
      </c>
      <c r="G5216" s="19">
        <v>147.935</v>
      </c>
    </row>
    <row r="5217" spans="1:7" x14ac:dyDescent="0.25">
      <c r="A5217" s="18">
        <f>IF(ISNUMBER(SEARCH('1_Aspectos Geográficos'!$D$6,tab_estados[],1)),MAX($A$1:A5216)+1,0)</f>
        <v>5216</v>
      </c>
      <c r="B5217" s="18" t="s">
        <v>3416</v>
      </c>
      <c r="C5217" s="18" t="s">
        <v>3417</v>
      </c>
      <c r="D5217" s="18" t="s">
        <v>3920</v>
      </c>
      <c r="E5217" s="19" t="s">
        <v>11075</v>
      </c>
      <c r="F5217" s="18" t="str">
        <f t="shared" si="81"/>
        <v>Sales</v>
      </c>
      <c r="G5217" s="19">
        <v>308.55500000000001</v>
      </c>
    </row>
    <row r="5218" spans="1:7" x14ac:dyDescent="0.25">
      <c r="A5218" s="18">
        <f>IF(ISNUMBER(SEARCH('1_Aspectos Geográficos'!$D$6,tab_estados[],1)),MAX($A$1:A5217)+1,0)</f>
        <v>5217</v>
      </c>
      <c r="B5218" s="18" t="s">
        <v>3416</v>
      </c>
      <c r="C5218" s="18" t="s">
        <v>3417</v>
      </c>
      <c r="D5218" s="18" t="s">
        <v>3921</v>
      </c>
      <c r="E5218" s="19" t="s">
        <v>11076</v>
      </c>
      <c r="F5218" s="18" t="str">
        <f t="shared" si="81"/>
        <v>Sales Oliveira</v>
      </c>
      <c r="G5218" s="19">
        <v>305.77600000000001</v>
      </c>
    </row>
    <row r="5219" spans="1:7" x14ac:dyDescent="0.25">
      <c r="A5219" s="18">
        <f>IF(ISNUMBER(SEARCH('1_Aspectos Geográficos'!$D$6,tab_estados[],1)),MAX($A$1:A5218)+1,0)</f>
        <v>5218</v>
      </c>
      <c r="B5219" s="18" t="s">
        <v>3416</v>
      </c>
      <c r="C5219" s="18" t="s">
        <v>3417</v>
      </c>
      <c r="D5219" s="18" t="s">
        <v>3922</v>
      </c>
      <c r="E5219" s="19" t="s">
        <v>11077</v>
      </c>
      <c r="F5219" s="18" t="str">
        <f t="shared" si="81"/>
        <v>Salesópolis</v>
      </c>
      <c r="G5219" s="19">
        <v>424.99700000000001</v>
      </c>
    </row>
    <row r="5220" spans="1:7" x14ac:dyDescent="0.25">
      <c r="A5220" s="18">
        <f>IF(ISNUMBER(SEARCH('1_Aspectos Geográficos'!$D$6,tab_estados[],1)),MAX($A$1:A5219)+1,0)</f>
        <v>5219</v>
      </c>
      <c r="B5220" s="18" t="s">
        <v>3416</v>
      </c>
      <c r="C5220" s="18" t="s">
        <v>3417</v>
      </c>
      <c r="D5220" s="18" t="s">
        <v>3923</v>
      </c>
      <c r="E5220" s="19" t="s">
        <v>11078</v>
      </c>
      <c r="F5220" s="18" t="str">
        <f t="shared" si="81"/>
        <v>Salmourão</v>
      </c>
      <c r="G5220" s="19">
        <v>172.934</v>
      </c>
    </row>
    <row r="5221" spans="1:7" x14ac:dyDescent="0.25">
      <c r="A5221" s="18">
        <f>IF(ISNUMBER(SEARCH('1_Aspectos Geográficos'!$D$6,tab_estados[],1)),MAX($A$1:A5220)+1,0)</f>
        <v>5220</v>
      </c>
      <c r="B5221" s="18" t="s">
        <v>3416</v>
      </c>
      <c r="C5221" s="18" t="s">
        <v>3417</v>
      </c>
      <c r="D5221" s="18" t="s">
        <v>3924</v>
      </c>
      <c r="E5221" s="19" t="s">
        <v>10544</v>
      </c>
      <c r="F5221" s="18" t="str">
        <f t="shared" si="81"/>
        <v>Saltinho</v>
      </c>
      <c r="G5221" s="19">
        <v>99.738</v>
      </c>
    </row>
    <row r="5222" spans="1:7" x14ac:dyDescent="0.25">
      <c r="A5222" s="18">
        <f>IF(ISNUMBER(SEARCH('1_Aspectos Geográficos'!$D$6,tab_estados[],1)),MAX($A$1:A5221)+1,0)</f>
        <v>5221</v>
      </c>
      <c r="B5222" s="18" t="s">
        <v>3416</v>
      </c>
      <c r="C5222" s="18" t="s">
        <v>3417</v>
      </c>
      <c r="D5222" s="18" t="s">
        <v>3925</v>
      </c>
      <c r="E5222" s="19" t="s">
        <v>11079</v>
      </c>
      <c r="F5222" s="18" t="str">
        <f t="shared" si="81"/>
        <v>Salto</v>
      </c>
      <c r="G5222" s="19">
        <v>133.05699999999999</v>
      </c>
    </row>
    <row r="5223" spans="1:7" x14ac:dyDescent="0.25">
      <c r="A5223" s="18">
        <f>IF(ISNUMBER(SEARCH('1_Aspectos Geográficos'!$D$6,tab_estados[],1)),MAX($A$1:A5222)+1,0)</f>
        <v>5222</v>
      </c>
      <c r="B5223" s="18" t="s">
        <v>3416</v>
      </c>
      <c r="C5223" s="18" t="s">
        <v>3417</v>
      </c>
      <c r="D5223" s="18" t="s">
        <v>3926</v>
      </c>
      <c r="E5223" s="19" t="s">
        <v>11080</v>
      </c>
      <c r="F5223" s="18" t="str">
        <f t="shared" si="81"/>
        <v>Salto De Pirapora</v>
      </c>
      <c r="G5223" s="19">
        <v>280.50900000000001</v>
      </c>
    </row>
    <row r="5224" spans="1:7" x14ac:dyDescent="0.25">
      <c r="A5224" s="18">
        <f>IF(ISNUMBER(SEARCH('1_Aspectos Geográficos'!$D$6,tab_estados[],1)),MAX($A$1:A5223)+1,0)</f>
        <v>5223</v>
      </c>
      <c r="B5224" s="18" t="s">
        <v>3416</v>
      </c>
      <c r="C5224" s="18" t="s">
        <v>3417</v>
      </c>
      <c r="D5224" s="18" t="s">
        <v>3927</v>
      </c>
      <c r="E5224" s="19" t="s">
        <v>11081</v>
      </c>
      <c r="F5224" s="18" t="str">
        <f t="shared" si="81"/>
        <v>Salto Grande</v>
      </c>
      <c r="G5224" s="19">
        <v>188.441</v>
      </c>
    </row>
    <row r="5225" spans="1:7" x14ac:dyDescent="0.25">
      <c r="A5225" s="18">
        <f>IF(ISNUMBER(SEARCH('1_Aspectos Geográficos'!$D$6,tab_estados[],1)),MAX($A$1:A5224)+1,0)</f>
        <v>5224</v>
      </c>
      <c r="B5225" s="18" t="s">
        <v>3416</v>
      </c>
      <c r="C5225" s="18" t="s">
        <v>3417</v>
      </c>
      <c r="D5225" s="18" t="s">
        <v>3928</v>
      </c>
      <c r="E5225" s="19" t="s">
        <v>11082</v>
      </c>
      <c r="F5225" s="18" t="str">
        <f t="shared" si="81"/>
        <v>Sandovalina</v>
      </c>
      <c r="G5225" s="19">
        <v>455.85599999999999</v>
      </c>
    </row>
    <row r="5226" spans="1:7" x14ac:dyDescent="0.25">
      <c r="A5226" s="18">
        <f>IF(ISNUMBER(SEARCH('1_Aspectos Geográficos'!$D$6,tab_estados[],1)),MAX($A$1:A5225)+1,0)</f>
        <v>5225</v>
      </c>
      <c r="B5226" s="18" t="s">
        <v>3416</v>
      </c>
      <c r="C5226" s="18" t="s">
        <v>3417</v>
      </c>
      <c r="D5226" s="18" t="s">
        <v>3929</v>
      </c>
      <c r="E5226" s="19" t="s">
        <v>11083</v>
      </c>
      <c r="F5226" s="18" t="str">
        <f t="shared" si="81"/>
        <v>Santa Adélia</v>
      </c>
      <c r="G5226" s="19">
        <v>330.26900000000001</v>
      </c>
    </row>
    <row r="5227" spans="1:7" x14ac:dyDescent="0.25">
      <c r="A5227" s="18">
        <f>IF(ISNUMBER(SEARCH('1_Aspectos Geográficos'!$D$6,tab_estados[],1)),MAX($A$1:A5226)+1,0)</f>
        <v>5226</v>
      </c>
      <c r="B5227" s="18" t="s">
        <v>3416</v>
      </c>
      <c r="C5227" s="18" t="s">
        <v>3417</v>
      </c>
      <c r="D5227" s="18" t="s">
        <v>3930</v>
      </c>
      <c r="E5227" s="19" t="s">
        <v>11084</v>
      </c>
      <c r="F5227" s="18" t="str">
        <f t="shared" si="81"/>
        <v>Santa Albertina</v>
      </c>
      <c r="G5227" s="19">
        <v>272.69200000000001</v>
      </c>
    </row>
    <row r="5228" spans="1:7" x14ac:dyDescent="0.25">
      <c r="A5228" s="18">
        <f>IF(ISNUMBER(SEARCH('1_Aspectos Geográficos'!$D$6,tab_estados[],1)),MAX($A$1:A5227)+1,0)</f>
        <v>5227</v>
      </c>
      <c r="B5228" s="18" t="s">
        <v>3416</v>
      </c>
      <c r="C5228" s="18" t="s">
        <v>3417</v>
      </c>
      <c r="D5228" s="18" t="s">
        <v>3931</v>
      </c>
      <c r="E5228" s="19" t="s">
        <v>11085</v>
      </c>
      <c r="F5228" s="18" t="str">
        <f t="shared" si="81"/>
        <v>Santa Bárbara D'Oeste</v>
      </c>
      <c r="G5228" s="19">
        <v>271.02999999999997</v>
      </c>
    </row>
    <row r="5229" spans="1:7" x14ac:dyDescent="0.25">
      <c r="A5229" s="18">
        <f>IF(ISNUMBER(SEARCH('1_Aspectos Geográficos'!$D$6,tab_estados[],1)),MAX($A$1:A5228)+1,0)</f>
        <v>5228</v>
      </c>
      <c r="B5229" s="18" t="s">
        <v>3416</v>
      </c>
      <c r="C5229" s="18" t="s">
        <v>3417</v>
      </c>
      <c r="D5229" s="18" t="s">
        <v>3932</v>
      </c>
      <c r="E5229" s="19" t="s">
        <v>11086</v>
      </c>
      <c r="F5229" s="18" t="str">
        <f t="shared" si="81"/>
        <v>Santa Branca</v>
      </c>
      <c r="G5229" s="19">
        <v>272.238</v>
      </c>
    </row>
    <row r="5230" spans="1:7" x14ac:dyDescent="0.25">
      <c r="A5230" s="18">
        <f>IF(ISNUMBER(SEARCH('1_Aspectos Geográficos'!$D$6,tab_estados[],1)),MAX($A$1:A5229)+1,0)</f>
        <v>5229</v>
      </c>
      <c r="B5230" s="18" t="s">
        <v>3416</v>
      </c>
      <c r="C5230" s="18" t="s">
        <v>3417</v>
      </c>
      <c r="D5230" s="18" t="s">
        <v>3933</v>
      </c>
      <c r="E5230" s="19" t="s">
        <v>11087</v>
      </c>
      <c r="F5230" s="18" t="str">
        <f t="shared" si="81"/>
        <v>Santa Clara D'Oeste</v>
      </c>
      <c r="G5230" s="19">
        <v>183.458</v>
      </c>
    </row>
    <row r="5231" spans="1:7" x14ac:dyDescent="0.25">
      <c r="A5231" s="18">
        <f>IF(ISNUMBER(SEARCH('1_Aspectos Geográficos'!$D$6,tab_estados[],1)),MAX($A$1:A5230)+1,0)</f>
        <v>5230</v>
      </c>
      <c r="B5231" s="18" t="s">
        <v>3416</v>
      </c>
      <c r="C5231" s="18" t="s">
        <v>3417</v>
      </c>
      <c r="D5231" s="18" t="s">
        <v>3934</v>
      </c>
      <c r="E5231" s="19" t="s">
        <v>11088</v>
      </c>
      <c r="F5231" s="18" t="str">
        <f t="shared" si="81"/>
        <v>Santa Cruz Da Conceição</v>
      </c>
      <c r="G5231" s="19">
        <v>150.13</v>
      </c>
    </row>
    <row r="5232" spans="1:7" x14ac:dyDescent="0.25">
      <c r="A5232" s="18">
        <f>IF(ISNUMBER(SEARCH('1_Aspectos Geográficos'!$D$6,tab_estados[],1)),MAX($A$1:A5231)+1,0)</f>
        <v>5231</v>
      </c>
      <c r="B5232" s="18" t="s">
        <v>3416</v>
      </c>
      <c r="C5232" s="18" t="s">
        <v>3417</v>
      </c>
      <c r="D5232" s="18" t="s">
        <v>3935</v>
      </c>
      <c r="E5232" s="19" t="s">
        <v>11089</v>
      </c>
      <c r="F5232" s="18" t="str">
        <f t="shared" si="81"/>
        <v>Santa Cruz Da Esperança</v>
      </c>
      <c r="G5232" s="19">
        <v>148.06200000000001</v>
      </c>
    </row>
    <row r="5233" spans="1:7" x14ac:dyDescent="0.25">
      <c r="A5233" s="18">
        <f>IF(ISNUMBER(SEARCH('1_Aspectos Geográficos'!$D$6,tab_estados[],1)),MAX($A$1:A5232)+1,0)</f>
        <v>5232</v>
      </c>
      <c r="B5233" s="18" t="s">
        <v>3416</v>
      </c>
      <c r="C5233" s="18" t="s">
        <v>3417</v>
      </c>
      <c r="D5233" s="18" t="s">
        <v>3936</v>
      </c>
      <c r="E5233" s="19" t="s">
        <v>11090</v>
      </c>
      <c r="F5233" s="18" t="str">
        <f t="shared" si="81"/>
        <v>Santa Cruz Das Palmeiras</v>
      </c>
      <c r="G5233" s="19">
        <v>295.33699999999999</v>
      </c>
    </row>
    <row r="5234" spans="1:7" x14ac:dyDescent="0.25">
      <c r="A5234" s="18">
        <f>IF(ISNUMBER(SEARCH('1_Aspectos Geográficos'!$D$6,tab_estados[],1)),MAX($A$1:A5233)+1,0)</f>
        <v>5233</v>
      </c>
      <c r="B5234" s="18" t="s">
        <v>3416</v>
      </c>
      <c r="C5234" s="18" t="s">
        <v>3417</v>
      </c>
      <c r="D5234" s="18" t="s">
        <v>3937</v>
      </c>
      <c r="E5234" s="19" t="s">
        <v>11091</v>
      </c>
      <c r="F5234" s="18" t="str">
        <f t="shared" si="81"/>
        <v>Santa Cruz Do Rio Pardo</v>
      </c>
      <c r="G5234" s="19">
        <v>1114.7470000000001</v>
      </c>
    </row>
    <row r="5235" spans="1:7" x14ac:dyDescent="0.25">
      <c r="A5235" s="18">
        <f>IF(ISNUMBER(SEARCH('1_Aspectos Geográficos'!$D$6,tab_estados[],1)),MAX($A$1:A5234)+1,0)</f>
        <v>5234</v>
      </c>
      <c r="B5235" s="18" t="s">
        <v>3416</v>
      </c>
      <c r="C5235" s="18" t="s">
        <v>3417</v>
      </c>
      <c r="D5235" s="18" t="s">
        <v>3938</v>
      </c>
      <c r="E5235" s="19" t="s">
        <v>11092</v>
      </c>
      <c r="F5235" s="18" t="str">
        <f t="shared" si="81"/>
        <v>Santa Ernestina</v>
      </c>
      <c r="G5235" s="19">
        <v>134.42099999999999</v>
      </c>
    </row>
    <row r="5236" spans="1:7" x14ac:dyDescent="0.25">
      <c r="A5236" s="18">
        <f>IF(ISNUMBER(SEARCH('1_Aspectos Geográficos'!$D$6,tab_estados[],1)),MAX($A$1:A5235)+1,0)</f>
        <v>5235</v>
      </c>
      <c r="B5236" s="18" t="s">
        <v>3416</v>
      </c>
      <c r="C5236" s="18" t="s">
        <v>3417</v>
      </c>
      <c r="D5236" s="18" t="s">
        <v>3939</v>
      </c>
      <c r="E5236" s="19" t="s">
        <v>11093</v>
      </c>
      <c r="F5236" s="18" t="str">
        <f t="shared" si="81"/>
        <v>Santa Fé Do Sul</v>
      </c>
      <c r="G5236" s="19">
        <v>206.53700000000001</v>
      </c>
    </row>
    <row r="5237" spans="1:7" x14ac:dyDescent="0.25">
      <c r="A5237" s="18">
        <f>IF(ISNUMBER(SEARCH('1_Aspectos Geográficos'!$D$6,tab_estados[],1)),MAX($A$1:A5236)+1,0)</f>
        <v>5236</v>
      </c>
      <c r="B5237" s="18" t="s">
        <v>3416</v>
      </c>
      <c r="C5237" s="18" t="s">
        <v>3417</v>
      </c>
      <c r="D5237" s="18" t="s">
        <v>3940</v>
      </c>
      <c r="E5237" s="19" t="s">
        <v>11094</v>
      </c>
      <c r="F5237" s="18" t="str">
        <f t="shared" si="81"/>
        <v>Santa Gertrudes</v>
      </c>
      <c r="G5237" s="19">
        <v>98.290999999999997</v>
      </c>
    </row>
    <row r="5238" spans="1:7" x14ac:dyDescent="0.25">
      <c r="A5238" s="18">
        <f>IF(ISNUMBER(SEARCH('1_Aspectos Geográficos'!$D$6,tab_estados[],1)),MAX($A$1:A5237)+1,0)</f>
        <v>5237</v>
      </c>
      <c r="B5238" s="18" t="s">
        <v>3416</v>
      </c>
      <c r="C5238" s="18" t="s">
        <v>3417</v>
      </c>
      <c r="D5238" s="18" t="s">
        <v>3941</v>
      </c>
      <c r="E5238" s="19" t="s">
        <v>7221</v>
      </c>
      <c r="F5238" s="18" t="str">
        <f t="shared" si="81"/>
        <v>Santa Isabel</v>
      </c>
      <c r="G5238" s="19">
        <v>363.33199999999999</v>
      </c>
    </row>
    <row r="5239" spans="1:7" x14ac:dyDescent="0.25">
      <c r="A5239" s="18">
        <f>IF(ISNUMBER(SEARCH('1_Aspectos Geográficos'!$D$6,tab_estados[],1)),MAX($A$1:A5238)+1,0)</f>
        <v>5238</v>
      </c>
      <c r="B5239" s="18" t="s">
        <v>3416</v>
      </c>
      <c r="C5239" s="18" t="s">
        <v>3417</v>
      </c>
      <c r="D5239" s="18" t="s">
        <v>3942</v>
      </c>
      <c r="E5239" s="19" t="s">
        <v>9143</v>
      </c>
      <c r="F5239" s="18" t="str">
        <f t="shared" si="81"/>
        <v>Santa Lúcia</v>
      </c>
      <c r="G5239" s="19">
        <v>154.03299999999999</v>
      </c>
    </row>
    <row r="5240" spans="1:7" x14ac:dyDescent="0.25">
      <c r="A5240" s="18">
        <f>IF(ISNUMBER(SEARCH('1_Aspectos Geográficos'!$D$6,tab_estados[],1)),MAX($A$1:A5239)+1,0)</f>
        <v>5239</v>
      </c>
      <c r="B5240" s="18" t="s">
        <v>3416</v>
      </c>
      <c r="C5240" s="18" t="s">
        <v>3417</v>
      </c>
      <c r="D5240" s="18" t="s">
        <v>3943</v>
      </c>
      <c r="E5240" s="19" t="s">
        <v>11095</v>
      </c>
      <c r="F5240" s="18" t="str">
        <f t="shared" si="81"/>
        <v>Santa Maria Da Serra</v>
      </c>
      <c r="G5240" s="19">
        <v>252.62100000000001</v>
      </c>
    </row>
    <row r="5241" spans="1:7" x14ac:dyDescent="0.25">
      <c r="A5241" s="18">
        <f>IF(ISNUMBER(SEARCH('1_Aspectos Geográficos'!$D$6,tab_estados[],1)),MAX($A$1:A5240)+1,0)</f>
        <v>5240</v>
      </c>
      <c r="B5241" s="18" t="s">
        <v>3416</v>
      </c>
      <c r="C5241" s="18" t="s">
        <v>3417</v>
      </c>
      <c r="D5241" s="18" t="s">
        <v>3944</v>
      </c>
      <c r="E5241" s="19" t="s">
        <v>11096</v>
      </c>
      <c r="F5241" s="18" t="str">
        <f t="shared" si="81"/>
        <v>Santa Mercedes</v>
      </c>
      <c r="G5241" s="19">
        <v>166.75299999999999</v>
      </c>
    </row>
    <row r="5242" spans="1:7" x14ac:dyDescent="0.25">
      <c r="A5242" s="18">
        <f>IF(ISNUMBER(SEARCH('1_Aspectos Geográficos'!$D$6,tab_estados[],1)),MAX($A$1:A5241)+1,0)</f>
        <v>5241</v>
      </c>
      <c r="B5242" s="18" t="s">
        <v>3416</v>
      </c>
      <c r="C5242" s="18" t="s">
        <v>3417</v>
      </c>
      <c r="D5242" s="18" t="s">
        <v>3945</v>
      </c>
      <c r="E5242" s="19" t="s">
        <v>11097</v>
      </c>
      <c r="F5242" s="18" t="str">
        <f t="shared" si="81"/>
        <v>Santana Da Ponte Pensa</v>
      </c>
      <c r="G5242" s="19">
        <v>129.88800000000001</v>
      </c>
    </row>
    <row r="5243" spans="1:7" x14ac:dyDescent="0.25">
      <c r="A5243" s="18">
        <f>IF(ISNUMBER(SEARCH('1_Aspectos Geográficos'!$D$6,tab_estados[],1)),MAX($A$1:A5242)+1,0)</f>
        <v>5242</v>
      </c>
      <c r="B5243" s="18" t="s">
        <v>3416</v>
      </c>
      <c r="C5243" s="18" t="s">
        <v>3417</v>
      </c>
      <c r="D5243" s="18" t="s">
        <v>3946</v>
      </c>
      <c r="E5243" s="19" t="s">
        <v>11098</v>
      </c>
      <c r="F5243" s="18" t="str">
        <f t="shared" si="81"/>
        <v>Santana De Parnaíba</v>
      </c>
      <c r="G5243" s="19">
        <v>179.94900000000001</v>
      </c>
    </row>
    <row r="5244" spans="1:7" x14ac:dyDescent="0.25">
      <c r="A5244" s="18">
        <f>IF(ISNUMBER(SEARCH('1_Aspectos Geográficos'!$D$6,tab_estados[],1)),MAX($A$1:A5243)+1,0)</f>
        <v>5243</v>
      </c>
      <c r="B5244" s="18" t="s">
        <v>3416</v>
      </c>
      <c r="C5244" s="18" t="s">
        <v>3417</v>
      </c>
      <c r="D5244" s="18" t="s">
        <v>3947</v>
      </c>
      <c r="E5244" s="19" t="s">
        <v>11099</v>
      </c>
      <c r="F5244" s="18" t="str">
        <f t="shared" si="81"/>
        <v>Santa Rita D'Oeste</v>
      </c>
      <c r="G5244" s="19">
        <v>209.8</v>
      </c>
    </row>
    <row r="5245" spans="1:7" x14ac:dyDescent="0.25">
      <c r="A5245" s="18">
        <f>IF(ISNUMBER(SEARCH('1_Aspectos Geográficos'!$D$6,tab_estados[],1)),MAX($A$1:A5244)+1,0)</f>
        <v>5244</v>
      </c>
      <c r="B5245" s="18" t="s">
        <v>3416</v>
      </c>
      <c r="C5245" s="18" t="s">
        <v>3417</v>
      </c>
      <c r="D5245" s="18" t="s">
        <v>3948</v>
      </c>
      <c r="E5245" s="19" t="s">
        <v>11100</v>
      </c>
      <c r="F5245" s="18" t="str">
        <f t="shared" si="81"/>
        <v>Santa Rita Do Passa Quatro</v>
      </c>
      <c r="G5245" s="19">
        <v>754.14099999999996</v>
      </c>
    </row>
    <row r="5246" spans="1:7" x14ac:dyDescent="0.25">
      <c r="A5246" s="18">
        <f>IF(ISNUMBER(SEARCH('1_Aspectos Geográficos'!$D$6,tab_estados[],1)),MAX($A$1:A5245)+1,0)</f>
        <v>5245</v>
      </c>
      <c r="B5246" s="18" t="s">
        <v>3416</v>
      </c>
      <c r="C5246" s="18" t="s">
        <v>3417</v>
      </c>
      <c r="D5246" s="18" t="s">
        <v>3949</v>
      </c>
      <c r="E5246" s="19" t="s">
        <v>11101</v>
      </c>
      <c r="F5246" s="18" t="str">
        <f t="shared" si="81"/>
        <v>Santa Rosa De Viterbo</v>
      </c>
      <c r="G5246" s="19">
        <v>288.57600000000002</v>
      </c>
    </row>
    <row r="5247" spans="1:7" x14ac:dyDescent="0.25">
      <c r="A5247" s="18">
        <f>IF(ISNUMBER(SEARCH('1_Aspectos Geográficos'!$D$6,tab_estados[],1)),MAX($A$1:A5246)+1,0)</f>
        <v>5246</v>
      </c>
      <c r="B5247" s="18" t="s">
        <v>3416</v>
      </c>
      <c r="C5247" s="18" t="s">
        <v>3417</v>
      </c>
      <c r="D5247" s="18" t="s">
        <v>3950</v>
      </c>
      <c r="E5247" s="19" t="s">
        <v>11102</v>
      </c>
      <c r="F5247" s="18" t="str">
        <f t="shared" si="81"/>
        <v>Santa Salete</v>
      </c>
      <c r="G5247" s="19">
        <v>79.191999999999993</v>
      </c>
    </row>
    <row r="5248" spans="1:7" x14ac:dyDescent="0.25">
      <c r="A5248" s="18">
        <f>IF(ISNUMBER(SEARCH('1_Aspectos Geográficos'!$D$6,tab_estados[],1)),MAX($A$1:A5247)+1,0)</f>
        <v>5247</v>
      </c>
      <c r="B5248" s="18" t="s">
        <v>3416</v>
      </c>
      <c r="C5248" s="18" t="s">
        <v>3417</v>
      </c>
      <c r="D5248" s="18" t="s">
        <v>3951</v>
      </c>
      <c r="E5248" s="19" t="s">
        <v>11103</v>
      </c>
      <c r="F5248" s="18" t="str">
        <f t="shared" si="81"/>
        <v>Santo Anastácio</v>
      </c>
      <c r="G5248" s="19">
        <v>552.87599999999998</v>
      </c>
    </row>
    <row r="5249" spans="1:7" x14ac:dyDescent="0.25">
      <c r="A5249" s="18">
        <f>IF(ISNUMBER(SEARCH('1_Aspectos Geográficos'!$D$6,tab_estados[],1)),MAX($A$1:A5248)+1,0)</f>
        <v>5248</v>
      </c>
      <c r="B5249" s="18" t="s">
        <v>3416</v>
      </c>
      <c r="C5249" s="18" t="s">
        <v>3417</v>
      </c>
      <c r="D5249" s="18" t="s">
        <v>3952</v>
      </c>
      <c r="E5249" s="19" t="s">
        <v>8801</v>
      </c>
      <c r="F5249" s="18" t="str">
        <f t="shared" si="81"/>
        <v>Santo André</v>
      </c>
      <c r="G5249" s="19">
        <v>175.78200000000001</v>
      </c>
    </row>
    <row r="5250" spans="1:7" x14ac:dyDescent="0.25">
      <c r="A5250" s="18">
        <f>IF(ISNUMBER(SEARCH('1_Aspectos Geográficos'!$D$6,tab_estados[],1)),MAX($A$1:A5249)+1,0)</f>
        <v>5249</v>
      </c>
      <c r="B5250" s="18" t="s">
        <v>3416</v>
      </c>
      <c r="C5250" s="18" t="s">
        <v>3417</v>
      </c>
      <c r="D5250" s="18" t="s">
        <v>3953</v>
      </c>
      <c r="E5250" s="19" t="s">
        <v>11104</v>
      </c>
      <c r="F5250" s="18" t="str">
        <f t="shared" ref="F5250:F5313" si="82">IFERROR(VLOOKUP(ROW(A5249),lista,5,0),"")</f>
        <v>Santo Antônio Da Alegria</v>
      </c>
      <c r="G5250" s="19">
        <v>310.33800000000002</v>
      </c>
    </row>
    <row r="5251" spans="1:7" x14ac:dyDescent="0.25">
      <c r="A5251" s="18">
        <f>IF(ISNUMBER(SEARCH('1_Aspectos Geográficos'!$D$6,tab_estados[],1)),MAX($A$1:A5250)+1,0)</f>
        <v>5250</v>
      </c>
      <c r="B5251" s="18" t="s">
        <v>3416</v>
      </c>
      <c r="C5251" s="18" t="s">
        <v>3417</v>
      </c>
      <c r="D5251" s="18" t="s">
        <v>3954</v>
      </c>
      <c r="E5251" s="19" t="s">
        <v>11105</v>
      </c>
      <c r="F5251" s="18" t="str">
        <f t="shared" si="82"/>
        <v>Santo Antônio De Posse</v>
      </c>
      <c r="G5251" s="19">
        <v>154.13300000000001</v>
      </c>
    </row>
    <row r="5252" spans="1:7" x14ac:dyDescent="0.25">
      <c r="A5252" s="18">
        <f>IF(ISNUMBER(SEARCH('1_Aspectos Geográficos'!$D$6,tab_estados[],1)),MAX($A$1:A5251)+1,0)</f>
        <v>5251</v>
      </c>
      <c r="B5252" s="18" t="s">
        <v>3416</v>
      </c>
      <c r="C5252" s="18" t="s">
        <v>3417</v>
      </c>
      <c r="D5252" s="18" t="s">
        <v>3955</v>
      </c>
      <c r="E5252" s="19" t="s">
        <v>11106</v>
      </c>
      <c r="F5252" s="18" t="str">
        <f t="shared" si="82"/>
        <v>Santo Antônio Do Aracanguá</v>
      </c>
      <c r="G5252" s="19">
        <v>1308.432</v>
      </c>
    </row>
    <row r="5253" spans="1:7" x14ac:dyDescent="0.25">
      <c r="A5253" s="18">
        <f>IF(ISNUMBER(SEARCH('1_Aspectos Geográficos'!$D$6,tab_estados[],1)),MAX($A$1:A5252)+1,0)</f>
        <v>5252</v>
      </c>
      <c r="B5253" s="18" t="s">
        <v>3416</v>
      </c>
      <c r="C5253" s="18" t="s">
        <v>3417</v>
      </c>
      <c r="D5253" s="18" t="s">
        <v>3956</v>
      </c>
      <c r="E5253" s="19" t="s">
        <v>11107</v>
      </c>
      <c r="F5253" s="18" t="str">
        <f t="shared" si="82"/>
        <v>Santo Antônio Do Jardim</v>
      </c>
      <c r="G5253" s="19">
        <v>109.956</v>
      </c>
    </row>
    <row r="5254" spans="1:7" x14ac:dyDescent="0.25">
      <c r="A5254" s="18">
        <f>IF(ISNUMBER(SEARCH('1_Aspectos Geográficos'!$D$6,tab_estados[],1)),MAX($A$1:A5253)+1,0)</f>
        <v>5253</v>
      </c>
      <c r="B5254" s="18" t="s">
        <v>3416</v>
      </c>
      <c r="C5254" s="18" t="s">
        <v>3417</v>
      </c>
      <c r="D5254" s="18" t="s">
        <v>3957</v>
      </c>
      <c r="E5254" s="19" t="s">
        <v>11108</v>
      </c>
      <c r="F5254" s="18" t="str">
        <f t="shared" si="82"/>
        <v>Santo Antônio Do Pinhal</v>
      </c>
      <c r="G5254" s="19">
        <v>133.00800000000001</v>
      </c>
    </row>
    <row r="5255" spans="1:7" x14ac:dyDescent="0.25">
      <c r="A5255" s="18">
        <f>IF(ISNUMBER(SEARCH('1_Aspectos Geográficos'!$D$6,tab_estados[],1)),MAX($A$1:A5254)+1,0)</f>
        <v>5254</v>
      </c>
      <c r="B5255" s="18" t="s">
        <v>3416</v>
      </c>
      <c r="C5255" s="18" t="s">
        <v>3417</v>
      </c>
      <c r="D5255" s="18" t="s">
        <v>3958</v>
      </c>
      <c r="E5255" s="19" t="s">
        <v>11109</v>
      </c>
      <c r="F5255" s="18" t="str">
        <f t="shared" si="82"/>
        <v>Santo Expedito</v>
      </c>
      <c r="G5255" s="19">
        <v>94.465000000000003</v>
      </c>
    </row>
    <row r="5256" spans="1:7" x14ac:dyDescent="0.25">
      <c r="A5256" s="18">
        <f>IF(ISNUMBER(SEARCH('1_Aspectos Geográficos'!$D$6,tab_estados[],1)),MAX($A$1:A5255)+1,0)</f>
        <v>5255</v>
      </c>
      <c r="B5256" s="18" t="s">
        <v>3416</v>
      </c>
      <c r="C5256" s="18" t="s">
        <v>3417</v>
      </c>
      <c r="D5256" s="18" t="s">
        <v>3959</v>
      </c>
      <c r="E5256" s="19" t="s">
        <v>11110</v>
      </c>
      <c r="F5256" s="18" t="str">
        <f t="shared" si="82"/>
        <v>Santópolis Do Aguapeí</v>
      </c>
      <c r="G5256" s="19">
        <v>128.02600000000001</v>
      </c>
    </row>
    <row r="5257" spans="1:7" x14ac:dyDescent="0.25">
      <c r="A5257" s="18">
        <f>IF(ISNUMBER(SEARCH('1_Aspectos Geográficos'!$D$6,tab_estados[],1)),MAX($A$1:A5256)+1,0)</f>
        <v>5256</v>
      </c>
      <c r="B5257" s="18" t="s">
        <v>3416</v>
      </c>
      <c r="C5257" s="18" t="s">
        <v>3417</v>
      </c>
      <c r="D5257" s="18" t="s">
        <v>3960</v>
      </c>
      <c r="E5257" s="19" t="s">
        <v>11111</v>
      </c>
      <c r="F5257" s="18" t="str">
        <f t="shared" si="82"/>
        <v>Santos</v>
      </c>
      <c r="G5257" s="19">
        <v>281.03300000000002</v>
      </c>
    </row>
    <row r="5258" spans="1:7" x14ac:dyDescent="0.25">
      <c r="A5258" s="18">
        <f>IF(ISNUMBER(SEARCH('1_Aspectos Geográficos'!$D$6,tab_estados[],1)),MAX($A$1:A5257)+1,0)</f>
        <v>5257</v>
      </c>
      <c r="B5258" s="18" t="s">
        <v>3416</v>
      </c>
      <c r="C5258" s="18" t="s">
        <v>3417</v>
      </c>
      <c r="D5258" s="18" t="s">
        <v>3961</v>
      </c>
      <c r="E5258" s="19" t="s">
        <v>11112</v>
      </c>
      <c r="F5258" s="18" t="str">
        <f t="shared" si="82"/>
        <v>São Bento Do Sapucaí</v>
      </c>
      <c r="G5258" s="19">
        <v>252.57900000000001</v>
      </c>
    </row>
    <row r="5259" spans="1:7" x14ac:dyDescent="0.25">
      <c r="A5259" s="18">
        <f>IF(ISNUMBER(SEARCH('1_Aspectos Geográficos'!$D$6,tab_estados[],1)),MAX($A$1:A5258)+1,0)</f>
        <v>5258</v>
      </c>
      <c r="B5259" s="18" t="s">
        <v>3416</v>
      </c>
      <c r="C5259" s="18" t="s">
        <v>3417</v>
      </c>
      <c r="D5259" s="18" t="s">
        <v>3962</v>
      </c>
      <c r="E5259" s="19" t="s">
        <v>11113</v>
      </c>
      <c r="F5259" s="18" t="str">
        <f t="shared" si="82"/>
        <v>São Bernardo Do Campo</v>
      </c>
      <c r="G5259" s="19">
        <v>409.53199999999998</v>
      </c>
    </row>
    <row r="5260" spans="1:7" x14ac:dyDescent="0.25">
      <c r="A5260" s="18">
        <f>IF(ISNUMBER(SEARCH('1_Aspectos Geográficos'!$D$6,tab_estados[],1)),MAX($A$1:A5259)+1,0)</f>
        <v>5259</v>
      </c>
      <c r="B5260" s="18" t="s">
        <v>3416</v>
      </c>
      <c r="C5260" s="18" t="s">
        <v>3417</v>
      </c>
      <c r="D5260" s="18" t="s">
        <v>3963</v>
      </c>
      <c r="E5260" s="19" t="s">
        <v>11114</v>
      </c>
      <c r="F5260" s="18" t="str">
        <f t="shared" si="82"/>
        <v>São Caetano Do Sul</v>
      </c>
      <c r="G5260" s="19">
        <v>15.331</v>
      </c>
    </row>
    <row r="5261" spans="1:7" x14ac:dyDescent="0.25">
      <c r="A5261" s="18">
        <f>IF(ISNUMBER(SEARCH('1_Aspectos Geográficos'!$D$6,tab_estados[],1)),MAX($A$1:A5260)+1,0)</f>
        <v>5260</v>
      </c>
      <c r="B5261" s="18" t="s">
        <v>3416</v>
      </c>
      <c r="C5261" s="18" t="s">
        <v>3417</v>
      </c>
      <c r="D5261" s="18" t="s">
        <v>3964</v>
      </c>
      <c r="E5261" s="19" t="s">
        <v>5761</v>
      </c>
      <c r="F5261" s="18" t="str">
        <f t="shared" si="82"/>
        <v>São Carlos</v>
      </c>
      <c r="G5261" s="19">
        <v>1136.9069999999999</v>
      </c>
    </row>
    <row r="5262" spans="1:7" x14ac:dyDescent="0.25">
      <c r="A5262" s="18">
        <f>IF(ISNUMBER(SEARCH('1_Aspectos Geográficos'!$D$6,tab_estados[],1)),MAX($A$1:A5261)+1,0)</f>
        <v>5261</v>
      </c>
      <c r="B5262" s="18" t="s">
        <v>3416</v>
      </c>
      <c r="C5262" s="18" t="s">
        <v>3417</v>
      </c>
      <c r="D5262" s="18" t="s">
        <v>3965</v>
      </c>
      <c r="E5262" s="19" t="s">
        <v>5762</v>
      </c>
      <c r="F5262" s="18" t="str">
        <f t="shared" si="82"/>
        <v>São Francisco</v>
      </c>
      <c r="G5262" s="19">
        <v>75.578999999999994</v>
      </c>
    </row>
    <row r="5263" spans="1:7" x14ac:dyDescent="0.25">
      <c r="A5263" s="18">
        <f>IF(ISNUMBER(SEARCH('1_Aspectos Geográficos'!$D$6,tab_estados[],1)),MAX($A$1:A5262)+1,0)</f>
        <v>5262</v>
      </c>
      <c r="B5263" s="18" t="s">
        <v>3416</v>
      </c>
      <c r="C5263" s="18" t="s">
        <v>3417</v>
      </c>
      <c r="D5263" s="18" t="s">
        <v>3966</v>
      </c>
      <c r="E5263" s="19" t="s">
        <v>11115</v>
      </c>
      <c r="F5263" s="18" t="str">
        <f t="shared" si="82"/>
        <v>São João Da Boa Vista</v>
      </c>
      <c r="G5263" s="19">
        <v>516.399</v>
      </c>
    </row>
    <row r="5264" spans="1:7" x14ac:dyDescent="0.25">
      <c r="A5264" s="18">
        <f>IF(ISNUMBER(SEARCH('1_Aspectos Geográficos'!$D$6,tab_estados[],1)),MAX($A$1:A5263)+1,0)</f>
        <v>5263</v>
      </c>
      <c r="B5264" s="18" t="s">
        <v>3416</v>
      </c>
      <c r="C5264" s="18" t="s">
        <v>3417</v>
      </c>
      <c r="D5264" s="18" t="s">
        <v>3967</v>
      </c>
      <c r="E5264" s="19" t="s">
        <v>11116</v>
      </c>
      <c r="F5264" s="18" t="str">
        <f t="shared" si="82"/>
        <v>São João Das Duas Pontes</v>
      </c>
      <c r="G5264" s="19">
        <v>129.46199999999999</v>
      </c>
    </row>
    <row r="5265" spans="1:7" x14ac:dyDescent="0.25">
      <c r="A5265" s="18">
        <f>IF(ISNUMBER(SEARCH('1_Aspectos Geográficos'!$D$6,tab_estados[],1)),MAX($A$1:A5264)+1,0)</f>
        <v>5264</v>
      </c>
      <c r="B5265" s="18" t="s">
        <v>3416</v>
      </c>
      <c r="C5265" s="18" t="s">
        <v>3417</v>
      </c>
      <c r="D5265" s="18" t="s">
        <v>3968</v>
      </c>
      <c r="E5265" s="19" t="s">
        <v>11117</v>
      </c>
      <c r="F5265" s="18" t="str">
        <f t="shared" si="82"/>
        <v>São João De Iracema</v>
      </c>
      <c r="G5265" s="19">
        <v>178.39599999999999</v>
      </c>
    </row>
    <row r="5266" spans="1:7" x14ac:dyDescent="0.25">
      <c r="A5266" s="18">
        <f>IF(ISNUMBER(SEARCH('1_Aspectos Geográficos'!$D$6,tab_estados[],1)),MAX($A$1:A5265)+1,0)</f>
        <v>5265</v>
      </c>
      <c r="B5266" s="18" t="s">
        <v>3416</v>
      </c>
      <c r="C5266" s="18" t="s">
        <v>3417</v>
      </c>
      <c r="D5266" s="18" t="s">
        <v>3969</v>
      </c>
      <c r="E5266" s="19" t="s">
        <v>11118</v>
      </c>
      <c r="F5266" s="18" t="str">
        <f t="shared" si="82"/>
        <v>São João Do Pau D'Alho</v>
      </c>
      <c r="G5266" s="19">
        <v>117.66500000000001</v>
      </c>
    </row>
    <row r="5267" spans="1:7" x14ac:dyDescent="0.25">
      <c r="A5267" s="18">
        <f>IF(ISNUMBER(SEARCH('1_Aspectos Geográficos'!$D$6,tab_estados[],1)),MAX($A$1:A5266)+1,0)</f>
        <v>5266</v>
      </c>
      <c r="B5267" s="18" t="s">
        <v>3416</v>
      </c>
      <c r="C5267" s="18" t="s">
        <v>3417</v>
      </c>
      <c r="D5267" s="18" t="s">
        <v>3970</v>
      </c>
      <c r="E5267" s="19" t="s">
        <v>11119</v>
      </c>
      <c r="F5267" s="18" t="str">
        <f t="shared" si="82"/>
        <v>São Joaquim Da Barra</v>
      </c>
      <c r="G5267" s="19">
        <v>410.863</v>
      </c>
    </row>
    <row r="5268" spans="1:7" x14ac:dyDescent="0.25">
      <c r="A5268" s="18">
        <f>IF(ISNUMBER(SEARCH('1_Aspectos Geográficos'!$D$6,tab_estados[],1)),MAX($A$1:A5267)+1,0)</f>
        <v>5267</v>
      </c>
      <c r="B5268" s="18" t="s">
        <v>3416</v>
      </c>
      <c r="C5268" s="18" t="s">
        <v>3417</v>
      </c>
      <c r="D5268" s="18" t="s">
        <v>3971</v>
      </c>
      <c r="E5268" s="19" t="s">
        <v>11120</v>
      </c>
      <c r="F5268" s="18" t="str">
        <f t="shared" si="82"/>
        <v>São José Da Bela Vista</v>
      </c>
      <c r="G5268" s="19">
        <v>276.952</v>
      </c>
    </row>
    <row r="5269" spans="1:7" x14ac:dyDescent="0.25">
      <c r="A5269" s="18">
        <f>IF(ISNUMBER(SEARCH('1_Aspectos Geográficos'!$D$6,tab_estados[],1)),MAX($A$1:A5268)+1,0)</f>
        <v>5268</v>
      </c>
      <c r="B5269" s="18" t="s">
        <v>3416</v>
      </c>
      <c r="C5269" s="18" t="s">
        <v>3417</v>
      </c>
      <c r="D5269" s="18" t="s">
        <v>3972</v>
      </c>
      <c r="E5269" s="19" t="s">
        <v>11121</v>
      </c>
      <c r="F5269" s="18" t="str">
        <f t="shared" si="82"/>
        <v>São José Do Barreiro</v>
      </c>
      <c r="G5269" s="19">
        <v>570.68499999999995</v>
      </c>
    </row>
    <row r="5270" spans="1:7" x14ac:dyDescent="0.25">
      <c r="A5270" s="18">
        <f>IF(ISNUMBER(SEARCH('1_Aspectos Geográficos'!$D$6,tab_estados[],1)),MAX($A$1:A5269)+1,0)</f>
        <v>5269</v>
      </c>
      <c r="B5270" s="18" t="s">
        <v>3416</v>
      </c>
      <c r="C5270" s="18" t="s">
        <v>3417</v>
      </c>
      <c r="D5270" s="18" t="s">
        <v>3973</v>
      </c>
      <c r="E5270" s="19" t="s">
        <v>11122</v>
      </c>
      <c r="F5270" s="18" t="str">
        <f t="shared" si="82"/>
        <v>São José Do Rio Pardo</v>
      </c>
      <c r="G5270" s="19">
        <v>419.68400000000003</v>
      </c>
    </row>
    <row r="5271" spans="1:7" x14ac:dyDescent="0.25">
      <c r="A5271" s="18">
        <f>IF(ISNUMBER(SEARCH('1_Aspectos Geográficos'!$D$6,tab_estados[],1)),MAX($A$1:A5270)+1,0)</f>
        <v>5270</v>
      </c>
      <c r="B5271" s="18" t="s">
        <v>3416</v>
      </c>
      <c r="C5271" s="18" t="s">
        <v>3417</v>
      </c>
      <c r="D5271" s="18" t="s">
        <v>3974</v>
      </c>
      <c r="E5271" s="19" t="s">
        <v>11123</v>
      </c>
      <c r="F5271" s="18" t="str">
        <f t="shared" si="82"/>
        <v>São José Do Rio Preto</v>
      </c>
      <c r="G5271" s="19">
        <v>431.94400000000002</v>
      </c>
    </row>
    <row r="5272" spans="1:7" x14ac:dyDescent="0.25">
      <c r="A5272" s="18">
        <f>IF(ISNUMBER(SEARCH('1_Aspectos Geográficos'!$D$6,tab_estados[],1)),MAX($A$1:A5271)+1,0)</f>
        <v>5271</v>
      </c>
      <c r="B5272" s="18" t="s">
        <v>3416</v>
      </c>
      <c r="C5272" s="18" t="s">
        <v>3417</v>
      </c>
      <c r="D5272" s="18" t="s">
        <v>3975</v>
      </c>
      <c r="E5272" s="19" t="s">
        <v>11124</v>
      </c>
      <c r="F5272" s="18" t="str">
        <f t="shared" si="82"/>
        <v>São José Dos Campos</v>
      </c>
      <c r="G5272" s="19">
        <v>1099.4090000000001</v>
      </c>
    </row>
    <row r="5273" spans="1:7" x14ac:dyDescent="0.25">
      <c r="A5273" s="18">
        <f>IF(ISNUMBER(SEARCH('1_Aspectos Geográficos'!$D$6,tab_estados[],1)),MAX($A$1:A5272)+1,0)</f>
        <v>5272</v>
      </c>
      <c r="B5273" s="18" t="s">
        <v>3416</v>
      </c>
      <c r="C5273" s="18" t="s">
        <v>3417</v>
      </c>
      <c r="D5273" s="18" t="s">
        <v>3976</v>
      </c>
      <c r="E5273" s="19" t="s">
        <v>11125</v>
      </c>
      <c r="F5273" s="18" t="str">
        <f t="shared" si="82"/>
        <v>São Lourenço Da Serra</v>
      </c>
      <c r="G5273" s="19">
        <v>186.45599999999999</v>
      </c>
    </row>
    <row r="5274" spans="1:7" x14ac:dyDescent="0.25">
      <c r="A5274" s="18">
        <f>IF(ISNUMBER(SEARCH('1_Aspectos Geográficos'!$D$6,tab_estados[],1)),MAX($A$1:A5273)+1,0)</f>
        <v>5273</v>
      </c>
      <c r="B5274" s="18" t="s">
        <v>3416</v>
      </c>
      <c r="C5274" s="18" t="s">
        <v>3417</v>
      </c>
      <c r="D5274" s="18" t="s">
        <v>3977</v>
      </c>
      <c r="E5274" s="19" t="s">
        <v>11126</v>
      </c>
      <c r="F5274" s="18" t="str">
        <f t="shared" si="82"/>
        <v>São Luís Do Paraitinga</v>
      </c>
      <c r="G5274" s="19">
        <v>617.31500000000005</v>
      </c>
    </row>
    <row r="5275" spans="1:7" x14ac:dyDescent="0.25">
      <c r="A5275" s="18">
        <f>IF(ISNUMBER(SEARCH('1_Aspectos Geográficos'!$D$6,tab_estados[],1)),MAX($A$1:A5274)+1,0)</f>
        <v>5274</v>
      </c>
      <c r="B5275" s="18" t="s">
        <v>3416</v>
      </c>
      <c r="C5275" s="18" t="s">
        <v>3417</v>
      </c>
      <c r="D5275" s="18" t="s">
        <v>3978</v>
      </c>
      <c r="E5275" s="19" t="s">
        <v>11127</v>
      </c>
      <c r="F5275" s="18" t="str">
        <f t="shared" si="82"/>
        <v>São Manuel</v>
      </c>
      <c r="G5275" s="19">
        <v>650.73400000000004</v>
      </c>
    </row>
    <row r="5276" spans="1:7" x14ac:dyDescent="0.25">
      <c r="A5276" s="18">
        <f>IF(ISNUMBER(SEARCH('1_Aspectos Geográficos'!$D$6,tab_estados[],1)),MAX($A$1:A5275)+1,0)</f>
        <v>5275</v>
      </c>
      <c r="B5276" s="18" t="s">
        <v>3416</v>
      </c>
      <c r="C5276" s="18" t="s">
        <v>3417</v>
      </c>
      <c r="D5276" s="18" t="s">
        <v>3979</v>
      </c>
      <c r="E5276" s="19" t="s">
        <v>11128</v>
      </c>
      <c r="F5276" s="18" t="str">
        <f t="shared" si="82"/>
        <v>São Miguel Arcanjo</v>
      </c>
      <c r="G5276" s="19">
        <v>930.33900000000006</v>
      </c>
    </row>
    <row r="5277" spans="1:7" x14ac:dyDescent="0.25">
      <c r="A5277" s="18">
        <f>IF(ISNUMBER(SEARCH('1_Aspectos Geográficos'!$D$6,tab_estados[],1)),MAX($A$1:A5276)+1,0)</f>
        <v>5276</v>
      </c>
      <c r="B5277" s="18" t="s">
        <v>3416</v>
      </c>
      <c r="C5277" s="18" t="s">
        <v>3417</v>
      </c>
      <c r="D5277" s="18" t="s">
        <v>3980</v>
      </c>
      <c r="E5277" s="19" t="s">
        <v>3416</v>
      </c>
      <c r="F5277" s="18" t="str">
        <f t="shared" si="82"/>
        <v>São Paulo</v>
      </c>
      <c r="G5277" s="19">
        <v>1521.11</v>
      </c>
    </row>
    <row r="5278" spans="1:7" x14ac:dyDescent="0.25">
      <c r="A5278" s="18">
        <f>IF(ISNUMBER(SEARCH('1_Aspectos Geográficos'!$D$6,tab_estados[],1)),MAX($A$1:A5277)+1,0)</f>
        <v>5277</v>
      </c>
      <c r="B5278" s="18" t="s">
        <v>3416</v>
      </c>
      <c r="C5278" s="18" t="s">
        <v>3417</v>
      </c>
      <c r="D5278" s="18" t="s">
        <v>3981</v>
      </c>
      <c r="E5278" s="19" t="s">
        <v>9796</v>
      </c>
      <c r="F5278" s="18" t="str">
        <f t="shared" si="82"/>
        <v>São Pedro</v>
      </c>
      <c r="G5278" s="19">
        <v>611.27800000000002</v>
      </c>
    </row>
    <row r="5279" spans="1:7" x14ac:dyDescent="0.25">
      <c r="A5279" s="18">
        <f>IF(ISNUMBER(SEARCH('1_Aspectos Geográficos'!$D$6,tab_estados[],1)),MAX($A$1:A5278)+1,0)</f>
        <v>5278</v>
      </c>
      <c r="B5279" s="18" t="s">
        <v>3416</v>
      </c>
      <c r="C5279" s="18" t="s">
        <v>3417</v>
      </c>
      <c r="D5279" s="18" t="s">
        <v>3982</v>
      </c>
      <c r="E5279" s="19" t="s">
        <v>11129</v>
      </c>
      <c r="F5279" s="18" t="str">
        <f t="shared" si="82"/>
        <v>São Pedro Do Turvo</v>
      </c>
      <c r="G5279" s="19">
        <v>731.221</v>
      </c>
    </row>
    <row r="5280" spans="1:7" x14ac:dyDescent="0.25">
      <c r="A5280" s="18">
        <f>IF(ISNUMBER(SEARCH('1_Aspectos Geográficos'!$D$6,tab_estados[],1)),MAX($A$1:A5279)+1,0)</f>
        <v>5279</v>
      </c>
      <c r="B5280" s="18" t="s">
        <v>3416</v>
      </c>
      <c r="C5280" s="18" t="s">
        <v>3417</v>
      </c>
      <c r="D5280" s="18" t="s">
        <v>3983</v>
      </c>
      <c r="E5280" s="19" t="s">
        <v>11130</v>
      </c>
      <c r="F5280" s="18" t="str">
        <f t="shared" si="82"/>
        <v>São Roque</v>
      </c>
      <c r="G5280" s="19">
        <v>306.90800000000002</v>
      </c>
    </row>
    <row r="5281" spans="1:7" x14ac:dyDescent="0.25">
      <c r="A5281" s="18">
        <f>IF(ISNUMBER(SEARCH('1_Aspectos Geográficos'!$D$6,tab_estados[],1)),MAX($A$1:A5280)+1,0)</f>
        <v>5280</v>
      </c>
      <c r="B5281" s="18" t="s">
        <v>3416</v>
      </c>
      <c r="C5281" s="18" t="s">
        <v>3417</v>
      </c>
      <c r="D5281" s="18" t="s">
        <v>3984</v>
      </c>
      <c r="E5281" s="19" t="s">
        <v>6307</v>
      </c>
      <c r="F5281" s="18" t="str">
        <f t="shared" si="82"/>
        <v>São Sebastião</v>
      </c>
      <c r="G5281" s="19">
        <v>402.39499999999998</v>
      </c>
    </row>
    <row r="5282" spans="1:7" x14ac:dyDescent="0.25">
      <c r="A5282" s="18">
        <f>IF(ISNUMBER(SEARCH('1_Aspectos Geográficos'!$D$6,tab_estados[],1)),MAX($A$1:A5281)+1,0)</f>
        <v>5281</v>
      </c>
      <c r="B5282" s="18" t="s">
        <v>3416</v>
      </c>
      <c r="C5282" s="18" t="s">
        <v>3417</v>
      </c>
      <c r="D5282" s="18" t="s">
        <v>3985</v>
      </c>
      <c r="E5282" s="19" t="s">
        <v>11131</v>
      </c>
      <c r="F5282" s="18" t="str">
        <f t="shared" si="82"/>
        <v>São Sebastião Da Grama</v>
      </c>
      <c r="G5282" s="19">
        <v>252.41</v>
      </c>
    </row>
    <row r="5283" spans="1:7" x14ac:dyDescent="0.25">
      <c r="A5283" s="18">
        <f>IF(ISNUMBER(SEARCH('1_Aspectos Geográficos'!$D$6,tab_estados[],1)),MAX($A$1:A5282)+1,0)</f>
        <v>5282</v>
      </c>
      <c r="B5283" s="18" t="s">
        <v>3416</v>
      </c>
      <c r="C5283" s="18" t="s">
        <v>3417</v>
      </c>
      <c r="D5283" s="18" t="s">
        <v>3986</v>
      </c>
      <c r="E5283" s="19" t="s">
        <v>7238</v>
      </c>
      <c r="F5283" s="18" t="str">
        <f t="shared" si="82"/>
        <v>São Simão</v>
      </c>
      <c r="G5283" s="19">
        <v>617.25199999999995</v>
      </c>
    </row>
    <row r="5284" spans="1:7" x14ac:dyDescent="0.25">
      <c r="A5284" s="18">
        <f>IF(ISNUMBER(SEARCH('1_Aspectos Geográficos'!$D$6,tab_estados[],1)),MAX($A$1:A5283)+1,0)</f>
        <v>5283</v>
      </c>
      <c r="B5284" s="18" t="s">
        <v>3416</v>
      </c>
      <c r="C5284" s="18" t="s">
        <v>3417</v>
      </c>
      <c r="D5284" s="18" t="s">
        <v>3987</v>
      </c>
      <c r="E5284" s="19" t="s">
        <v>9798</v>
      </c>
      <c r="F5284" s="18" t="str">
        <f t="shared" si="82"/>
        <v>São Vicente</v>
      </c>
      <c r="G5284" s="19">
        <v>148.1</v>
      </c>
    </row>
    <row r="5285" spans="1:7" x14ac:dyDescent="0.25">
      <c r="A5285" s="18">
        <f>IF(ISNUMBER(SEARCH('1_Aspectos Geográficos'!$D$6,tab_estados[],1)),MAX($A$1:A5284)+1,0)</f>
        <v>5284</v>
      </c>
      <c r="B5285" s="18" t="s">
        <v>3416</v>
      </c>
      <c r="C5285" s="18" t="s">
        <v>3417</v>
      </c>
      <c r="D5285" s="18" t="s">
        <v>3988</v>
      </c>
      <c r="E5285" s="19" t="s">
        <v>11132</v>
      </c>
      <c r="F5285" s="18" t="str">
        <f t="shared" si="82"/>
        <v>Sarapuí</v>
      </c>
      <c r="G5285" s="19">
        <v>352.59199999999998</v>
      </c>
    </row>
    <row r="5286" spans="1:7" x14ac:dyDescent="0.25">
      <c r="A5286" s="18">
        <f>IF(ISNUMBER(SEARCH('1_Aspectos Geográficos'!$D$6,tab_estados[],1)),MAX($A$1:A5285)+1,0)</f>
        <v>5285</v>
      </c>
      <c r="B5286" s="18" t="s">
        <v>3416</v>
      </c>
      <c r="C5286" s="18" t="s">
        <v>3417</v>
      </c>
      <c r="D5286" s="18" t="s">
        <v>3989</v>
      </c>
      <c r="E5286" s="19" t="s">
        <v>11133</v>
      </c>
      <c r="F5286" s="18" t="str">
        <f t="shared" si="82"/>
        <v>Sarutaiá</v>
      </c>
      <c r="G5286" s="19">
        <v>141.608</v>
      </c>
    </row>
    <row r="5287" spans="1:7" x14ac:dyDescent="0.25">
      <c r="A5287" s="18">
        <f>IF(ISNUMBER(SEARCH('1_Aspectos Geográficos'!$D$6,tab_estados[],1)),MAX($A$1:A5286)+1,0)</f>
        <v>5286</v>
      </c>
      <c r="B5287" s="18" t="s">
        <v>3416</v>
      </c>
      <c r="C5287" s="18" t="s">
        <v>3417</v>
      </c>
      <c r="D5287" s="18" t="s">
        <v>3990</v>
      </c>
      <c r="E5287" s="19" t="s">
        <v>11134</v>
      </c>
      <c r="F5287" s="18" t="str">
        <f t="shared" si="82"/>
        <v>Sebastianópolis Do Sul</v>
      </c>
      <c r="G5287" s="19">
        <v>167.84800000000001</v>
      </c>
    </row>
    <row r="5288" spans="1:7" x14ac:dyDescent="0.25">
      <c r="A5288" s="18">
        <f>IF(ISNUMBER(SEARCH('1_Aspectos Geográficos'!$D$6,tab_estados[],1)),MAX($A$1:A5287)+1,0)</f>
        <v>5287</v>
      </c>
      <c r="B5288" s="18" t="s">
        <v>3416</v>
      </c>
      <c r="C5288" s="18" t="s">
        <v>3417</v>
      </c>
      <c r="D5288" s="18" t="s">
        <v>3991</v>
      </c>
      <c r="E5288" s="19" t="s">
        <v>11135</v>
      </c>
      <c r="F5288" s="18" t="str">
        <f t="shared" si="82"/>
        <v>Serra Azul</v>
      </c>
      <c r="G5288" s="19">
        <v>283.14400000000001</v>
      </c>
    </row>
    <row r="5289" spans="1:7" x14ac:dyDescent="0.25">
      <c r="A5289" s="18">
        <f>IF(ISNUMBER(SEARCH('1_Aspectos Geográficos'!$D$6,tab_estados[],1)),MAX($A$1:A5288)+1,0)</f>
        <v>5288</v>
      </c>
      <c r="B5289" s="18" t="s">
        <v>3416</v>
      </c>
      <c r="C5289" s="18" t="s">
        <v>3417</v>
      </c>
      <c r="D5289" s="18" t="s">
        <v>3992</v>
      </c>
      <c r="E5289" s="19" t="s">
        <v>11136</v>
      </c>
      <c r="F5289" s="18" t="str">
        <f t="shared" si="82"/>
        <v>Serrana</v>
      </c>
      <c r="G5289" s="19">
        <v>126.04600000000001</v>
      </c>
    </row>
    <row r="5290" spans="1:7" x14ac:dyDescent="0.25">
      <c r="A5290" s="18">
        <f>IF(ISNUMBER(SEARCH('1_Aspectos Geográficos'!$D$6,tab_estados[],1)),MAX($A$1:A5289)+1,0)</f>
        <v>5289</v>
      </c>
      <c r="B5290" s="18" t="s">
        <v>3416</v>
      </c>
      <c r="C5290" s="18" t="s">
        <v>3417</v>
      </c>
      <c r="D5290" s="18" t="s">
        <v>3993</v>
      </c>
      <c r="E5290" s="19" t="s">
        <v>11137</v>
      </c>
      <c r="F5290" s="18" t="str">
        <f t="shared" si="82"/>
        <v>Serra Negra</v>
      </c>
      <c r="G5290" s="19">
        <v>203.73599999999999</v>
      </c>
    </row>
    <row r="5291" spans="1:7" x14ac:dyDescent="0.25">
      <c r="A5291" s="18">
        <f>IF(ISNUMBER(SEARCH('1_Aspectos Geográficos'!$D$6,tab_estados[],1)),MAX($A$1:A5290)+1,0)</f>
        <v>5290</v>
      </c>
      <c r="B5291" s="18" t="s">
        <v>3416</v>
      </c>
      <c r="C5291" s="18" t="s">
        <v>3417</v>
      </c>
      <c r="D5291" s="18" t="s">
        <v>3994</v>
      </c>
      <c r="E5291" s="19" t="s">
        <v>8827</v>
      </c>
      <c r="F5291" s="18" t="str">
        <f t="shared" si="82"/>
        <v>Sertãozinho</v>
      </c>
      <c r="G5291" s="19">
        <v>403.089</v>
      </c>
    </row>
    <row r="5292" spans="1:7" x14ac:dyDescent="0.25">
      <c r="A5292" s="18">
        <f>IF(ISNUMBER(SEARCH('1_Aspectos Geográficos'!$D$6,tab_estados[],1)),MAX($A$1:A5291)+1,0)</f>
        <v>5291</v>
      </c>
      <c r="B5292" s="18" t="s">
        <v>3416</v>
      </c>
      <c r="C5292" s="18" t="s">
        <v>3417</v>
      </c>
      <c r="D5292" s="18" t="s">
        <v>3995</v>
      </c>
      <c r="E5292" s="19" t="s">
        <v>11138</v>
      </c>
      <c r="F5292" s="18" t="str">
        <f t="shared" si="82"/>
        <v>Sete Barras</v>
      </c>
      <c r="G5292" s="19">
        <v>1062.6990000000001</v>
      </c>
    </row>
    <row r="5293" spans="1:7" x14ac:dyDescent="0.25">
      <c r="A5293" s="18">
        <f>IF(ISNUMBER(SEARCH('1_Aspectos Geográficos'!$D$6,tab_estados[],1)),MAX($A$1:A5292)+1,0)</f>
        <v>5292</v>
      </c>
      <c r="B5293" s="18" t="s">
        <v>3416</v>
      </c>
      <c r="C5293" s="18" t="s">
        <v>3417</v>
      </c>
      <c r="D5293" s="18" t="s">
        <v>3996</v>
      </c>
      <c r="E5293" s="19" t="s">
        <v>11139</v>
      </c>
      <c r="F5293" s="18" t="str">
        <f t="shared" si="82"/>
        <v>Severínia</v>
      </c>
      <c r="G5293" s="19">
        <v>140.46</v>
      </c>
    </row>
    <row r="5294" spans="1:7" x14ac:dyDescent="0.25">
      <c r="A5294" s="18">
        <f>IF(ISNUMBER(SEARCH('1_Aspectos Geográficos'!$D$6,tab_estados[],1)),MAX($A$1:A5293)+1,0)</f>
        <v>5293</v>
      </c>
      <c r="B5294" s="18" t="s">
        <v>3416</v>
      </c>
      <c r="C5294" s="18" t="s">
        <v>3417</v>
      </c>
      <c r="D5294" s="18" t="s">
        <v>3997</v>
      </c>
      <c r="E5294" s="19" t="s">
        <v>11140</v>
      </c>
      <c r="F5294" s="18" t="str">
        <f t="shared" si="82"/>
        <v>Silveiras</v>
      </c>
      <c r="G5294" s="19">
        <v>414.78199999999998</v>
      </c>
    </row>
    <row r="5295" spans="1:7" x14ac:dyDescent="0.25">
      <c r="A5295" s="18">
        <f>IF(ISNUMBER(SEARCH('1_Aspectos Geográficos'!$D$6,tab_estados[],1)),MAX($A$1:A5294)+1,0)</f>
        <v>5294</v>
      </c>
      <c r="B5295" s="18" t="s">
        <v>3416</v>
      </c>
      <c r="C5295" s="18" t="s">
        <v>3417</v>
      </c>
      <c r="D5295" s="18" t="s">
        <v>3998</v>
      </c>
      <c r="E5295" s="19" t="s">
        <v>11141</v>
      </c>
      <c r="F5295" s="18" t="str">
        <f t="shared" si="82"/>
        <v>Socorro</v>
      </c>
      <c r="G5295" s="19">
        <v>449.029</v>
      </c>
    </row>
    <row r="5296" spans="1:7" x14ac:dyDescent="0.25">
      <c r="A5296" s="18">
        <f>IF(ISNUMBER(SEARCH('1_Aspectos Geográficos'!$D$6,tab_estados[],1)),MAX($A$1:A5295)+1,0)</f>
        <v>5295</v>
      </c>
      <c r="B5296" s="18" t="s">
        <v>3416</v>
      </c>
      <c r="C5296" s="18" t="s">
        <v>3417</v>
      </c>
      <c r="D5296" s="18" t="s">
        <v>3999</v>
      </c>
      <c r="E5296" s="19" t="s">
        <v>11142</v>
      </c>
      <c r="F5296" s="18" t="str">
        <f t="shared" si="82"/>
        <v>Sorocaba</v>
      </c>
      <c r="G5296" s="19">
        <v>450.38200000000001</v>
      </c>
    </row>
    <row r="5297" spans="1:7" x14ac:dyDescent="0.25">
      <c r="A5297" s="18">
        <f>IF(ISNUMBER(SEARCH('1_Aspectos Geográficos'!$D$6,tab_estados[],1)),MAX($A$1:A5296)+1,0)</f>
        <v>5296</v>
      </c>
      <c r="B5297" s="18" t="s">
        <v>3416</v>
      </c>
      <c r="C5297" s="18" t="s">
        <v>3417</v>
      </c>
      <c r="D5297" s="18" t="s">
        <v>4000</v>
      </c>
      <c r="E5297" s="19" t="s">
        <v>11143</v>
      </c>
      <c r="F5297" s="18" t="str">
        <f t="shared" si="82"/>
        <v>Sud Mennucci</v>
      </c>
      <c r="G5297" s="19">
        <v>594.74400000000003</v>
      </c>
    </row>
    <row r="5298" spans="1:7" x14ac:dyDescent="0.25">
      <c r="A5298" s="18">
        <f>IF(ISNUMBER(SEARCH('1_Aspectos Geográficos'!$D$6,tab_estados[],1)),MAX($A$1:A5297)+1,0)</f>
        <v>5297</v>
      </c>
      <c r="B5298" s="18" t="s">
        <v>3416</v>
      </c>
      <c r="C5298" s="18" t="s">
        <v>3417</v>
      </c>
      <c r="D5298" s="18" t="s">
        <v>4001</v>
      </c>
      <c r="E5298" s="19" t="s">
        <v>11144</v>
      </c>
      <c r="F5298" s="18" t="str">
        <f t="shared" si="82"/>
        <v>Sumaré</v>
      </c>
      <c r="G5298" s="19">
        <v>153.465</v>
      </c>
    </row>
    <row r="5299" spans="1:7" x14ac:dyDescent="0.25">
      <c r="A5299" s="18">
        <f>IF(ISNUMBER(SEARCH('1_Aspectos Geográficos'!$D$6,tab_estados[],1)),MAX($A$1:A5298)+1,0)</f>
        <v>5298</v>
      </c>
      <c r="B5299" s="18" t="s">
        <v>3416</v>
      </c>
      <c r="C5299" s="18" t="s">
        <v>3417</v>
      </c>
      <c r="D5299" s="18" t="s">
        <v>4002</v>
      </c>
      <c r="E5299" s="19" t="s">
        <v>11145</v>
      </c>
      <c r="F5299" s="18" t="str">
        <f t="shared" si="82"/>
        <v>Suzano</v>
      </c>
      <c r="G5299" s="19">
        <v>206.23599999999999</v>
      </c>
    </row>
    <row r="5300" spans="1:7" x14ac:dyDescent="0.25">
      <c r="A5300" s="18">
        <f>IF(ISNUMBER(SEARCH('1_Aspectos Geográficos'!$D$6,tab_estados[],1)),MAX($A$1:A5299)+1,0)</f>
        <v>5299</v>
      </c>
      <c r="B5300" s="18" t="s">
        <v>3416</v>
      </c>
      <c r="C5300" s="18" t="s">
        <v>3417</v>
      </c>
      <c r="D5300" s="18" t="s">
        <v>4003</v>
      </c>
      <c r="E5300" s="19" t="s">
        <v>11146</v>
      </c>
      <c r="F5300" s="18" t="str">
        <f t="shared" si="82"/>
        <v>Suzanápolis</v>
      </c>
      <c r="G5300" s="19">
        <v>330.58699999999999</v>
      </c>
    </row>
    <row r="5301" spans="1:7" x14ac:dyDescent="0.25">
      <c r="A5301" s="18">
        <f>IF(ISNUMBER(SEARCH('1_Aspectos Geográficos'!$D$6,tab_estados[],1)),MAX($A$1:A5300)+1,0)</f>
        <v>5300</v>
      </c>
      <c r="B5301" s="18" t="s">
        <v>3416</v>
      </c>
      <c r="C5301" s="18" t="s">
        <v>3417</v>
      </c>
      <c r="D5301" s="18" t="s">
        <v>4004</v>
      </c>
      <c r="E5301" s="19" t="s">
        <v>11147</v>
      </c>
      <c r="F5301" s="18" t="str">
        <f t="shared" si="82"/>
        <v>Tabapuã</v>
      </c>
      <c r="G5301" s="19">
        <v>345.79199999999997</v>
      </c>
    </row>
    <row r="5302" spans="1:7" x14ac:dyDescent="0.25">
      <c r="A5302" s="18">
        <f>IF(ISNUMBER(SEARCH('1_Aspectos Geográficos'!$D$6,tab_estados[],1)),MAX($A$1:A5301)+1,0)</f>
        <v>5301</v>
      </c>
      <c r="B5302" s="18" t="s">
        <v>3416</v>
      </c>
      <c r="C5302" s="18" t="s">
        <v>3417</v>
      </c>
      <c r="D5302" s="18" t="s">
        <v>4005</v>
      </c>
      <c r="E5302" s="19" t="s">
        <v>6070</v>
      </c>
      <c r="F5302" s="18" t="str">
        <f t="shared" si="82"/>
        <v>Tabatinga</v>
      </c>
      <c r="G5302" s="19">
        <v>368.60399999999998</v>
      </c>
    </row>
    <row r="5303" spans="1:7" x14ac:dyDescent="0.25">
      <c r="A5303" s="18">
        <f>IF(ISNUMBER(SEARCH('1_Aspectos Geográficos'!$D$6,tab_estados[],1)),MAX($A$1:A5302)+1,0)</f>
        <v>5302</v>
      </c>
      <c r="B5303" s="18" t="s">
        <v>3416</v>
      </c>
      <c r="C5303" s="18" t="s">
        <v>3417</v>
      </c>
      <c r="D5303" s="18" t="s">
        <v>4006</v>
      </c>
      <c r="E5303" s="19" t="s">
        <v>11148</v>
      </c>
      <c r="F5303" s="18" t="str">
        <f t="shared" si="82"/>
        <v>Taboão Da Serra</v>
      </c>
      <c r="G5303" s="19">
        <v>20.388000000000002</v>
      </c>
    </row>
    <row r="5304" spans="1:7" x14ac:dyDescent="0.25">
      <c r="A5304" s="18">
        <f>IF(ISNUMBER(SEARCH('1_Aspectos Geográficos'!$D$6,tab_estados[],1)),MAX($A$1:A5303)+1,0)</f>
        <v>5303</v>
      </c>
      <c r="B5304" s="18" t="s">
        <v>3416</v>
      </c>
      <c r="C5304" s="18" t="s">
        <v>3417</v>
      </c>
      <c r="D5304" s="18" t="s">
        <v>4007</v>
      </c>
      <c r="E5304" s="19" t="s">
        <v>11149</v>
      </c>
      <c r="F5304" s="18" t="str">
        <f t="shared" si="82"/>
        <v>Taciba</v>
      </c>
      <c r="G5304" s="19">
        <v>607.26599999999996</v>
      </c>
    </row>
    <row r="5305" spans="1:7" x14ac:dyDescent="0.25">
      <c r="A5305" s="18">
        <f>IF(ISNUMBER(SEARCH('1_Aspectos Geográficos'!$D$6,tab_estados[],1)),MAX($A$1:A5304)+1,0)</f>
        <v>5304</v>
      </c>
      <c r="B5305" s="18" t="s">
        <v>3416</v>
      </c>
      <c r="C5305" s="18" t="s">
        <v>3417</v>
      </c>
      <c r="D5305" s="18" t="s">
        <v>4008</v>
      </c>
      <c r="E5305" s="19" t="s">
        <v>11150</v>
      </c>
      <c r="F5305" s="18" t="str">
        <f t="shared" si="82"/>
        <v>Taguaí</v>
      </c>
      <c r="G5305" s="19">
        <v>145.33199999999999</v>
      </c>
    </row>
    <row r="5306" spans="1:7" x14ac:dyDescent="0.25">
      <c r="A5306" s="18">
        <f>IF(ISNUMBER(SEARCH('1_Aspectos Geográficos'!$D$6,tab_estados[],1)),MAX($A$1:A5305)+1,0)</f>
        <v>5305</v>
      </c>
      <c r="B5306" s="18" t="s">
        <v>3416</v>
      </c>
      <c r="C5306" s="18" t="s">
        <v>3417</v>
      </c>
      <c r="D5306" s="18" t="s">
        <v>4009</v>
      </c>
      <c r="E5306" s="19" t="s">
        <v>11151</v>
      </c>
      <c r="F5306" s="18" t="str">
        <f t="shared" si="82"/>
        <v>Taiaçu</v>
      </c>
      <c r="G5306" s="19">
        <v>107.059</v>
      </c>
    </row>
    <row r="5307" spans="1:7" x14ac:dyDescent="0.25">
      <c r="A5307" s="18">
        <f>IF(ISNUMBER(SEARCH('1_Aspectos Geográficos'!$D$6,tab_estados[],1)),MAX($A$1:A5306)+1,0)</f>
        <v>5306</v>
      </c>
      <c r="B5307" s="18" t="s">
        <v>3416</v>
      </c>
      <c r="C5307" s="18" t="s">
        <v>3417</v>
      </c>
      <c r="D5307" s="18" t="s">
        <v>4010</v>
      </c>
      <c r="E5307" s="19" t="s">
        <v>11152</v>
      </c>
      <c r="F5307" s="18" t="str">
        <f t="shared" si="82"/>
        <v>Taiúva</v>
      </c>
      <c r="G5307" s="19">
        <v>132.459</v>
      </c>
    </row>
    <row r="5308" spans="1:7" x14ac:dyDescent="0.25">
      <c r="A5308" s="18">
        <f>IF(ISNUMBER(SEARCH('1_Aspectos Geográficos'!$D$6,tab_estados[],1)),MAX($A$1:A5307)+1,0)</f>
        <v>5307</v>
      </c>
      <c r="B5308" s="18" t="s">
        <v>3416</v>
      </c>
      <c r="C5308" s="18" t="s">
        <v>3417</v>
      </c>
      <c r="D5308" s="18" t="s">
        <v>4011</v>
      </c>
      <c r="E5308" s="19" t="s">
        <v>11153</v>
      </c>
      <c r="F5308" s="18" t="str">
        <f t="shared" si="82"/>
        <v>Tambaú</v>
      </c>
      <c r="G5308" s="19">
        <v>561.78800000000001</v>
      </c>
    </row>
    <row r="5309" spans="1:7" x14ac:dyDescent="0.25">
      <c r="A5309" s="18">
        <f>IF(ISNUMBER(SEARCH('1_Aspectos Geográficos'!$D$6,tab_estados[],1)),MAX($A$1:A5308)+1,0)</f>
        <v>5308</v>
      </c>
      <c r="B5309" s="18" t="s">
        <v>3416</v>
      </c>
      <c r="C5309" s="18" t="s">
        <v>3417</v>
      </c>
      <c r="D5309" s="18" t="s">
        <v>4012</v>
      </c>
      <c r="E5309" s="19" t="s">
        <v>11154</v>
      </c>
      <c r="F5309" s="18" t="str">
        <f t="shared" si="82"/>
        <v>Tanabi</v>
      </c>
      <c r="G5309" s="19">
        <v>747.21799999999996</v>
      </c>
    </row>
    <row r="5310" spans="1:7" x14ac:dyDescent="0.25">
      <c r="A5310" s="18">
        <f>IF(ISNUMBER(SEARCH('1_Aspectos Geográficos'!$D$6,tab_estados[],1)),MAX($A$1:A5309)+1,0)</f>
        <v>5309</v>
      </c>
      <c r="B5310" s="18" t="s">
        <v>3416</v>
      </c>
      <c r="C5310" s="18" t="s">
        <v>3417</v>
      </c>
      <c r="D5310" s="18" t="s">
        <v>4013</v>
      </c>
      <c r="E5310" s="19" t="s">
        <v>8471</v>
      </c>
      <c r="F5310" s="18" t="str">
        <f t="shared" si="82"/>
        <v>Tapiraí</v>
      </c>
      <c r="G5310" s="19">
        <v>755.1</v>
      </c>
    </row>
    <row r="5311" spans="1:7" x14ac:dyDescent="0.25">
      <c r="A5311" s="18">
        <f>IF(ISNUMBER(SEARCH('1_Aspectos Geográficos'!$D$6,tab_estados[],1)),MAX($A$1:A5310)+1,0)</f>
        <v>5310</v>
      </c>
      <c r="B5311" s="18" t="s">
        <v>3416</v>
      </c>
      <c r="C5311" s="18" t="s">
        <v>3417</v>
      </c>
      <c r="D5311" s="18" t="s">
        <v>4014</v>
      </c>
      <c r="E5311" s="19" t="s">
        <v>11155</v>
      </c>
      <c r="F5311" s="18" t="str">
        <f t="shared" si="82"/>
        <v>Tapiratiba</v>
      </c>
      <c r="G5311" s="19">
        <v>221.89099999999999</v>
      </c>
    </row>
    <row r="5312" spans="1:7" x14ac:dyDescent="0.25">
      <c r="A5312" s="18">
        <f>IF(ISNUMBER(SEARCH('1_Aspectos Geográficos'!$D$6,tab_estados[],1)),MAX($A$1:A5311)+1,0)</f>
        <v>5311</v>
      </c>
      <c r="B5312" s="18" t="s">
        <v>3416</v>
      </c>
      <c r="C5312" s="18" t="s">
        <v>3417</v>
      </c>
      <c r="D5312" s="18" t="s">
        <v>4015</v>
      </c>
      <c r="E5312" s="19" t="s">
        <v>11156</v>
      </c>
      <c r="F5312" s="18" t="str">
        <f t="shared" si="82"/>
        <v>Taquaral</v>
      </c>
      <c r="G5312" s="19">
        <v>53.892000000000003</v>
      </c>
    </row>
    <row r="5313" spans="1:7" x14ac:dyDescent="0.25">
      <c r="A5313" s="18">
        <f>IF(ISNUMBER(SEARCH('1_Aspectos Geográficos'!$D$6,tab_estados[],1)),MAX($A$1:A5312)+1,0)</f>
        <v>5312</v>
      </c>
      <c r="B5313" s="18" t="s">
        <v>3416</v>
      </c>
      <c r="C5313" s="18" t="s">
        <v>3417</v>
      </c>
      <c r="D5313" s="18" t="s">
        <v>4016</v>
      </c>
      <c r="E5313" s="19" t="s">
        <v>11157</v>
      </c>
      <c r="F5313" s="18" t="str">
        <f t="shared" si="82"/>
        <v>Taquaritinga</v>
      </c>
      <c r="G5313" s="19">
        <v>594.33500000000004</v>
      </c>
    </row>
    <row r="5314" spans="1:7" x14ac:dyDescent="0.25">
      <c r="A5314" s="18">
        <f>IF(ISNUMBER(SEARCH('1_Aspectos Geográficos'!$D$6,tab_estados[],1)),MAX($A$1:A5313)+1,0)</f>
        <v>5313</v>
      </c>
      <c r="B5314" s="18" t="s">
        <v>3416</v>
      </c>
      <c r="C5314" s="18" t="s">
        <v>3417</v>
      </c>
      <c r="D5314" s="18" t="s">
        <v>4017</v>
      </c>
      <c r="E5314" s="19" t="s">
        <v>11158</v>
      </c>
      <c r="F5314" s="18" t="str">
        <f t="shared" ref="F5314:F5377" si="83">IFERROR(VLOOKUP(ROW(A5313),lista,5,0),"")</f>
        <v>Taquarituba</v>
      </c>
      <c r="G5314" s="19">
        <v>448.51499999999999</v>
      </c>
    </row>
    <row r="5315" spans="1:7" x14ac:dyDescent="0.25">
      <c r="A5315" s="18">
        <f>IF(ISNUMBER(SEARCH('1_Aspectos Geográficos'!$D$6,tab_estados[],1)),MAX($A$1:A5314)+1,0)</f>
        <v>5314</v>
      </c>
      <c r="B5315" s="18" t="s">
        <v>3416</v>
      </c>
      <c r="C5315" s="18" t="s">
        <v>3417</v>
      </c>
      <c r="D5315" s="18" t="s">
        <v>4018</v>
      </c>
      <c r="E5315" s="19" t="s">
        <v>11159</v>
      </c>
      <c r="F5315" s="18" t="str">
        <f t="shared" si="83"/>
        <v>Taquarivaí</v>
      </c>
      <c r="G5315" s="19">
        <v>231.792</v>
      </c>
    </row>
    <row r="5316" spans="1:7" x14ac:dyDescent="0.25">
      <c r="A5316" s="18">
        <f>IF(ISNUMBER(SEARCH('1_Aspectos Geográficos'!$D$6,tab_estados[],1)),MAX($A$1:A5315)+1,0)</f>
        <v>5315</v>
      </c>
      <c r="B5316" s="18" t="s">
        <v>3416</v>
      </c>
      <c r="C5316" s="18" t="s">
        <v>3417</v>
      </c>
      <c r="D5316" s="18" t="s">
        <v>4019</v>
      </c>
      <c r="E5316" s="19" t="s">
        <v>11160</v>
      </c>
      <c r="F5316" s="18" t="str">
        <f t="shared" si="83"/>
        <v>Tarabai</v>
      </c>
      <c r="G5316" s="19">
        <v>201.38499999999999</v>
      </c>
    </row>
    <row r="5317" spans="1:7" x14ac:dyDescent="0.25">
      <c r="A5317" s="18">
        <f>IF(ISNUMBER(SEARCH('1_Aspectos Geográficos'!$D$6,tab_estados[],1)),MAX($A$1:A5316)+1,0)</f>
        <v>5316</v>
      </c>
      <c r="B5317" s="18" t="s">
        <v>3416</v>
      </c>
      <c r="C5317" s="18" t="s">
        <v>3417</v>
      </c>
      <c r="D5317" s="18" t="s">
        <v>4020</v>
      </c>
      <c r="E5317" s="19" t="s">
        <v>11161</v>
      </c>
      <c r="F5317" s="18" t="str">
        <f t="shared" si="83"/>
        <v>Tarumã</v>
      </c>
      <c r="G5317" s="19">
        <v>302.91300000000001</v>
      </c>
    </row>
    <row r="5318" spans="1:7" x14ac:dyDescent="0.25">
      <c r="A5318" s="18">
        <f>IF(ISNUMBER(SEARCH('1_Aspectos Geográficos'!$D$6,tab_estados[],1)),MAX($A$1:A5317)+1,0)</f>
        <v>5317</v>
      </c>
      <c r="B5318" s="18" t="s">
        <v>3416</v>
      </c>
      <c r="C5318" s="18" t="s">
        <v>3417</v>
      </c>
      <c r="D5318" s="18" t="s">
        <v>4021</v>
      </c>
      <c r="E5318" s="19" t="s">
        <v>11162</v>
      </c>
      <c r="F5318" s="18" t="str">
        <f t="shared" si="83"/>
        <v>Tatuí</v>
      </c>
      <c r="G5318" s="19">
        <v>523.74900000000002</v>
      </c>
    </row>
    <row r="5319" spans="1:7" x14ac:dyDescent="0.25">
      <c r="A5319" s="18">
        <f>IF(ISNUMBER(SEARCH('1_Aspectos Geográficos'!$D$6,tab_estados[],1)),MAX($A$1:A5318)+1,0)</f>
        <v>5318</v>
      </c>
      <c r="B5319" s="18" t="s">
        <v>3416</v>
      </c>
      <c r="C5319" s="18" t="s">
        <v>3417</v>
      </c>
      <c r="D5319" s="18" t="s">
        <v>4022</v>
      </c>
      <c r="E5319" s="19" t="s">
        <v>11163</v>
      </c>
      <c r="F5319" s="18" t="str">
        <f t="shared" si="83"/>
        <v>Taubaté</v>
      </c>
      <c r="G5319" s="19">
        <v>625.00300000000004</v>
      </c>
    </row>
    <row r="5320" spans="1:7" x14ac:dyDescent="0.25">
      <c r="A5320" s="18">
        <f>IF(ISNUMBER(SEARCH('1_Aspectos Geográficos'!$D$6,tab_estados[],1)),MAX($A$1:A5319)+1,0)</f>
        <v>5319</v>
      </c>
      <c r="B5320" s="18" t="s">
        <v>3416</v>
      </c>
      <c r="C5320" s="18" t="s">
        <v>3417</v>
      </c>
      <c r="D5320" s="18" t="s">
        <v>4023</v>
      </c>
      <c r="E5320" s="19" t="s">
        <v>11164</v>
      </c>
      <c r="F5320" s="18" t="str">
        <f t="shared" si="83"/>
        <v>Tejupá</v>
      </c>
      <c r="G5320" s="19">
        <v>296.18900000000002</v>
      </c>
    </row>
    <row r="5321" spans="1:7" x14ac:dyDescent="0.25">
      <c r="A5321" s="18">
        <f>IF(ISNUMBER(SEARCH('1_Aspectos Geográficos'!$D$6,tab_estados[],1)),MAX($A$1:A5320)+1,0)</f>
        <v>5320</v>
      </c>
      <c r="B5321" s="18" t="s">
        <v>3416</v>
      </c>
      <c r="C5321" s="18" t="s">
        <v>3417</v>
      </c>
      <c r="D5321" s="18" t="s">
        <v>4024</v>
      </c>
      <c r="E5321" s="19" t="s">
        <v>6735</v>
      </c>
      <c r="F5321" s="18" t="str">
        <f t="shared" si="83"/>
        <v>Teodoro Sampaio</v>
      </c>
      <c r="G5321" s="19">
        <v>1555.8030000000001</v>
      </c>
    </row>
    <row r="5322" spans="1:7" x14ac:dyDescent="0.25">
      <c r="A5322" s="18">
        <f>IF(ISNUMBER(SEARCH('1_Aspectos Geográficos'!$D$6,tab_estados[],1)),MAX($A$1:A5321)+1,0)</f>
        <v>5321</v>
      </c>
      <c r="B5322" s="18" t="s">
        <v>3416</v>
      </c>
      <c r="C5322" s="18" t="s">
        <v>3417</v>
      </c>
      <c r="D5322" s="18" t="s">
        <v>4025</v>
      </c>
      <c r="E5322" s="19" t="s">
        <v>9191</v>
      </c>
      <c r="F5322" s="18" t="str">
        <f t="shared" si="83"/>
        <v>Terra Roxa</v>
      </c>
      <c r="G5322" s="19">
        <v>221.541</v>
      </c>
    </row>
    <row r="5323" spans="1:7" x14ac:dyDescent="0.25">
      <c r="A5323" s="18">
        <f>IF(ISNUMBER(SEARCH('1_Aspectos Geográficos'!$D$6,tab_estados[],1)),MAX($A$1:A5322)+1,0)</f>
        <v>5322</v>
      </c>
      <c r="B5323" s="18" t="s">
        <v>3416</v>
      </c>
      <c r="C5323" s="18" t="s">
        <v>3417</v>
      </c>
      <c r="D5323" s="18" t="s">
        <v>4026</v>
      </c>
      <c r="E5323" s="19" t="s">
        <v>11165</v>
      </c>
      <c r="F5323" s="18" t="str">
        <f t="shared" si="83"/>
        <v>Tietê</v>
      </c>
      <c r="G5323" s="19">
        <v>404.39600000000002</v>
      </c>
    </row>
    <row r="5324" spans="1:7" x14ac:dyDescent="0.25">
      <c r="A5324" s="18">
        <f>IF(ISNUMBER(SEARCH('1_Aspectos Geográficos'!$D$6,tab_estados[],1)),MAX($A$1:A5323)+1,0)</f>
        <v>5323</v>
      </c>
      <c r="B5324" s="18" t="s">
        <v>3416</v>
      </c>
      <c r="C5324" s="18" t="s">
        <v>3417</v>
      </c>
      <c r="D5324" s="18" t="s">
        <v>4027</v>
      </c>
      <c r="E5324" s="19" t="s">
        <v>11166</v>
      </c>
      <c r="F5324" s="18" t="str">
        <f t="shared" si="83"/>
        <v>Timburi</v>
      </c>
      <c r="G5324" s="19">
        <v>196.79</v>
      </c>
    </row>
    <row r="5325" spans="1:7" x14ac:dyDescent="0.25">
      <c r="A5325" s="18">
        <f>IF(ISNUMBER(SEARCH('1_Aspectos Geográficos'!$D$6,tab_estados[],1)),MAX($A$1:A5324)+1,0)</f>
        <v>5324</v>
      </c>
      <c r="B5325" s="18" t="s">
        <v>3416</v>
      </c>
      <c r="C5325" s="18" t="s">
        <v>3417</v>
      </c>
      <c r="D5325" s="18" t="s">
        <v>4028</v>
      </c>
      <c r="E5325" s="19" t="s">
        <v>11167</v>
      </c>
      <c r="F5325" s="18" t="str">
        <f t="shared" si="83"/>
        <v>Torre De Pedra</v>
      </c>
      <c r="G5325" s="19">
        <v>71.347999999999999</v>
      </c>
    </row>
    <row r="5326" spans="1:7" x14ac:dyDescent="0.25">
      <c r="A5326" s="18">
        <f>IF(ISNUMBER(SEARCH('1_Aspectos Geográficos'!$D$6,tab_estados[],1)),MAX($A$1:A5325)+1,0)</f>
        <v>5325</v>
      </c>
      <c r="B5326" s="18" t="s">
        <v>3416</v>
      </c>
      <c r="C5326" s="18" t="s">
        <v>3417</v>
      </c>
      <c r="D5326" s="18" t="s">
        <v>4029</v>
      </c>
      <c r="E5326" s="19" t="s">
        <v>11168</v>
      </c>
      <c r="F5326" s="18" t="str">
        <f t="shared" si="83"/>
        <v>Torrinha</v>
      </c>
      <c r="G5326" s="19">
        <v>315.26600000000002</v>
      </c>
    </row>
    <row r="5327" spans="1:7" x14ac:dyDescent="0.25">
      <c r="A5327" s="18">
        <f>IF(ISNUMBER(SEARCH('1_Aspectos Geográficos'!$D$6,tab_estados[],1)),MAX($A$1:A5326)+1,0)</f>
        <v>5326</v>
      </c>
      <c r="B5327" s="18" t="s">
        <v>3416</v>
      </c>
      <c r="C5327" s="18" t="s">
        <v>3417</v>
      </c>
      <c r="D5327" s="18" t="s">
        <v>4030</v>
      </c>
      <c r="E5327" s="19" t="s">
        <v>11169</v>
      </c>
      <c r="F5327" s="18" t="str">
        <f t="shared" si="83"/>
        <v>Trabiju</v>
      </c>
      <c r="G5327" s="19">
        <v>63.420999999999999</v>
      </c>
    </row>
    <row r="5328" spans="1:7" x14ac:dyDescent="0.25">
      <c r="A5328" s="18">
        <f>IF(ISNUMBER(SEARCH('1_Aspectos Geográficos'!$D$6,tab_estados[],1)),MAX($A$1:A5327)+1,0)</f>
        <v>5327</v>
      </c>
      <c r="B5328" s="18" t="s">
        <v>3416</v>
      </c>
      <c r="C5328" s="18" t="s">
        <v>3417</v>
      </c>
      <c r="D5328" s="18" t="s">
        <v>4031</v>
      </c>
      <c r="E5328" s="19" t="s">
        <v>11170</v>
      </c>
      <c r="F5328" s="18" t="str">
        <f t="shared" si="83"/>
        <v>Tremembé</v>
      </c>
      <c r="G5328" s="19">
        <v>191.09399999999999</v>
      </c>
    </row>
    <row r="5329" spans="1:7" x14ac:dyDescent="0.25">
      <c r="A5329" s="18">
        <f>IF(ISNUMBER(SEARCH('1_Aspectos Geográficos'!$D$6,tab_estados[],1)),MAX($A$1:A5328)+1,0)</f>
        <v>5328</v>
      </c>
      <c r="B5329" s="18" t="s">
        <v>3416</v>
      </c>
      <c r="C5329" s="18" t="s">
        <v>3417</v>
      </c>
      <c r="D5329" s="18" t="s">
        <v>4032</v>
      </c>
      <c r="E5329" s="19" t="s">
        <v>11171</v>
      </c>
      <c r="F5329" s="18" t="str">
        <f t="shared" si="83"/>
        <v>Três Fronteiras</v>
      </c>
      <c r="G5329" s="19">
        <v>151.59399999999999</v>
      </c>
    </row>
    <row r="5330" spans="1:7" x14ac:dyDescent="0.25">
      <c r="A5330" s="18">
        <f>IF(ISNUMBER(SEARCH('1_Aspectos Geográficos'!$D$6,tab_estados[],1)),MAX($A$1:A5329)+1,0)</f>
        <v>5329</v>
      </c>
      <c r="B5330" s="18" t="s">
        <v>3416</v>
      </c>
      <c r="C5330" s="18" t="s">
        <v>3417</v>
      </c>
      <c r="D5330" s="18" t="s">
        <v>4033</v>
      </c>
      <c r="E5330" s="19" t="s">
        <v>11172</v>
      </c>
      <c r="F5330" s="18" t="str">
        <f t="shared" si="83"/>
        <v>Tuiuti</v>
      </c>
      <c r="G5330" s="19">
        <v>126.73099999999999</v>
      </c>
    </row>
    <row r="5331" spans="1:7" x14ac:dyDescent="0.25">
      <c r="A5331" s="18">
        <f>IF(ISNUMBER(SEARCH('1_Aspectos Geográficos'!$D$6,tab_estados[],1)),MAX($A$1:A5330)+1,0)</f>
        <v>5330</v>
      </c>
      <c r="B5331" s="18" t="s">
        <v>3416</v>
      </c>
      <c r="C5331" s="18" t="s">
        <v>3417</v>
      </c>
      <c r="D5331" s="18" t="s">
        <v>4034</v>
      </c>
      <c r="E5331" s="19" t="s">
        <v>11173</v>
      </c>
      <c r="F5331" s="18" t="str">
        <f t="shared" si="83"/>
        <v>Tupã</v>
      </c>
      <c r="G5331" s="19">
        <v>627.98599999999999</v>
      </c>
    </row>
    <row r="5332" spans="1:7" x14ac:dyDescent="0.25">
      <c r="A5332" s="18">
        <f>IF(ISNUMBER(SEARCH('1_Aspectos Geográficos'!$D$6,tab_estados[],1)),MAX($A$1:A5331)+1,0)</f>
        <v>5331</v>
      </c>
      <c r="B5332" s="18" t="s">
        <v>3416</v>
      </c>
      <c r="C5332" s="18" t="s">
        <v>3417</v>
      </c>
      <c r="D5332" s="18" t="s">
        <v>4035</v>
      </c>
      <c r="E5332" s="19" t="s">
        <v>11174</v>
      </c>
      <c r="F5332" s="18" t="str">
        <f t="shared" si="83"/>
        <v>Tupi Paulista</v>
      </c>
      <c r="G5332" s="19">
        <v>244.77</v>
      </c>
    </row>
    <row r="5333" spans="1:7" x14ac:dyDescent="0.25">
      <c r="A5333" s="18">
        <f>IF(ISNUMBER(SEARCH('1_Aspectos Geográficos'!$D$6,tab_estados[],1)),MAX($A$1:A5332)+1,0)</f>
        <v>5332</v>
      </c>
      <c r="B5333" s="18" t="s">
        <v>3416</v>
      </c>
      <c r="C5333" s="18" t="s">
        <v>3417</v>
      </c>
      <c r="D5333" s="18" t="s">
        <v>4036</v>
      </c>
      <c r="E5333" s="19" t="s">
        <v>11175</v>
      </c>
      <c r="F5333" s="18" t="str">
        <f t="shared" si="83"/>
        <v>Turiúba</v>
      </c>
      <c r="G5333" s="19">
        <v>153.23500000000001</v>
      </c>
    </row>
    <row r="5334" spans="1:7" x14ac:dyDescent="0.25">
      <c r="A5334" s="18">
        <f>IF(ISNUMBER(SEARCH('1_Aspectos Geográficos'!$D$6,tab_estados[],1)),MAX($A$1:A5333)+1,0)</f>
        <v>5333</v>
      </c>
      <c r="B5334" s="18" t="s">
        <v>3416</v>
      </c>
      <c r="C5334" s="18" t="s">
        <v>3417</v>
      </c>
      <c r="D5334" s="18" t="s">
        <v>4037</v>
      </c>
      <c r="E5334" s="19" t="s">
        <v>8487</v>
      </c>
      <c r="F5334" s="18" t="str">
        <f t="shared" si="83"/>
        <v>Turmalina</v>
      </c>
      <c r="G5334" s="19">
        <v>147.797</v>
      </c>
    </row>
    <row r="5335" spans="1:7" x14ac:dyDescent="0.25">
      <c r="A5335" s="18">
        <f>IF(ISNUMBER(SEARCH('1_Aspectos Geográficos'!$D$6,tab_estados[],1)),MAX($A$1:A5334)+1,0)</f>
        <v>5334</v>
      </c>
      <c r="B5335" s="18" t="s">
        <v>3416</v>
      </c>
      <c r="C5335" s="18" t="s">
        <v>3417</v>
      </c>
      <c r="D5335" s="18" t="s">
        <v>4038</v>
      </c>
      <c r="E5335" s="19" t="s">
        <v>11176</v>
      </c>
      <c r="F5335" s="18" t="str">
        <f t="shared" si="83"/>
        <v>Ubarana</v>
      </c>
      <c r="G5335" s="19">
        <v>209.86099999999999</v>
      </c>
    </row>
    <row r="5336" spans="1:7" x14ac:dyDescent="0.25">
      <c r="A5336" s="18">
        <f>IF(ISNUMBER(SEARCH('1_Aspectos Geográficos'!$D$6,tab_estados[],1)),MAX($A$1:A5335)+1,0)</f>
        <v>5335</v>
      </c>
      <c r="B5336" s="18" t="s">
        <v>3416</v>
      </c>
      <c r="C5336" s="18" t="s">
        <v>3417</v>
      </c>
      <c r="D5336" s="18" t="s">
        <v>4039</v>
      </c>
      <c r="E5336" s="19" t="s">
        <v>11177</v>
      </c>
      <c r="F5336" s="18" t="str">
        <f t="shared" si="83"/>
        <v>Ubatuba</v>
      </c>
      <c r="G5336" s="19">
        <v>708.10500000000002</v>
      </c>
    </row>
    <row r="5337" spans="1:7" x14ac:dyDescent="0.25">
      <c r="A5337" s="18">
        <f>IF(ISNUMBER(SEARCH('1_Aspectos Geográficos'!$D$6,tab_estados[],1)),MAX($A$1:A5336)+1,0)</f>
        <v>5336</v>
      </c>
      <c r="B5337" s="18" t="s">
        <v>3416</v>
      </c>
      <c r="C5337" s="18" t="s">
        <v>3417</v>
      </c>
      <c r="D5337" s="18" t="s">
        <v>4040</v>
      </c>
      <c r="E5337" s="19" t="s">
        <v>11178</v>
      </c>
      <c r="F5337" s="18" t="str">
        <f t="shared" si="83"/>
        <v>Ubirajara</v>
      </c>
      <c r="G5337" s="19">
        <v>282.17899999999997</v>
      </c>
    </row>
    <row r="5338" spans="1:7" x14ac:dyDescent="0.25">
      <c r="A5338" s="18">
        <f>IF(ISNUMBER(SEARCH('1_Aspectos Geográficos'!$D$6,tab_estados[],1)),MAX($A$1:A5337)+1,0)</f>
        <v>5337</v>
      </c>
      <c r="B5338" s="18" t="s">
        <v>3416</v>
      </c>
      <c r="C5338" s="18" t="s">
        <v>3417</v>
      </c>
      <c r="D5338" s="18" t="s">
        <v>4041</v>
      </c>
      <c r="E5338" s="19" t="s">
        <v>11179</v>
      </c>
      <c r="F5338" s="18" t="str">
        <f t="shared" si="83"/>
        <v>Uchoa</v>
      </c>
      <c r="G5338" s="19">
        <v>252.434</v>
      </c>
    </row>
    <row r="5339" spans="1:7" x14ac:dyDescent="0.25">
      <c r="A5339" s="18">
        <f>IF(ISNUMBER(SEARCH('1_Aspectos Geográficos'!$D$6,tab_estados[],1)),MAX($A$1:A5338)+1,0)</f>
        <v>5338</v>
      </c>
      <c r="B5339" s="18" t="s">
        <v>3416</v>
      </c>
      <c r="C5339" s="18" t="s">
        <v>3417</v>
      </c>
      <c r="D5339" s="18" t="s">
        <v>4042</v>
      </c>
      <c r="E5339" s="19" t="s">
        <v>11180</v>
      </c>
      <c r="F5339" s="18" t="str">
        <f t="shared" si="83"/>
        <v>União Paulista</v>
      </c>
      <c r="G5339" s="19">
        <v>79.055999999999997</v>
      </c>
    </row>
    <row r="5340" spans="1:7" x14ac:dyDescent="0.25">
      <c r="A5340" s="18">
        <f>IF(ISNUMBER(SEARCH('1_Aspectos Geográficos'!$D$6,tab_estados[],1)),MAX($A$1:A5339)+1,0)</f>
        <v>5339</v>
      </c>
      <c r="B5340" s="18" t="s">
        <v>3416</v>
      </c>
      <c r="C5340" s="18" t="s">
        <v>3417</v>
      </c>
      <c r="D5340" s="18" t="s">
        <v>4043</v>
      </c>
      <c r="E5340" s="19" t="s">
        <v>11181</v>
      </c>
      <c r="F5340" s="18" t="str">
        <f t="shared" si="83"/>
        <v>Urânia</v>
      </c>
      <c r="G5340" s="19">
        <v>209.262</v>
      </c>
    </row>
    <row r="5341" spans="1:7" x14ac:dyDescent="0.25">
      <c r="A5341" s="18">
        <f>IF(ISNUMBER(SEARCH('1_Aspectos Geográficos'!$D$6,tab_estados[],1)),MAX($A$1:A5340)+1,0)</f>
        <v>5340</v>
      </c>
      <c r="B5341" s="18" t="s">
        <v>3416</v>
      </c>
      <c r="C5341" s="18" t="s">
        <v>3417</v>
      </c>
      <c r="D5341" s="18" t="s">
        <v>4044</v>
      </c>
      <c r="E5341" s="19" t="s">
        <v>11182</v>
      </c>
      <c r="F5341" s="18" t="str">
        <f t="shared" si="83"/>
        <v>Uru</v>
      </c>
      <c r="G5341" s="19">
        <v>146.90100000000001</v>
      </c>
    </row>
    <row r="5342" spans="1:7" x14ac:dyDescent="0.25">
      <c r="A5342" s="18">
        <f>IF(ISNUMBER(SEARCH('1_Aspectos Geográficos'!$D$6,tab_estados[],1)),MAX($A$1:A5341)+1,0)</f>
        <v>5341</v>
      </c>
      <c r="B5342" s="18" t="s">
        <v>3416</v>
      </c>
      <c r="C5342" s="18" t="s">
        <v>3417</v>
      </c>
      <c r="D5342" s="18" t="s">
        <v>4045</v>
      </c>
      <c r="E5342" s="19" t="s">
        <v>11183</v>
      </c>
      <c r="F5342" s="18" t="str">
        <f t="shared" si="83"/>
        <v>Urupês</v>
      </c>
      <c r="G5342" s="19">
        <v>323.916</v>
      </c>
    </row>
    <row r="5343" spans="1:7" x14ac:dyDescent="0.25">
      <c r="A5343" s="18">
        <f>IF(ISNUMBER(SEARCH('1_Aspectos Geográficos'!$D$6,tab_estados[],1)),MAX($A$1:A5342)+1,0)</f>
        <v>5342</v>
      </c>
      <c r="B5343" s="18" t="s">
        <v>3416</v>
      </c>
      <c r="C5343" s="18" t="s">
        <v>3417</v>
      </c>
      <c r="D5343" s="18" t="s">
        <v>4046</v>
      </c>
      <c r="E5343" s="19" t="s">
        <v>11184</v>
      </c>
      <c r="F5343" s="18" t="str">
        <f t="shared" si="83"/>
        <v>Valentim Gentil</v>
      </c>
      <c r="G5343" s="19">
        <v>149.74100000000001</v>
      </c>
    </row>
    <row r="5344" spans="1:7" x14ac:dyDescent="0.25">
      <c r="A5344" s="18">
        <f>IF(ISNUMBER(SEARCH('1_Aspectos Geográficos'!$D$6,tab_estados[],1)),MAX($A$1:A5343)+1,0)</f>
        <v>5343</v>
      </c>
      <c r="B5344" s="18" t="s">
        <v>3416</v>
      </c>
      <c r="C5344" s="18" t="s">
        <v>3417</v>
      </c>
      <c r="D5344" s="18" t="s">
        <v>4047</v>
      </c>
      <c r="E5344" s="19" t="s">
        <v>11185</v>
      </c>
      <c r="F5344" s="18" t="str">
        <f t="shared" si="83"/>
        <v>Valinhos</v>
      </c>
      <c r="G5344" s="19">
        <v>148.53800000000001</v>
      </c>
    </row>
    <row r="5345" spans="1:7" x14ac:dyDescent="0.25">
      <c r="A5345" s="18">
        <f>IF(ISNUMBER(SEARCH('1_Aspectos Geográficos'!$D$6,tab_estados[],1)),MAX($A$1:A5344)+1,0)</f>
        <v>5344</v>
      </c>
      <c r="B5345" s="18" t="s">
        <v>3416</v>
      </c>
      <c r="C5345" s="18" t="s">
        <v>3417</v>
      </c>
      <c r="D5345" s="18" t="s">
        <v>4048</v>
      </c>
      <c r="E5345" s="19" t="s">
        <v>11186</v>
      </c>
      <c r="F5345" s="18" t="str">
        <f t="shared" si="83"/>
        <v>Valparaíso</v>
      </c>
      <c r="G5345" s="19">
        <v>857.66099999999994</v>
      </c>
    </row>
    <row r="5346" spans="1:7" x14ac:dyDescent="0.25">
      <c r="A5346" s="18">
        <f>IF(ISNUMBER(SEARCH('1_Aspectos Geográficos'!$D$6,tab_estados[],1)),MAX($A$1:A5345)+1,0)</f>
        <v>5345</v>
      </c>
      <c r="B5346" s="18" t="s">
        <v>3416</v>
      </c>
      <c r="C5346" s="18" t="s">
        <v>3417</v>
      </c>
      <c r="D5346" s="18" t="s">
        <v>4049</v>
      </c>
      <c r="E5346" s="19" t="s">
        <v>10594</v>
      </c>
      <c r="F5346" s="18" t="str">
        <f t="shared" si="83"/>
        <v>Vargem</v>
      </c>
      <c r="G5346" s="19">
        <v>142.59700000000001</v>
      </c>
    </row>
    <row r="5347" spans="1:7" x14ac:dyDescent="0.25">
      <c r="A5347" s="18">
        <f>IF(ISNUMBER(SEARCH('1_Aspectos Geográficos'!$D$6,tab_estados[],1)),MAX($A$1:A5346)+1,0)</f>
        <v>5346</v>
      </c>
      <c r="B5347" s="18" t="s">
        <v>3416</v>
      </c>
      <c r="C5347" s="18" t="s">
        <v>3417</v>
      </c>
      <c r="D5347" s="18" t="s">
        <v>4050</v>
      </c>
      <c r="E5347" s="19" t="s">
        <v>11187</v>
      </c>
      <c r="F5347" s="18" t="str">
        <f t="shared" si="83"/>
        <v>Vargem Grande Do Sul</v>
      </c>
      <c r="G5347" s="19">
        <v>267.178</v>
      </c>
    </row>
    <row r="5348" spans="1:7" x14ac:dyDescent="0.25">
      <c r="A5348" s="18">
        <f>IF(ISNUMBER(SEARCH('1_Aspectos Geográficos'!$D$6,tab_estados[],1)),MAX($A$1:A5347)+1,0)</f>
        <v>5347</v>
      </c>
      <c r="B5348" s="18" t="s">
        <v>3416</v>
      </c>
      <c r="C5348" s="18" t="s">
        <v>3417</v>
      </c>
      <c r="D5348" s="18" t="s">
        <v>4051</v>
      </c>
      <c r="E5348" s="19" t="s">
        <v>11188</v>
      </c>
      <c r="F5348" s="18" t="str">
        <f t="shared" si="83"/>
        <v>Vargem Grande Paulista</v>
      </c>
      <c r="G5348" s="19">
        <v>42.488999999999997</v>
      </c>
    </row>
    <row r="5349" spans="1:7" x14ac:dyDescent="0.25">
      <c r="A5349" s="18">
        <f>IF(ISNUMBER(SEARCH('1_Aspectos Geográficos'!$D$6,tab_estados[],1)),MAX($A$1:A5348)+1,0)</f>
        <v>5348</v>
      </c>
      <c r="B5349" s="18" t="s">
        <v>3416</v>
      </c>
      <c r="C5349" s="18" t="s">
        <v>3417</v>
      </c>
      <c r="D5349" s="18" t="s">
        <v>4052</v>
      </c>
      <c r="E5349" s="19" t="s">
        <v>11189</v>
      </c>
      <c r="F5349" s="18" t="str">
        <f t="shared" si="83"/>
        <v>Várzea Paulista</v>
      </c>
      <c r="G5349" s="19">
        <v>35.119999999999997</v>
      </c>
    </row>
    <row r="5350" spans="1:7" x14ac:dyDescent="0.25">
      <c r="A5350" s="18">
        <f>IF(ISNUMBER(SEARCH('1_Aspectos Geográficos'!$D$6,tab_estados[],1)),MAX($A$1:A5349)+1,0)</f>
        <v>5349</v>
      </c>
      <c r="B5350" s="18" t="s">
        <v>3416</v>
      </c>
      <c r="C5350" s="18" t="s">
        <v>3417</v>
      </c>
      <c r="D5350" s="18" t="s">
        <v>4053</v>
      </c>
      <c r="E5350" s="19" t="s">
        <v>6757</v>
      </c>
      <c r="F5350" s="18" t="str">
        <f t="shared" si="83"/>
        <v>Vera Cruz</v>
      </c>
      <c r="G5350" s="19">
        <v>247.71600000000001</v>
      </c>
    </row>
    <row r="5351" spans="1:7" x14ac:dyDescent="0.25">
      <c r="A5351" s="18">
        <f>IF(ISNUMBER(SEARCH('1_Aspectos Geográficos'!$D$6,tab_estados[],1)),MAX($A$1:A5350)+1,0)</f>
        <v>5350</v>
      </c>
      <c r="B5351" s="18" t="s">
        <v>3416</v>
      </c>
      <c r="C5351" s="18" t="s">
        <v>3417</v>
      </c>
      <c r="D5351" s="18" t="s">
        <v>4054</v>
      </c>
      <c r="E5351" s="19" t="s">
        <v>11190</v>
      </c>
      <c r="F5351" s="18" t="str">
        <f t="shared" si="83"/>
        <v>Vinhedo</v>
      </c>
      <c r="G5351" s="19">
        <v>81.603999999999999</v>
      </c>
    </row>
    <row r="5352" spans="1:7" x14ac:dyDescent="0.25">
      <c r="A5352" s="18">
        <f>IF(ISNUMBER(SEARCH('1_Aspectos Geográficos'!$D$6,tab_estados[],1)),MAX($A$1:A5351)+1,0)</f>
        <v>5351</v>
      </c>
      <c r="B5352" s="18" t="s">
        <v>3416</v>
      </c>
      <c r="C5352" s="18" t="s">
        <v>3417</v>
      </c>
      <c r="D5352" s="18" t="s">
        <v>4055</v>
      </c>
      <c r="E5352" s="19" t="s">
        <v>11191</v>
      </c>
      <c r="F5352" s="18" t="str">
        <f t="shared" si="83"/>
        <v>Viradouro</v>
      </c>
      <c r="G5352" s="19">
        <v>217.726</v>
      </c>
    </row>
    <row r="5353" spans="1:7" x14ac:dyDescent="0.25">
      <c r="A5353" s="18">
        <f>IF(ISNUMBER(SEARCH('1_Aspectos Geográficos'!$D$6,tab_estados[],1)),MAX($A$1:A5352)+1,0)</f>
        <v>5352</v>
      </c>
      <c r="B5353" s="18" t="s">
        <v>3416</v>
      </c>
      <c r="C5353" s="18" t="s">
        <v>3417</v>
      </c>
      <c r="D5353" s="18" t="s">
        <v>4056</v>
      </c>
      <c r="E5353" s="19" t="s">
        <v>11192</v>
      </c>
      <c r="F5353" s="18" t="str">
        <f t="shared" si="83"/>
        <v>Vista Alegre Do Alto</v>
      </c>
      <c r="G5353" s="19">
        <v>95.429000000000002</v>
      </c>
    </row>
    <row r="5354" spans="1:7" x14ac:dyDescent="0.25">
      <c r="A5354" s="18">
        <f>IF(ISNUMBER(SEARCH('1_Aspectos Geográficos'!$D$6,tab_estados[],1)),MAX($A$1:A5353)+1,0)</f>
        <v>5353</v>
      </c>
      <c r="B5354" s="18" t="s">
        <v>3416</v>
      </c>
      <c r="C5354" s="18" t="s">
        <v>3417</v>
      </c>
      <c r="D5354" s="18" t="s">
        <v>4057</v>
      </c>
      <c r="E5354" s="19" t="s">
        <v>11193</v>
      </c>
      <c r="F5354" s="18" t="str">
        <f t="shared" si="83"/>
        <v>Vitória Brasil</v>
      </c>
      <c r="G5354" s="19">
        <v>49.832000000000001</v>
      </c>
    </row>
    <row r="5355" spans="1:7" x14ac:dyDescent="0.25">
      <c r="A5355" s="18">
        <f>IF(ISNUMBER(SEARCH('1_Aspectos Geográficos'!$D$6,tab_estados[],1)),MAX($A$1:A5354)+1,0)</f>
        <v>5354</v>
      </c>
      <c r="B5355" s="18" t="s">
        <v>3416</v>
      </c>
      <c r="C5355" s="18" t="s">
        <v>3417</v>
      </c>
      <c r="D5355" s="18" t="s">
        <v>4058</v>
      </c>
      <c r="E5355" s="19" t="s">
        <v>11194</v>
      </c>
      <c r="F5355" s="18" t="str">
        <f t="shared" si="83"/>
        <v>Votorantim</v>
      </c>
      <c r="G5355" s="19">
        <v>183.517</v>
      </c>
    </row>
    <row r="5356" spans="1:7" x14ac:dyDescent="0.25">
      <c r="A5356" s="18">
        <f>IF(ISNUMBER(SEARCH('1_Aspectos Geográficos'!$D$6,tab_estados[],1)),MAX($A$1:A5355)+1,0)</f>
        <v>5355</v>
      </c>
      <c r="B5356" s="18" t="s">
        <v>3416</v>
      </c>
      <c r="C5356" s="18" t="s">
        <v>3417</v>
      </c>
      <c r="D5356" s="18" t="s">
        <v>4059</v>
      </c>
      <c r="E5356" s="19" t="s">
        <v>11195</v>
      </c>
      <c r="F5356" s="18" t="str">
        <f t="shared" si="83"/>
        <v>Votuporanga</v>
      </c>
      <c r="G5356" s="19">
        <v>420.70299999999997</v>
      </c>
    </row>
    <row r="5357" spans="1:7" x14ac:dyDescent="0.25">
      <c r="A5357" s="18">
        <f>IF(ISNUMBER(SEARCH('1_Aspectos Geográficos'!$D$6,tab_estados[],1)),MAX($A$1:A5356)+1,0)</f>
        <v>5356</v>
      </c>
      <c r="B5357" s="18" t="s">
        <v>3416</v>
      </c>
      <c r="C5357" s="18" t="s">
        <v>3417</v>
      </c>
      <c r="D5357" s="18" t="s">
        <v>4060</v>
      </c>
      <c r="E5357" s="19" t="s">
        <v>11196</v>
      </c>
      <c r="F5357" s="18" t="str">
        <f t="shared" si="83"/>
        <v>Zacarias</v>
      </c>
      <c r="G5357" s="19">
        <v>319.05599999999998</v>
      </c>
    </row>
    <row r="5358" spans="1:7" x14ac:dyDescent="0.25">
      <c r="A5358" s="18">
        <f>IF(ISNUMBER(SEARCH('1_Aspectos Geográficos'!$D$6,tab_estados[],1)),MAX($A$1:A5357)+1,0)</f>
        <v>5357</v>
      </c>
      <c r="B5358" s="18" t="s">
        <v>3416</v>
      </c>
      <c r="C5358" s="18" t="s">
        <v>3417</v>
      </c>
      <c r="D5358" s="18" t="s">
        <v>4061</v>
      </c>
      <c r="E5358" s="19" t="s">
        <v>11197</v>
      </c>
      <c r="F5358" s="18" t="str">
        <f t="shared" si="83"/>
        <v>Chavantes</v>
      </c>
      <c r="G5358" s="19">
        <v>188.732</v>
      </c>
    </row>
    <row r="5359" spans="1:7" x14ac:dyDescent="0.25">
      <c r="A5359" s="18">
        <f>IF(ISNUMBER(SEARCH('1_Aspectos Geográficos'!$D$6,tab_estados[],1)),MAX($A$1:A5358)+1,0)</f>
        <v>5358</v>
      </c>
      <c r="B5359" s="18" t="s">
        <v>3416</v>
      </c>
      <c r="C5359" s="18" t="s">
        <v>3417</v>
      </c>
      <c r="D5359" s="18" t="s">
        <v>4062</v>
      </c>
      <c r="E5359" s="19" t="s">
        <v>11198</v>
      </c>
      <c r="F5359" s="18" t="str">
        <f t="shared" si="83"/>
        <v>Estiva Gerbi</v>
      </c>
      <c r="G5359" s="19">
        <v>74.144000000000005</v>
      </c>
    </row>
    <row r="5360" spans="1:7" x14ac:dyDescent="0.25">
      <c r="A5360" s="18">
        <f>IF(ISNUMBER(SEARCH('1_Aspectos Geográficos'!$D$6,tab_estados[],1)),MAX($A$1:A5359)+1,0)</f>
        <v>5359</v>
      </c>
      <c r="B5360" s="18" t="s">
        <v>1891</v>
      </c>
      <c r="C5360" s="18" t="s">
        <v>1892</v>
      </c>
      <c r="D5360" s="18" t="s">
        <v>1893</v>
      </c>
      <c r="E5360" s="19" t="s">
        <v>11199</v>
      </c>
      <c r="F5360" s="18" t="str">
        <f t="shared" si="83"/>
        <v>Amparo De São Francisco</v>
      </c>
      <c r="G5360" s="19">
        <v>35.33</v>
      </c>
    </row>
    <row r="5361" spans="1:7" x14ac:dyDescent="0.25">
      <c r="A5361" s="18">
        <f>IF(ISNUMBER(SEARCH('1_Aspectos Geográficos'!$D$6,tab_estados[],1)),MAX($A$1:A5360)+1,0)</f>
        <v>5360</v>
      </c>
      <c r="B5361" s="18" t="s">
        <v>1891</v>
      </c>
      <c r="C5361" s="18" t="s">
        <v>1892</v>
      </c>
      <c r="D5361" s="18" t="s">
        <v>1894</v>
      </c>
      <c r="E5361" s="19" t="s">
        <v>11200</v>
      </c>
      <c r="F5361" s="18" t="str">
        <f t="shared" si="83"/>
        <v>Aquidabã</v>
      </c>
      <c r="G5361" s="19">
        <v>359.54300000000001</v>
      </c>
    </row>
    <row r="5362" spans="1:7" x14ac:dyDescent="0.25">
      <c r="A5362" s="18">
        <f>IF(ISNUMBER(SEARCH('1_Aspectos Geográficos'!$D$6,tab_estados[],1)),MAX($A$1:A5361)+1,0)</f>
        <v>5361</v>
      </c>
      <c r="B5362" s="18" t="s">
        <v>1891</v>
      </c>
      <c r="C5362" s="18" t="s">
        <v>1892</v>
      </c>
      <c r="D5362" s="18" t="s">
        <v>1895</v>
      </c>
      <c r="E5362" s="19" t="s">
        <v>11201</v>
      </c>
      <c r="F5362" s="18" t="str">
        <f t="shared" si="83"/>
        <v>Aracaju</v>
      </c>
      <c r="G5362" s="19">
        <v>181.857</v>
      </c>
    </row>
    <row r="5363" spans="1:7" x14ac:dyDescent="0.25">
      <c r="A5363" s="18">
        <f>IF(ISNUMBER(SEARCH('1_Aspectos Geográficos'!$D$6,tab_estados[],1)),MAX($A$1:A5362)+1,0)</f>
        <v>5362</v>
      </c>
      <c r="B5363" s="18" t="s">
        <v>1891</v>
      </c>
      <c r="C5363" s="18" t="s">
        <v>1892</v>
      </c>
      <c r="D5363" s="18" t="s">
        <v>1896</v>
      </c>
      <c r="E5363" s="19" t="s">
        <v>11202</v>
      </c>
      <c r="F5363" s="18" t="str">
        <f t="shared" si="83"/>
        <v>Arauá</v>
      </c>
      <c r="G5363" s="19">
        <v>198.96700000000001</v>
      </c>
    </row>
    <row r="5364" spans="1:7" x14ac:dyDescent="0.25">
      <c r="A5364" s="18">
        <f>IF(ISNUMBER(SEARCH('1_Aspectos Geográficos'!$D$6,tab_estados[],1)),MAX($A$1:A5363)+1,0)</f>
        <v>5363</v>
      </c>
      <c r="B5364" s="18" t="s">
        <v>1891</v>
      </c>
      <c r="C5364" s="18" t="s">
        <v>1892</v>
      </c>
      <c r="D5364" s="18" t="s">
        <v>1897</v>
      </c>
      <c r="E5364" s="19" t="s">
        <v>9686</v>
      </c>
      <c r="F5364" s="18" t="str">
        <f t="shared" si="83"/>
        <v>Areia Branca</v>
      </c>
      <c r="G5364" s="19">
        <v>148.13399999999999</v>
      </c>
    </row>
    <row r="5365" spans="1:7" x14ac:dyDescent="0.25">
      <c r="A5365" s="18">
        <f>IF(ISNUMBER(SEARCH('1_Aspectos Geográficos'!$D$6,tab_estados[],1)),MAX($A$1:A5364)+1,0)</f>
        <v>5364</v>
      </c>
      <c r="B5365" s="18" t="s">
        <v>1891</v>
      </c>
      <c r="C5365" s="18" t="s">
        <v>1892</v>
      </c>
      <c r="D5365" s="18" t="s">
        <v>1898</v>
      </c>
      <c r="E5365" s="19" t="s">
        <v>11203</v>
      </c>
      <c r="F5365" s="18" t="str">
        <f t="shared" si="83"/>
        <v>Barra Dos Coqueiros</v>
      </c>
      <c r="G5365" s="19">
        <v>89.597999999999999</v>
      </c>
    </row>
    <row r="5366" spans="1:7" x14ac:dyDescent="0.25">
      <c r="A5366" s="18">
        <f>IF(ISNUMBER(SEARCH('1_Aspectos Geográficos'!$D$6,tab_estados[],1)),MAX($A$1:A5365)+1,0)</f>
        <v>5365</v>
      </c>
      <c r="B5366" s="18" t="s">
        <v>1891</v>
      </c>
      <c r="C5366" s="18" t="s">
        <v>1892</v>
      </c>
      <c r="D5366" s="18" t="s">
        <v>1899</v>
      </c>
      <c r="E5366" s="19" t="s">
        <v>11204</v>
      </c>
      <c r="F5366" s="18" t="str">
        <f t="shared" si="83"/>
        <v>Boquim</v>
      </c>
      <c r="G5366" s="19">
        <v>205.643</v>
      </c>
    </row>
    <row r="5367" spans="1:7" x14ac:dyDescent="0.25">
      <c r="A5367" s="18">
        <f>IF(ISNUMBER(SEARCH('1_Aspectos Geográficos'!$D$6,tab_estados[],1)),MAX($A$1:A5366)+1,0)</f>
        <v>5366</v>
      </c>
      <c r="B5367" s="18" t="s">
        <v>1891</v>
      </c>
      <c r="C5367" s="18" t="s">
        <v>1892</v>
      </c>
      <c r="D5367" s="18" t="s">
        <v>1900</v>
      </c>
      <c r="E5367" s="19" t="s">
        <v>11205</v>
      </c>
      <c r="F5367" s="18" t="str">
        <f t="shared" si="83"/>
        <v>Brejo Grande</v>
      </c>
      <c r="G5367" s="19">
        <v>148.857</v>
      </c>
    </row>
    <row r="5368" spans="1:7" x14ac:dyDescent="0.25">
      <c r="A5368" s="18">
        <f>IF(ISNUMBER(SEARCH('1_Aspectos Geográficos'!$D$6,tab_estados[],1)),MAX($A$1:A5367)+1,0)</f>
        <v>5367</v>
      </c>
      <c r="B5368" s="18" t="s">
        <v>1891</v>
      </c>
      <c r="C5368" s="18" t="s">
        <v>1892</v>
      </c>
      <c r="D5368" s="18" t="s">
        <v>1901</v>
      </c>
      <c r="E5368" s="19" t="s">
        <v>11206</v>
      </c>
      <c r="F5368" s="18" t="str">
        <f t="shared" si="83"/>
        <v>Campo Do Brito</v>
      </c>
      <c r="G5368" s="19">
        <v>201.48500000000001</v>
      </c>
    </row>
    <row r="5369" spans="1:7" x14ac:dyDescent="0.25">
      <c r="A5369" s="18">
        <f>IF(ISNUMBER(SEARCH('1_Aspectos Geográficos'!$D$6,tab_estados[],1)),MAX($A$1:A5368)+1,0)</f>
        <v>5368</v>
      </c>
      <c r="B5369" s="18" t="s">
        <v>1891</v>
      </c>
      <c r="C5369" s="18" t="s">
        <v>1892</v>
      </c>
      <c r="D5369" s="18" t="s">
        <v>1902</v>
      </c>
      <c r="E5369" s="19" t="s">
        <v>11207</v>
      </c>
      <c r="F5369" s="18" t="str">
        <f t="shared" si="83"/>
        <v>Canhoba</v>
      </c>
      <c r="G5369" s="19">
        <v>169.679</v>
      </c>
    </row>
    <row r="5370" spans="1:7" x14ac:dyDescent="0.25">
      <c r="A5370" s="18">
        <f>IF(ISNUMBER(SEARCH('1_Aspectos Geográficos'!$D$6,tab_estados[],1)),MAX($A$1:A5369)+1,0)</f>
        <v>5369</v>
      </c>
      <c r="B5370" s="18" t="s">
        <v>1891</v>
      </c>
      <c r="C5370" s="18" t="s">
        <v>1892</v>
      </c>
      <c r="D5370" s="18" t="s">
        <v>1903</v>
      </c>
      <c r="E5370" s="19" t="s">
        <v>11208</v>
      </c>
      <c r="F5370" s="18" t="str">
        <f t="shared" si="83"/>
        <v>Canindé De São Francisco</v>
      </c>
      <c r="G5370" s="19">
        <v>901.09400000000005</v>
      </c>
    </row>
    <row r="5371" spans="1:7" x14ac:dyDescent="0.25">
      <c r="A5371" s="18">
        <f>IF(ISNUMBER(SEARCH('1_Aspectos Geográficos'!$D$6,tab_estados[],1)),MAX($A$1:A5370)+1,0)</f>
        <v>5370</v>
      </c>
      <c r="B5371" s="18" t="s">
        <v>1891</v>
      </c>
      <c r="C5371" s="18" t="s">
        <v>1892</v>
      </c>
      <c r="D5371" s="18" t="s">
        <v>1904</v>
      </c>
      <c r="E5371" s="19" t="s">
        <v>6231</v>
      </c>
      <c r="F5371" s="18" t="str">
        <f t="shared" si="83"/>
        <v>Capela</v>
      </c>
      <c r="G5371" s="19">
        <v>442.21100000000001</v>
      </c>
    </row>
    <row r="5372" spans="1:7" x14ac:dyDescent="0.25">
      <c r="A5372" s="18">
        <f>IF(ISNUMBER(SEARCH('1_Aspectos Geográficos'!$D$6,tab_estados[],1)),MAX($A$1:A5371)+1,0)</f>
        <v>5371</v>
      </c>
      <c r="B5372" s="18" t="s">
        <v>1891</v>
      </c>
      <c r="C5372" s="18" t="s">
        <v>1892</v>
      </c>
      <c r="D5372" s="18" t="s">
        <v>1905</v>
      </c>
      <c r="E5372" s="19" t="s">
        <v>11209</v>
      </c>
      <c r="F5372" s="18" t="str">
        <f t="shared" si="83"/>
        <v>Carira</v>
      </c>
      <c r="G5372" s="19">
        <v>637.13099999999997</v>
      </c>
    </row>
    <row r="5373" spans="1:7" x14ac:dyDescent="0.25">
      <c r="A5373" s="18">
        <f>IF(ISNUMBER(SEARCH('1_Aspectos Geográficos'!$D$6,tab_estados[],1)),MAX($A$1:A5372)+1,0)</f>
        <v>5372</v>
      </c>
      <c r="B5373" s="18" t="s">
        <v>1891</v>
      </c>
      <c r="C5373" s="18" t="s">
        <v>1892</v>
      </c>
      <c r="D5373" s="18" t="s">
        <v>1906</v>
      </c>
      <c r="E5373" s="19" t="s">
        <v>11210</v>
      </c>
      <c r="F5373" s="18" t="str">
        <f t="shared" si="83"/>
        <v>Carmópolis</v>
      </c>
      <c r="G5373" s="19">
        <v>46.395000000000003</v>
      </c>
    </row>
    <row r="5374" spans="1:7" x14ac:dyDescent="0.25">
      <c r="A5374" s="18">
        <f>IF(ISNUMBER(SEARCH('1_Aspectos Geográficos'!$D$6,tab_estados[],1)),MAX($A$1:A5373)+1,0)</f>
        <v>5373</v>
      </c>
      <c r="B5374" s="18" t="s">
        <v>1891</v>
      </c>
      <c r="C5374" s="18" t="s">
        <v>1892</v>
      </c>
      <c r="D5374" s="18" t="s">
        <v>1907</v>
      </c>
      <c r="E5374" s="19" t="s">
        <v>11211</v>
      </c>
      <c r="F5374" s="18" t="str">
        <f t="shared" si="83"/>
        <v>Cedro De São João</v>
      </c>
      <c r="G5374" s="19">
        <v>83.710999999999999</v>
      </c>
    </row>
    <row r="5375" spans="1:7" x14ac:dyDescent="0.25">
      <c r="A5375" s="18">
        <f>IF(ISNUMBER(SEARCH('1_Aspectos Geográficos'!$D$6,tab_estados[],1)),MAX($A$1:A5374)+1,0)</f>
        <v>5374</v>
      </c>
      <c r="B5375" s="18" t="s">
        <v>1891</v>
      </c>
      <c r="C5375" s="18" t="s">
        <v>1892</v>
      </c>
      <c r="D5375" s="18" t="s">
        <v>1908</v>
      </c>
      <c r="E5375" s="19" t="s">
        <v>11212</v>
      </c>
      <c r="F5375" s="18" t="str">
        <f t="shared" si="83"/>
        <v>Cristinápolis</v>
      </c>
      <c r="G5375" s="19">
        <v>237.69900000000001</v>
      </c>
    </row>
    <row r="5376" spans="1:7" x14ac:dyDescent="0.25">
      <c r="A5376" s="18">
        <f>IF(ISNUMBER(SEARCH('1_Aspectos Geográficos'!$D$6,tab_estados[],1)),MAX($A$1:A5375)+1,0)</f>
        <v>5375</v>
      </c>
      <c r="B5376" s="18" t="s">
        <v>1891</v>
      </c>
      <c r="C5376" s="18" t="s">
        <v>1892</v>
      </c>
      <c r="D5376" s="18" t="s">
        <v>1909</v>
      </c>
      <c r="E5376" s="19" t="s">
        <v>11213</v>
      </c>
      <c r="F5376" s="18" t="str">
        <f t="shared" si="83"/>
        <v>Cumbe</v>
      </c>
      <c r="G5376" s="19">
        <v>128.393</v>
      </c>
    </row>
    <row r="5377" spans="1:7" x14ac:dyDescent="0.25">
      <c r="A5377" s="18">
        <f>IF(ISNUMBER(SEARCH('1_Aspectos Geográficos'!$D$6,tab_estados[],1)),MAX($A$1:A5376)+1,0)</f>
        <v>5376</v>
      </c>
      <c r="B5377" s="18" t="s">
        <v>1891</v>
      </c>
      <c r="C5377" s="18" t="s">
        <v>1892</v>
      </c>
      <c r="D5377" s="18" t="s">
        <v>1910</v>
      </c>
      <c r="E5377" s="19" t="s">
        <v>11214</v>
      </c>
      <c r="F5377" s="18" t="str">
        <f t="shared" si="83"/>
        <v>Divina Pastora</v>
      </c>
      <c r="G5377" s="19">
        <v>90.328000000000003</v>
      </c>
    </row>
    <row r="5378" spans="1:7" x14ac:dyDescent="0.25">
      <c r="A5378" s="18">
        <f>IF(ISNUMBER(SEARCH('1_Aspectos Geográficos'!$D$6,tab_estados[],1)),MAX($A$1:A5377)+1,0)</f>
        <v>5377</v>
      </c>
      <c r="B5378" s="18" t="s">
        <v>1891</v>
      </c>
      <c r="C5378" s="18" t="s">
        <v>1892</v>
      </c>
      <c r="D5378" s="18" t="s">
        <v>1911</v>
      </c>
      <c r="E5378" s="19" t="s">
        <v>11215</v>
      </c>
      <c r="F5378" s="18" t="str">
        <f t="shared" ref="F5378:F5441" si="84">IFERROR(VLOOKUP(ROW(A5377),lista,5,0),"")</f>
        <v>Estância</v>
      </c>
      <c r="G5378" s="19">
        <v>644.48699999999997</v>
      </c>
    </row>
    <row r="5379" spans="1:7" x14ac:dyDescent="0.25">
      <c r="A5379" s="18">
        <f>IF(ISNUMBER(SEARCH('1_Aspectos Geográficos'!$D$6,tab_estados[],1)),MAX($A$1:A5378)+1,0)</f>
        <v>5378</v>
      </c>
      <c r="B5379" s="18" t="s">
        <v>1891</v>
      </c>
      <c r="C5379" s="18" t="s">
        <v>1892</v>
      </c>
      <c r="D5379" s="18" t="s">
        <v>1912</v>
      </c>
      <c r="E5379" s="19" t="s">
        <v>9266</v>
      </c>
      <c r="F5379" s="18" t="str">
        <f t="shared" si="84"/>
        <v>Feira Nova</v>
      </c>
      <c r="G5379" s="19">
        <v>183.273</v>
      </c>
    </row>
    <row r="5380" spans="1:7" x14ac:dyDescent="0.25">
      <c r="A5380" s="18">
        <f>IF(ISNUMBER(SEARCH('1_Aspectos Geográficos'!$D$6,tab_estados[],1)),MAX($A$1:A5379)+1,0)</f>
        <v>5379</v>
      </c>
      <c r="B5380" s="18" t="s">
        <v>1891</v>
      </c>
      <c r="C5380" s="18" t="s">
        <v>1892</v>
      </c>
      <c r="D5380" s="18" t="s">
        <v>1913</v>
      </c>
      <c r="E5380" s="19" t="s">
        <v>11216</v>
      </c>
      <c r="F5380" s="18" t="str">
        <f t="shared" si="84"/>
        <v>Frei Paulo</v>
      </c>
      <c r="G5380" s="19">
        <v>399.17700000000002</v>
      </c>
    </row>
    <row r="5381" spans="1:7" x14ac:dyDescent="0.25">
      <c r="A5381" s="18">
        <f>IF(ISNUMBER(SEARCH('1_Aspectos Geográficos'!$D$6,tab_estados[],1)),MAX($A$1:A5380)+1,0)</f>
        <v>5380</v>
      </c>
      <c r="B5381" s="18" t="s">
        <v>1891</v>
      </c>
      <c r="C5381" s="18" t="s">
        <v>1892</v>
      </c>
      <c r="D5381" s="18" t="s">
        <v>1914</v>
      </c>
      <c r="E5381" s="19" t="s">
        <v>11217</v>
      </c>
      <c r="F5381" s="18" t="str">
        <f t="shared" si="84"/>
        <v>Gararu</v>
      </c>
      <c r="G5381" s="19">
        <v>654.12900000000002</v>
      </c>
    </row>
    <row r="5382" spans="1:7" x14ac:dyDescent="0.25">
      <c r="A5382" s="18">
        <f>IF(ISNUMBER(SEARCH('1_Aspectos Geográficos'!$D$6,tab_estados[],1)),MAX($A$1:A5381)+1,0)</f>
        <v>5381</v>
      </c>
      <c r="B5382" s="18" t="s">
        <v>1891</v>
      </c>
      <c r="C5382" s="18" t="s">
        <v>1892</v>
      </c>
      <c r="D5382" s="18" t="s">
        <v>1915</v>
      </c>
      <c r="E5382" s="19" t="s">
        <v>11218</v>
      </c>
      <c r="F5382" s="18" t="str">
        <f t="shared" si="84"/>
        <v>General Maynard</v>
      </c>
      <c r="G5382" s="19">
        <v>19.792999999999999</v>
      </c>
    </row>
    <row r="5383" spans="1:7" x14ac:dyDescent="0.25">
      <c r="A5383" s="18">
        <f>IF(ISNUMBER(SEARCH('1_Aspectos Geográficos'!$D$6,tab_estados[],1)),MAX($A$1:A5382)+1,0)</f>
        <v>5382</v>
      </c>
      <c r="B5383" s="18" t="s">
        <v>1891</v>
      </c>
      <c r="C5383" s="18" t="s">
        <v>1892</v>
      </c>
      <c r="D5383" s="18" t="s">
        <v>1916</v>
      </c>
      <c r="E5383" s="19" t="s">
        <v>11219</v>
      </c>
      <c r="F5383" s="18" t="str">
        <f t="shared" si="84"/>
        <v>Gracho Cardoso</v>
      </c>
      <c r="G5383" s="19">
        <v>242.679</v>
      </c>
    </row>
    <row r="5384" spans="1:7" x14ac:dyDescent="0.25">
      <c r="A5384" s="18">
        <f>IF(ISNUMBER(SEARCH('1_Aspectos Geográficos'!$D$6,tab_estados[],1)),MAX($A$1:A5383)+1,0)</f>
        <v>5383</v>
      </c>
      <c r="B5384" s="18" t="s">
        <v>1891</v>
      </c>
      <c r="C5384" s="18" t="s">
        <v>1892</v>
      </c>
      <c r="D5384" s="18" t="s">
        <v>1917</v>
      </c>
      <c r="E5384" s="19" t="s">
        <v>11220</v>
      </c>
      <c r="F5384" s="18" t="str">
        <f t="shared" si="84"/>
        <v>Ilha Das Flores</v>
      </c>
      <c r="G5384" s="19">
        <v>54.603999999999999</v>
      </c>
    </row>
    <row r="5385" spans="1:7" x14ac:dyDescent="0.25">
      <c r="A5385" s="18">
        <f>IF(ISNUMBER(SEARCH('1_Aspectos Geográficos'!$D$6,tab_estados[],1)),MAX($A$1:A5384)+1,0)</f>
        <v>5384</v>
      </c>
      <c r="B5385" s="18" t="s">
        <v>1891</v>
      </c>
      <c r="C5385" s="18" t="s">
        <v>1892</v>
      </c>
      <c r="D5385" s="18" t="s">
        <v>1918</v>
      </c>
      <c r="E5385" s="19" t="s">
        <v>11221</v>
      </c>
      <c r="F5385" s="18" t="str">
        <f t="shared" si="84"/>
        <v>Indiaroba</v>
      </c>
      <c r="G5385" s="19">
        <v>314.70999999999998</v>
      </c>
    </row>
    <row r="5386" spans="1:7" x14ac:dyDescent="0.25">
      <c r="A5386" s="18">
        <f>IF(ISNUMBER(SEARCH('1_Aspectos Geográficos'!$D$6,tab_estados[],1)),MAX($A$1:A5385)+1,0)</f>
        <v>5385</v>
      </c>
      <c r="B5386" s="18" t="s">
        <v>1891</v>
      </c>
      <c r="C5386" s="18" t="s">
        <v>1892</v>
      </c>
      <c r="D5386" s="18" t="s">
        <v>1919</v>
      </c>
      <c r="E5386" s="19" t="s">
        <v>8728</v>
      </c>
      <c r="F5386" s="18" t="str">
        <f t="shared" si="84"/>
        <v>Itabaiana</v>
      </c>
      <c r="G5386" s="19">
        <v>337.29500000000002</v>
      </c>
    </row>
    <row r="5387" spans="1:7" x14ac:dyDescent="0.25">
      <c r="A5387" s="18">
        <f>IF(ISNUMBER(SEARCH('1_Aspectos Geográficos'!$D$6,tab_estados[],1)),MAX($A$1:A5386)+1,0)</f>
        <v>5386</v>
      </c>
      <c r="B5387" s="18" t="s">
        <v>1891</v>
      </c>
      <c r="C5387" s="18" t="s">
        <v>1892</v>
      </c>
      <c r="D5387" s="18" t="s">
        <v>1920</v>
      </c>
      <c r="E5387" s="19" t="s">
        <v>11222</v>
      </c>
      <c r="F5387" s="18" t="str">
        <f t="shared" si="84"/>
        <v>Itabaianinha</v>
      </c>
      <c r="G5387" s="19">
        <v>493.47199999999998</v>
      </c>
    </row>
    <row r="5388" spans="1:7" x14ac:dyDescent="0.25">
      <c r="A5388" s="18">
        <f>IF(ISNUMBER(SEARCH('1_Aspectos Geográficos'!$D$6,tab_estados[],1)),MAX($A$1:A5387)+1,0)</f>
        <v>5387</v>
      </c>
      <c r="B5388" s="18" t="s">
        <v>1891</v>
      </c>
      <c r="C5388" s="18" t="s">
        <v>1892</v>
      </c>
      <c r="D5388" s="18" t="s">
        <v>1921</v>
      </c>
      <c r="E5388" s="19" t="s">
        <v>11223</v>
      </c>
      <c r="F5388" s="18" t="str">
        <f t="shared" si="84"/>
        <v>Itabi</v>
      </c>
      <c r="G5388" s="19">
        <v>183.422</v>
      </c>
    </row>
    <row r="5389" spans="1:7" x14ac:dyDescent="0.25">
      <c r="A5389" s="18">
        <f>IF(ISNUMBER(SEARCH('1_Aspectos Geográficos'!$D$6,tab_estados[],1)),MAX($A$1:A5388)+1,0)</f>
        <v>5388</v>
      </c>
      <c r="B5389" s="18" t="s">
        <v>1891</v>
      </c>
      <c r="C5389" s="18" t="s">
        <v>1892</v>
      </c>
      <c r="D5389" s="18" t="s">
        <v>1922</v>
      </c>
      <c r="E5389" s="19" t="s">
        <v>11224</v>
      </c>
      <c r="F5389" s="18" t="str">
        <f t="shared" si="84"/>
        <v>Itaporanga D'Ajuda</v>
      </c>
      <c r="G5389" s="19">
        <v>739.37099999999998</v>
      </c>
    </row>
    <row r="5390" spans="1:7" x14ac:dyDescent="0.25">
      <c r="A5390" s="18">
        <f>IF(ISNUMBER(SEARCH('1_Aspectos Geográficos'!$D$6,tab_estados[],1)),MAX($A$1:A5389)+1,0)</f>
        <v>5389</v>
      </c>
      <c r="B5390" s="18" t="s">
        <v>1891</v>
      </c>
      <c r="C5390" s="18" t="s">
        <v>1892</v>
      </c>
      <c r="D5390" s="18" t="s">
        <v>1923</v>
      </c>
      <c r="E5390" s="19" t="s">
        <v>11225</v>
      </c>
      <c r="F5390" s="18" t="str">
        <f t="shared" si="84"/>
        <v>Japaratuba</v>
      </c>
      <c r="G5390" s="19">
        <v>365.62099999999998</v>
      </c>
    </row>
    <row r="5391" spans="1:7" x14ac:dyDescent="0.25">
      <c r="A5391" s="18">
        <f>IF(ISNUMBER(SEARCH('1_Aspectos Geográficos'!$D$6,tab_estados[],1)),MAX($A$1:A5390)+1,0)</f>
        <v>5390</v>
      </c>
      <c r="B5391" s="18" t="s">
        <v>1891</v>
      </c>
      <c r="C5391" s="18" t="s">
        <v>1892</v>
      </c>
      <c r="D5391" s="18" t="s">
        <v>1924</v>
      </c>
      <c r="E5391" s="19" t="s">
        <v>11226</v>
      </c>
      <c r="F5391" s="18" t="str">
        <f t="shared" si="84"/>
        <v>Japoatã</v>
      </c>
      <c r="G5391" s="19">
        <v>408.048</v>
      </c>
    </row>
    <row r="5392" spans="1:7" x14ac:dyDescent="0.25">
      <c r="A5392" s="18">
        <f>IF(ISNUMBER(SEARCH('1_Aspectos Geográficos'!$D$6,tab_estados[],1)),MAX($A$1:A5391)+1,0)</f>
        <v>5391</v>
      </c>
      <c r="B5392" s="18" t="s">
        <v>1891</v>
      </c>
      <c r="C5392" s="18" t="s">
        <v>1892</v>
      </c>
      <c r="D5392" s="18" t="s">
        <v>1925</v>
      </c>
      <c r="E5392" s="19" t="s">
        <v>11227</v>
      </c>
      <c r="F5392" s="18" t="str">
        <f t="shared" si="84"/>
        <v>Lagarto</v>
      </c>
      <c r="G5392" s="19">
        <v>968.92100000000005</v>
      </c>
    </row>
    <row r="5393" spans="1:7" x14ac:dyDescent="0.25">
      <c r="A5393" s="18">
        <f>IF(ISNUMBER(SEARCH('1_Aspectos Geográficos'!$D$6,tab_estados[],1)),MAX($A$1:A5392)+1,0)</f>
        <v>5392</v>
      </c>
      <c r="B5393" s="18" t="s">
        <v>1891</v>
      </c>
      <c r="C5393" s="18" t="s">
        <v>1892</v>
      </c>
      <c r="D5393" s="18" t="s">
        <v>1926</v>
      </c>
      <c r="E5393" s="19" t="s">
        <v>11228</v>
      </c>
      <c r="F5393" s="18" t="str">
        <f t="shared" si="84"/>
        <v>Laranjeiras</v>
      </c>
      <c r="G5393" s="19">
        <v>162.273</v>
      </c>
    </row>
    <row r="5394" spans="1:7" x14ac:dyDescent="0.25">
      <c r="A5394" s="18">
        <f>IF(ISNUMBER(SEARCH('1_Aspectos Geográficos'!$D$6,tab_estados[],1)),MAX($A$1:A5393)+1,0)</f>
        <v>5393</v>
      </c>
      <c r="B5394" s="18" t="s">
        <v>1891</v>
      </c>
      <c r="C5394" s="18" t="s">
        <v>1892</v>
      </c>
      <c r="D5394" s="18" t="s">
        <v>1927</v>
      </c>
      <c r="E5394" s="19" t="s">
        <v>11229</v>
      </c>
      <c r="F5394" s="18" t="str">
        <f t="shared" si="84"/>
        <v>Macambira</v>
      </c>
      <c r="G5394" s="19">
        <v>137.529</v>
      </c>
    </row>
    <row r="5395" spans="1:7" x14ac:dyDescent="0.25">
      <c r="A5395" s="18">
        <f>IF(ISNUMBER(SEARCH('1_Aspectos Geográficos'!$D$6,tab_estados[],1)),MAX($A$1:A5394)+1,0)</f>
        <v>5394</v>
      </c>
      <c r="B5395" s="18" t="s">
        <v>1891</v>
      </c>
      <c r="C5395" s="18" t="s">
        <v>1892</v>
      </c>
      <c r="D5395" s="18" t="s">
        <v>1928</v>
      </c>
      <c r="E5395" s="19" t="s">
        <v>11230</v>
      </c>
      <c r="F5395" s="18" t="str">
        <f t="shared" si="84"/>
        <v>Malhada Dos Bois</v>
      </c>
      <c r="G5395" s="19">
        <v>63.198999999999998</v>
      </c>
    </row>
    <row r="5396" spans="1:7" x14ac:dyDescent="0.25">
      <c r="A5396" s="18">
        <f>IF(ISNUMBER(SEARCH('1_Aspectos Geográficos'!$D$6,tab_estados[],1)),MAX($A$1:A5395)+1,0)</f>
        <v>5395</v>
      </c>
      <c r="B5396" s="18" t="s">
        <v>1891</v>
      </c>
      <c r="C5396" s="18" t="s">
        <v>1892</v>
      </c>
      <c r="D5396" s="18" t="s">
        <v>1929</v>
      </c>
      <c r="E5396" s="19" t="s">
        <v>11231</v>
      </c>
      <c r="F5396" s="18" t="str">
        <f t="shared" si="84"/>
        <v>Malhador</v>
      </c>
      <c r="G5396" s="19">
        <v>101.88800000000001</v>
      </c>
    </row>
    <row r="5397" spans="1:7" x14ac:dyDescent="0.25">
      <c r="A5397" s="18">
        <f>IF(ISNUMBER(SEARCH('1_Aspectos Geográficos'!$D$6,tab_estados[],1)),MAX($A$1:A5396)+1,0)</f>
        <v>5396</v>
      </c>
      <c r="B5397" s="18" t="s">
        <v>1891</v>
      </c>
      <c r="C5397" s="18" t="s">
        <v>1892</v>
      </c>
      <c r="D5397" s="18" t="s">
        <v>1930</v>
      </c>
      <c r="E5397" s="19" t="s">
        <v>11232</v>
      </c>
      <c r="F5397" s="18" t="str">
        <f t="shared" si="84"/>
        <v>Maruim</v>
      </c>
      <c r="G5397" s="19">
        <v>95.554000000000002</v>
      </c>
    </row>
    <row r="5398" spans="1:7" x14ac:dyDescent="0.25">
      <c r="A5398" s="18">
        <f>IF(ISNUMBER(SEARCH('1_Aspectos Geográficos'!$D$6,tab_estados[],1)),MAX($A$1:A5397)+1,0)</f>
        <v>5397</v>
      </c>
      <c r="B5398" s="18" t="s">
        <v>1891</v>
      </c>
      <c r="C5398" s="18" t="s">
        <v>1892</v>
      </c>
      <c r="D5398" s="18" t="s">
        <v>1931</v>
      </c>
      <c r="E5398" s="19" t="s">
        <v>11233</v>
      </c>
      <c r="F5398" s="18" t="str">
        <f t="shared" si="84"/>
        <v>Moita Bonita</v>
      </c>
      <c r="G5398" s="19">
        <v>95.415999999999997</v>
      </c>
    </row>
    <row r="5399" spans="1:7" x14ac:dyDescent="0.25">
      <c r="A5399" s="18">
        <f>IF(ISNUMBER(SEARCH('1_Aspectos Geográficos'!$D$6,tab_estados[],1)),MAX($A$1:A5398)+1,0)</f>
        <v>5398</v>
      </c>
      <c r="B5399" s="18" t="s">
        <v>1891</v>
      </c>
      <c r="C5399" s="18" t="s">
        <v>1892</v>
      </c>
      <c r="D5399" s="18" t="s">
        <v>1932</v>
      </c>
      <c r="E5399" s="19" t="s">
        <v>11234</v>
      </c>
      <c r="F5399" s="18" t="str">
        <f t="shared" si="84"/>
        <v>Monte Alegre De Sergipe</v>
      </c>
      <c r="G5399" s="19">
        <v>407.66399999999999</v>
      </c>
    </row>
    <row r="5400" spans="1:7" x14ac:dyDescent="0.25">
      <c r="A5400" s="18">
        <f>IF(ISNUMBER(SEARCH('1_Aspectos Geográficos'!$D$6,tab_estados[],1)),MAX($A$1:A5399)+1,0)</f>
        <v>5399</v>
      </c>
      <c r="B5400" s="18" t="s">
        <v>1891</v>
      </c>
      <c r="C5400" s="18" t="s">
        <v>1892</v>
      </c>
      <c r="D5400" s="18" t="s">
        <v>1933</v>
      </c>
      <c r="E5400" s="19" t="s">
        <v>11235</v>
      </c>
      <c r="F5400" s="18" t="str">
        <f t="shared" si="84"/>
        <v>Muribeca</v>
      </c>
      <c r="G5400" s="19">
        <v>74.314999999999998</v>
      </c>
    </row>
    <row r="5401" spans="1:7" x14ac:dyDescent="0.25">
      <c r="A5401" s="18">
        <f>IF(ISNUMBER(SEARCH('1_Aspectos Geográficos'!$D$6,tab_estados[],1)),MAX($A$1:A5400)+1,0)</f>
        <v>5400</v>
      </c>
      <c r="B5401" s="18" t="s">
        <v>1891</v>
      </c>
      <c r="C5401" s="18" t="s">
        <v>1892</v>
      </c>
      <c r="D5401" s="18" t="s">
        <v>1934</v>
      </c>
      <c r="E5401" s="19" t="s">
        <v>11236</v>
      </c>
      <c r="F5401" s="18" t="str">
        <f t="shared" si="84"/>
        <v>Neópolis</v>
      </c>
      <c r="G5401" s="19">
        <v>265.53300000000002</v>
      </c>
    </row>
    <row r="5402" spans="1:7" x14ac:dyDescent="0.25">
      <c r="A5402" s="18">
        <f>IF(ISNUMBER(SEARCH('1_Aspectos Geográficos'!$D$6,tab_estados[],1)),MAX($A$1:A5401)+1,0)</f>
        <v>5401</v>
      </c>
      <c r="B5402" s="18" t="s">
        <v>1891</v>
      </c>
      <c r="C5402" s="18" t="s">
        <v>1892</v>
      </c>
      <c r="D5402" s="18" t="s">
        <v>1935</v>
      </c>
      <c r="E5402" s="19" t="s">
        <v>11237</v>
      </c>
      <c r="F5402" s="18" t="str">
        <f t="shared" si="84"/>
        <v>Nossa Senhora Aparecida</v>
      </c>
      <c r="G5402" s="19">
        <v>340.84300000000002</v>
      </c>
    </row>
    <row r="5403" spans="1:7" x14ac:dyDescent="0.25">
      <c r="A5403" s="18">
        <f>IF(ISNUMBER(SEARCH('1_Aspectos Geográficos'!$D$6,tab_estados[],1)),MAX($A$1:A5402)+1,0)</f>
        <v>5402</v>
      </c>
      <c r="B5403" s="18" t="s">
        <v>1891</v>
      </c>
      <c r="C5403" s="18" t="s">
        <v>1892</v>
      </c>
      <c r="D5403" s="18" t="s">
        <v>1936</v>
      </c>
      <c r="E5403" s="19" t="s">
        <v>11238</v>
      </c>
      <c r="F5403" s="18" t="str">
        <f t="shared" si="84"/>
        <v>Nossa Senhora Da Glória</v>
      </c>
      <c r="G5403" s="19">
        <v>757.45</v>
      </c>
    </row>
    <row r="5404" spans="1:7" x14ac:dyDescent="0.25">
      <c r="A5404" s="18">
        <f>IF(ISNUMBER(SEARCH('1_Aspectos Geográficos'!$D$6,tab_estados[],1)),MAX($A$1:A5403)+1,0)</f>
        <v>5403</v>
      </c>
      <c r="B5404" s="18" t="s">
        <v>1891</v>
      </c>
      <c r="C5404" s="18" t="s">
        <v>1892</v>
      </c>
      <c r="D5404" s="18" t="s">
        <v>1937</v>
      </c>
      <c r="E5404" s="19" t="s">
        <v>11239</v>
      </c>
      <c r="F5404" s="18" t="str">
        <f t="shared" si="84"/>
        <v>Nossa Senhora Das Dores</v>
      </c>
      <c r="G5404" s="19">
        <v>482.399</v>
      </c>
    </row>
    <row r="5405" spans="1:7" x14ac:dyDescent="0.25">
      <c r="A5405" s="18">
        <f>IF(ISNUMBER(SEARCH('1_Aspectos Geográficos'!$D$6,tab_estados[],1)),MAX($A$1:A5404)+1,0)</f>
        <v>5404</v>
      </c>
      <c r="B5405" s="18" t="s">
        <v>1891</v>
      </c>
      <c r="C5405" s="18" t="s">
        <v>1892</v>
      </c>
      <c r="D5405" s="18" t="s">
        <v>1938</v>
      </c>
      <c r="E5405" s="19" t="s">
        <v>11240</v>
      </c>
      <c r="F5405" s="18" t="str">
        <f t="shared" si="84"/>
        <v>Nossa Senhora De Lourdes</v>
      </c>
      <c r="G5405" s="19">
        <v>81.197000000000003</v>
      </c>
    </row>
    <row r="5406" spans="1:7" x14ac:dyDescent="0.25">
      <c r="A5406" s="18">
        <f>IF(ISNUMBER(SEARCH('1_Aspectos Geográficos'!$D$6,tab_estados[],1)),MAX($A$1:A5405)+1,0)</f>
        <v>5405</v>
      </c>
      <c r="B5406" s="18" t="s">
        <v>1891</v>
      </c>
      <c r="C5406" s="18" t="s">
        <v>1892</v>
      </c>
      <c r="D5406" s="18" t="s">
        <v>1939</v>
      </c>
      <c r="E5406" s="19" t="s">
        <v>11241</v>
      </c>
      <c r="F5406" s="18" t="str">
        <f t="shared" si="84"/>
        <v>Nossa Senhora Do Socorro</v>
      </c>
      <c r="G5406" s="19">
        <v>155.018</v>
      </c>
    </row>
    <row r="5407" spans="1:7" x14ac:dyDescent="0.25">
      <c r="A5407" s="18">
        <f>IF(ISNUMBER(SEARCH('1_Aspectos Geográficos'!$D$6,tab_estados[],1)),MAX($A$1:A5406)+1,0)</f>
        <v>5406</v>
      </c>
      <c r="B5407" s="18" t="s">
        <v>1891</v>
      </c>
      <c r="C5407" s="18" t="s">
        <v>1892</v>
      </c>
      <c r="D5407" s="18" t="s">
        <v>1940</v>
      </c>
      <c r="E5407" s="19" t="s">
        <v>6889</v>
      </c>
      <c r="F5407" s="18" t="str">
        <f t="shared" si="84"/>
        <v>Pacatuba</v>
      </c>
      <c r="G5407" s="19">
        <v>372.601</v>
      </c>
    </row>
    <row r="5408" spans="1:7" x14ac:dyDescent="0.25">
      <c r="A5408" s="18">
        <f>IF(ISNUMBER(SEARCH('1_Aspectos Geográficos'!$D$6,tab_estados[],1)),MAX($A$1:A5407)+1,0)</f>
        <v>5407</v>
      </c>
      <c r="B5408" s="18" t="s">
        <v>1891</v>
      </c>
      <c r="C5408" s="18" t="s">
        <v>1892</v>
      </c>
      <c r="D5408" s="18" t="s">
        <v>1941</v>
      </c>
      <c r="E5408" s="19" t="s">
        <v>11242</v>
      </c>
      <c r="F5408" s="18" t="str">
        <f t="shared" si="84"/>
        <v>Pedra Mole</v>
      </c>
      <c r="G5408" s="19">
        <v>82.201999999999998</v>
      </c>
    </row>
    <row r="5409" spans="1:7" x14ac:dyDescent="0.25">
      <c r="A5409" s="18">
        <f>IF(ISNUMBER(SEARCH('1_Aspectos Geográficos'!$D$6,tab_estados[],1)),MAX($A$1:A5408)+1,0)</f>
        <v>5408</v>
      </c>
      <c r="B5409" s="18" t="s">
        <v>1891</v>
      </c>
      <c r="C5409" s="18" t="s">
        <v>1892</v>
      </c>
      <c r="D5409" s="18" t="s">
        <v>1942</v>
      </c>
      <c r="E5409" s="19" t="s">
        <v>11243</v>
      </c>
      <c r="F5409" s="18" t="str">
        <f t="shared" si="84"/>
        <v>Pedrinhas</v>
      </c>
      <c r="G5409" s="19">
        <v>33.143999999999998</v>
      </c>
    </row>
    <row r="5410" spans="1:7" x14ac:dyDescent="0.25">
      <c r="A5410" s="18">
        <f>IF(ISNUMBER(SEARCH('1_Aspectos Geográficos'!$D$6,tab_estados[],1)),MAX($A$1:A5409)+1,0)</f>
        <v>5409</v>
      </c>
      <c r="B5410" s="18" t="s">
        <v>1891</v>
      </c>
      <c r="C5410" s="18" t="s">
        <v>1892</v>
      </c>
      <c r="D5410" s="18" t="s">
        <v>1943</v>
      </c>
      <c r="E5410" s="19" t="s">
        <v>9088</v>
      </c>
      <c r="F5410" s="18" t="str">
        <f t="shared" si="84"/>
        <v>Pinhão</v>
      </c>
      <c r="G5410" s="19">
        <v>156.33000000000001</v>
      </c>
    </row>
    <row r="5411" spans="1:7" x14ac:dyDescent="0.25">
      <c r="A5411" s="18">
        <f>IF(ISNUMBER(SEARCH('1_Aspectos Geográficos'!$D$6,tab_estados[],1)),MAX($A$1:A5410)+1,0)</f>
        <v>5410</v>
      </c>
      <c r="B5411" s="18" t="s">
        <v>1891</v>
      </c>
      <c r="C5411" s="18" t="s">
        <v>1892</v>
      </c>
      <c r="D5411" s="18" t="s">
        <v>1944</v>
      </c>
      <c r="E5411" s="19" t="s">
        <v>11244</v>
      </c>
      <c r="F5411" s="18" t="str">
        <f t="shared" si="84"/>
        <v>Pirambu</v>
      </c>
      <c r="G5411" s="19">
        <v>205.203</v>
      </c>
    </row>
    <row r="5412" spans="1:7" x14ac:dyDescent="0.25">
      <c r="A5412" s="18">
        <f>IF(ISNUMBER(SEARCH('1_Aspectos Geográficos'!$D$6,tab_estados[],1)),MAX($A$1:A5411)+1,0)</f>
        <v>5411</v>
      </c>
      <c r="B5412" s="18" t="s">
        <v>1891</v>
      </c>
      <c r="C5412" s="18" t="s">
        <v>1892</v>
      </c>
      <c r="D5412" s="18" t="s">
        <v>1945</v>
      </c>
      <c r="E5412" s="19" t="s">
        <v>11245</v>
      </c>
      <c r="F5412" s="18" t="str">
        <f t="shared" si="84"/>
        <v>Poço Redondo</v>
      </c>
      <c r="G5412" s="19">
        <v>1232.595</v>
      </c>
    </row>
    <row r="5413" spans="1:7" x14ac:dyDescent="0.25">
      <c r="A5413" s="18">
        <f>IF(ISNUMBER(SEARCH('1_Aspectos Geográficos'!$D$6,tab_estados[],1)),MAX($A$1:A5412)+1,0)</f>
        <v>5412</v>
      </c>
      <c r="B5413" s="18" t="s">
        <v>1891</v>
      </c>
      <c r="C5413" s="18" t="s">
        <v>1892</v>
      </c>
      <c r="D5413" s="18" t="s">
        <v>1946</v>
      </c>
      <c r="E5413" s="19" t="s">
        <v>11246</v>
      </c>
      <c r="F5413" s="18" t="str">
        <f t="shared" si="84"/>
        <v>Poço Verde</v>
      </c>
      <c r="G5413" s="19">
        <v>439.83</v>
      </c>
    </row>
    <row r="5414" spans="1:7" x14ac:dyDescent="0.25">
      <c r="A5414" s="18">
        <f>IF(ISNUMBER(SEARCH('1_Aspectos Geográficos'!$D$6,tab_estados[],1)),MAX($A$1:A5413)+1,0)</f>
        <v>5413</v>
      </c>
      <c r="B5414" s="18" t="s">
        <v>1891</v>
      </c>
      <c r="C5414" s="18" t="s">
        <v>1892</v>
      </c>
      <c r="D5414" s="18" t="s">
        <v>1947</v>
      </c>
      <c r="E5414" s="19" t="s">
        <v>11247</v>
      </c>
      <c r="F5414" s="18" t="str">
        <f t="shared" si="84"/>
        <v>Porto Da Folha</v>
      </c>
      <c r="G5414" s="19">
        <v>876.67399999999998</v>
      </c>
    </row>
    <row r="5415" spans="1:7" x14ac:dyDescent="0.25">
      <c r="A5415" s="18">
        <f>IF(ISNUMBER(SEARCH('1_Aspectos Geográficos'!$D$6,tab_estados[],1)),MAX($A$1:A5414)+1,0)</f>
        <v>5414</v>
      </c>
      <c r="B5415" s="18" t="s">
        <v>1891</v>
      </c>
      <c r="C5415" s="18" t="s">
        <v>1892</v>
      </c>
      <c r="D5415" s="18" t="s">
        <v>1948</v>
      </c>
      <c r="E5415" s="19" t="s">
        <v>11248</v>
      </c>
      <c r="F5415" s="18" t="str">
        <f t="shared" si="84"/>
        <v>Propriá</v>
      </c>
      <c r="G5415" s="19">
        <v>92.715999999999994</v>
      </c>
    </row>
    <row r="5416" spans="1:7" x14ac:dyDescent="0.25">
      <c r="A5416" s="18">
        <f>IF(ISNUMBER(SEARCH('1_Aspectos Geográficos'!$D$6,tab_estados[],1)),MAX($A$1:A5415)+1,0)</f>
        <v>5415</v>
      </c>
      <c r="B5416" s="18" t="s">
        <v>1891</v>
      </c>
      <c r="C5416" s="18" t="s">
        <v>1892</v>
      </c>
      <c r="D5416" s="18" t="s">
        <v>1949</v>
      </c>
      <c r="E5416" s="19" t="s">
        <v>11249</v>
      </c>
      <c r="F5416" s="18" t="str">
        <f t="shared" si="84"/>
        <v>Riachão Do Dantas</v>
      </c>
      <c r="G5416" s="19">
        <v>530.60699999999997</v>
      </c>
    </row>
    <row r="5417" spans="1:7" x14ac:dyDescent="0.25">
      <c r="A5417" s="18">
        <f>IF(ISNUMBER(SEARCH('1_Aspectos Geográficos'!$D$6,tab_estados[],1)),MAX($A$1:A5416)+1,0)</f>
        <v>5416</v>
      </c>
      <c r="B5417" s="18" t="s">
        <v>1891</v>
      </c>
      <c r="C5417" s="18" t="s">
        <v>1892</v>
      </c>
      <c r="D5417" s="18" t="s">
        <v>1950</v>
      </c>
      <c r="E5417" s="19" t="s">
        <v>9779</v>
      </c>
      <c r="F5417" s="18" t="str">
        <f t="shared" si="84"/>
        <v>Riachuelo</v>
      </c>
      <c r="G5417" s="19">
        <v>78.308000000000007</v>
      </c>
    </row>
    <row r="5418" spans="1:7" x14ac:dyDescent="0.25">
      <c r="A5418" s="18">
        <f>IF(ISNUMBER(SEARCH('1_Aspectos Geográficos'!$D$6,tab_estados[],1)),MAX($A$1:A5417)+1,0)</f>
        <v>5417</v>
      </c>
      <c r="B5418" s="18" t="s">
        <v>1891</v>
      </c>
      <c r="C5418" s="18" t="s">
        <v>1892</v>
      </c>
      <c r="D5418" s="18" t="s">
        <v>1951</v>
      </c>
      <c r="E5418" s="19" t="s">
        <v>11250</v>
      </c>
      <c r="F5418" s="18" t="str">
        <f t="shared" si="84"/>
        <v>Ribeirópolis</v>
      </c>
      <c r="G5418" s="19">
        <v>259.02199999999999</v>
      </c>
    </row>
    <row r="5419" spans="1:7" x14ac:dyDescent="0.25">
      <c r="A5419" s="18">
        <f>IF(ISNUMBER(SEARCH('1_Aspectos Geográficos'!$D$6,tab_estados[],1)),MAX($A$1:A5418)+1,0)</f>
        <v>5418</v>
      </c>
      <c r="B5419" s="18" t="s">
        <v>1891</v>
      </c>
      <c r="C5419" s="18" t="s">
        <v>1892</v>
      </c>
      <c r="D5419" s="18" t="s">
        <v>1952</v>
      </c>
      <c r="E5419" s="19" t="s">
        <v>11251</v>
      </c>
      <c r="F5419" s="18" t="str">
        <f t="shared" si="84"/>
        <v>Rosário Do Catete</v>
      </c>
      <c r="G5419" s="19">
        <v>102.834</v>
      </c>
    </row>
    <row r="5420" spans="1:7" x14ac:dyDescent="0.25">
      <c r="A5420" s="18">
        <f>IF(ISNUMBER(SEARCH('1_Aspectos Geográficos'!$D$6,tab_estados[],1)),MAX($A$1:A5419)+1,0)</f>
        <v>5419</v>
      </c>
      <c r="B5420" s="18" t="s">
        <v>1891</v>
      </c>
      <c r="C5420" s="18" t="s">
        <v>1892</v>
      </c>
      <c r="D5420" s="18" t="s">
        <v>1953</v>
      </c>
      <c r="E5420" s="19" t="s">
        <v>11252</v>
      </c>
      <c r="F5420" s="18" t="str">
        <f t="shared" si="84"/>
        <v>Salgado</v>
      </c>
      <c r="G5420" s="19">
        <v>247.57900000000001</v>
      </c>
    </row>
    <row r="5421" spans="1:7" x14ac:dyDescent="0.25">
      <c r="A5421" s="18">
        <f>IF(ISNUMBER(SEARCH('1_Aspectos Geográficos'!$D$6,tab_estados[],1)),MAX($A$1:A5420)+1,0)</f>
        <v>5420</v>
      </c>
      <c r="B5421" s="18" t="s">
        <v>1891</v>
      </c>
      <c r="C5421" s="18" t="s">
        <v>1892</v>
      </c>
      <c r="D5421" s="18" t="s">
        <v>1954</v>
      </c>
      <c r="E5421" s="19" t="s">
        <v>11253</v>
      </c>
      <c r="F5421" s="18" t="str">
        <f t="shared" si="84"/>
        <v>Santa Luzia Do Itanhy</v>
      </c>
      <c r="G5421" s="19">
        <v>325.25799999999998</v>
      </c>
    </row>
    <row r="5422" spans="1:7" x14ac:dyDescent="0.25">
      <c r="A5422" s="18">
        <f>IF(ISNUMBER(SEARCH('1_Aspectos Geográficos'!$D$6,tab_estados[],1)),MAX($A$1:A5421)+1,0)</f>
        <v>5421</v>
      </c>
      <c r="B5422" s="18" t="s">
        <v>1891</v>
      </c>
      <c r="C5422" s="18" t="s">
        <v>1892</v>
      </c>
      <c r="D5422" s="18" t="s">
        <v>1955</v>
      </c>
      <c r="E5422" s="19" t="s">
        <v>11254</v>
      </c>
      <c r="F5422" s="18" t="str">
        <f t="shared" si="84"/>
        <v>Santana Do São Francisco</v>
      </c>
      <c r="G5422" s="19">
        <v>45.104999999999997</v>
      </c>
    </row>
    <row r="5423" spans="1:7" x14ac:dyDescent="0.25">
      <c r="A5423" s="18">
        <f>IF(ISNUMBER(SEARCH('1_Aspectos Geográficos'!$D$6,tab_estados[],1)),MAX($A$1:A5422)+1,0)</f>
        <v>5422</v>
      </c>
      <c r="B5423" s="18" t="s">
        <v>1891</v>
      </c>
      <c r="C5423" s="18" t="s">
        <v>1892</v>
      </c>
      <c r="D5423" s="18" t="s">
        <v>1956</v>
      </c>
      <c r="E5423" s="19" t="s">
        <v>10547</v>
      </c>
      <c r="F5423" s="18" t="str">
        <f t="shared" si="84"/>
        <v>Santa Rosa De Lima</v>
      </c>
      <c r="G5423" s="19">
        <v>67.671999999999997</v>
      </c>
    </row>
    <row r="5424" spans="1:7" x14ac:dyDescent="0.25">
      <c r="A5424" s="18">
        <f>IF(ISNUMBER(SEARCH('1_Aspectos Geográficos'!$D$6,tab_estados[],1)),MAX($A$1:A5423)+1,0)</f>
        <v>5423</v>
      </c>
      <c r="B5424" s="18" t="s">
        <v>1891</v>
      </c>
      <c r="C5424" s="18" t="s">
        <v>1892</v>
      </c>
      <c r="D5424" s="18" t="s">
        <v>1957</v>
      </c>
      <c r="E5424" s="19" t="s">
        <v>11255</v>
      </c>
      <c r="F5424" s="18" t="str">
        <f t="shared" si="84"/>
        <v>Santo Amaro Das Brotas</v>
      </c>
      <c r="G5424" s="19">
        <v>236.965</v>
      </c>
    </row>
    <row r="5425" spans="1:7" x14ac:dyDescent="0.25">
      <c r="A5425" s="18">
        <f>IF(ISNUMBER(SEARCH('1_Aspectos Geográficos'!$D$6,tab_estados[],1)),MAX($A$1:A5424)+1,0)</f>
        <v>5424</v>
      </c>
      <c r="B5425" s="18" t="s">
        <v>1891</v>
      </c>
      <c r="C5425" s="18" t="s">
        <v>1892</v>
      </c>
      <c r="D5425" s="18" t="s">
        <v>1958</v>
      </c>
      <c r="E5425" s="19" t="s">
        <v>11256</v>
      </c>
      <c r="F5425" s="18" t="str">
        <f t="shared" si="84"/>
        <v>São Cristóvão</v>
      </c>
      <c r="G5425" s="19">
        <v>438.03699999999998</v>
      </c>
    </row>
    <row r="5426" spans="1:7" x14ac:dyDescent="0.25">
      <c r="A5426" s="18">
        <f>IF(ISNUMBER(SEARCH('1_Aspectos Geográficos'!$D$6,tab_estados[],1)),MAX($A$1:A5425)+1,0)</f>
        <v>5425</v>
      </c>
      <c r="B5426" s="18" t="s">
        <v>1891</v>
      </c>
      <c r="C5426" s="18" t="s">
        <v>1892</v>
      </c>
      <c r="D5426" s="18" t="s">
        <v>1959</v>
      </c>
      <c r="E5426" s="19" t="s">
        <v>6699</v>
      </c>
      <c r="F5426" s="18" t="str">
        <f t="shared" si="84"/>
        <v>São Domingos</v>
      </c>
      <c r="G5426" s="19">
        <v>101.999</v>
      </c>
    </row>
    <row r="5427" spans="1:7" x14ac:dyDescent="0.25">
      <c r="A5427" s="18">
        <f>IF(ISNUMBER(SEARCH('1_Aspectos Geográficos'!$D$6,tab_estados[],1)),MAX($A$1:A5426)+1,0)</f>
        <v>5426</v>
      </c>
      <c r="B5427" s="18" t="s">
        <v>1891</v>
      </c>
      <c r="C5427" s="18" t="s">
        <v>1892</v>
      </c>
      <c r="D5427" s="18" t="s">
        <v>1960</v>
      </c>
      <c r="E5427" s="19" t="s">
        <v>5762</v>
      </c>
      <c r="F5427" s="18" t="str">
        <f t="shared" si="84"/>
        <v>São Francisco</v>
      </c>
      <c r="G5427" s="19">
        <v>83.872</v>
      </c>
    </row>
    <row r="5428" spans="1:7" x14ac:dyDescent="0.25">
      <c r="A5428" s="18">
        <f>IF(ISNUMBER(SEARCH('1_Aspectos Geográficos'!$D$6,tab_estados[],1)),MAX($A$1:A5427)+1,0)</f>
        <v>5427</v>
      </c>
      <c r="B5428" s="18" t="s">
        <v>1891</v>
      </c>
      <c r="C5428" s="18" t="s">
        <v>1892</v>
      </c>
      <c r="D5428" s="18" t="s">
        <v>1961</v>
      </c>
      <c r="E5428" s="19" t="s">
        <v>11257</v>
      </c>
      <c r="F5428" s="18" t="str">
        <f t="shared" si="84"/>
        <v>São Miguel Do Aleixo</v>
      </c>
      <c r="G5428" s="19">
        <v>144.83199999999999</v>
      </c>
    </row>
    <row r="5429" spans="1:7" x14ac:dyDescent="0.25">
      <c r="A5429" s="18">
        <f>IF(ISNUMBER(SEARCH('1_Aspectos Geográficos'!$D$6,tab_estados[],1)),MAX($A$1:A5428)+1,0)</f>
        <v>5428</v>
      </c>
      <c r="B5429" s="18" t="s">
        <v>1891</v>
      </c>
      <c r="C5429" s="18" t="s">
        <v>1892</v>
      </c>
      <c r="D5429" s="18" t="s">
        <v>1962</v>
      </c>
      <c r="E5429" s="19" t="s">
        <v>11258</v>
      </c>
      <c r="F5429" s="18" t="str">
        <f t="shared" si="84"/>
        <v>Simão Dias</v>
      </c>
      <c r="G5429" s="19">
        <v>564.36</v>
      </c>
    </row>
    <row r="5430" spans="1:7" x14ac:dyDescent="0.25">
      <c r="A5430" s="18">
        <f>IF(ISNUMBER(SEARCH('1_Aspectos Geográficos'!$D$6,tab_estados[],1)),MAX($A$1:A5429)+1,0)</f>
        <v>5429</v>
      </c>
      <c r="B5430" s="18" t="s">
        <v>1891</v>
      </c>
      <c r="C5430" s="18" t="s">
        <v>1892</v>
      </c>
      <c r="D5430" s="18" t="s">
        <v>1963</v>
      </c>
      <c r="E5430" s="19" t="s">
        <v>11259</v>
      </c>
      <c r="F5430" s="18" t="str">
        <f t="shared" si="84"/>
        <v>Siriri</v>
      </c>
      <c r="G5430" s="19">
        <v>168.37200000000001</v>
      </c>
    </row>
    <row r="5431" spans="1:7" x14ac:dyDescent="0.25">
      <c r="A5431" s="18">
        <f>IF(ISNUMBER(SEARCH('1_Aspectos Geográficos'!$D$6,tab_estados[],1)),MAX($A$1:A5430)+1,0)</f>
        <v>5430</v>
      </c>
      <c r="B5431" s="18" t="s">
        <v>1891</v>
      </c>
      <c r="C5431" s="18" t="s">
        <v>1892</v>
      </c>
      <c r="D5431" s="18" t="s">
        <v>1964</v>
      </c>
      <c r="E5431" s="19" t="s">
        <v>11260</v>
      </c>
      <c r="F5431" s="18" t="str">
        <f t="shared" si="84"/>
        <v>Telha</v>
      </c>
      <c r="G5431" s="19">
        <v>49.027000000000001</v>
      </c>
    </row>
    <row r="5432" spans="1:7" x14ac:dyDescent="0.25">
      <c r="A5432" s="18">
        <f>IF(ISNUMBER(SEARCH('1_Aspectos Geográficos'!$D$6,tab_estados[],1)),MAX($A$1:A5431)+1,0)</f>
        <v>5431</v>
      </c>
      <c r="B5432" s="18" t="s">
        <v>1891</v>
      </c>
      <c r="C5432" s="18" t="s">
        <v>1892</v>
      </c>
      <c r="D5432" s="18" t="s">
        <v>1965</v>
      </c>
      <c r="E5432" s="19" t="s">
        <v>11261</v>
      </c>
      <c r="F5432" s="18" t="str">
        <f t="shared" si="84"/>
        <v>Tobias Barreto</v>
      </c>
      <c r="G5432" s="19">
        <v>1024.1859999999999</v>
      </c>
    </row>
    <row r="5433" spans="1:7" x14ac:dyDescent="0.25">
      <c r="A5433" s="18">
        <f>IF(ISNUMBER(SEARCH('1_Aspectos Geográficos'!$D$6,tab_estados[],1)),MAX($A$1:A5432)+1,0)</f>
        <v>5432</v>
      </c>
      <c r="B5433" s="18" t="s">
        <v>1891</v>
      </c>
      <c r="C5433" s="18" t="s">
        <v>1892</v>
      </c>
      <c r="D5433" s="18" t="s">
        <v>1966</v>
      </c>
      <c r="E5433" s="19" t="s">
        <v>11262</v>
      </c>
      <c r="F5433" s="18" t="str">
        <f t="shared" si="84"/>
        <v>Tomar Do Geru</v>
      </c>
      <c r="G5433" s="19">
        <v>306.26400000000001</v>
      </c>
    </row>
    <row r="5434" spans="1:7" x14ac:dyDescent="0.25">
      <c r="A5434" s="18">
        <f>IF(ISNUMBER(SEARCH('1_Aspectos Geográficos'!$D$6,tab_estados[],1)),MAX($A$1:A5433)+1,0)</f>
        <v>5433</v>
      </c>
      <c r="B5434" s="18" t="s">
        <v>1891</v>
      </c>
      <c r="C5434" s="18" t="s">
        <v>1892</v>
      </c>
      <c r="D5434" s="18" t="s">
        <v>1967</v>
      </c>
      <c r="E5434" s="19" t="s">
        <v>11263</v>
      </c>
      <c r="F5434" s="18" t="str">
        <f t="shared" si="84"/>
        <v>Umbaúba</v>
      </c>
      <c r="G5434" s="19">
        <v>117.514</v>
      </c>
    </row>
    <row r="5435" spans="1:7" x14ac:dyDescent="0.25">
      <c r="A5435" s="18">
        <f>IF(ISNUMBER(SEARCH('1_Aspectos Geográficos'!$D$6,tab_estados[],1)),MAX($A$1:A5434)+1,0)</f>
        <v>5434</v>
      </c>
      <c r="B5435" s="18" t="s">
        <v>435</v>
      </c>
      <c r="C5435" s="18" t="s">
        <v>436</v>
      </c>
      <c r="D5435" s="18" t="s">
        <v>437</v>
      </c>
      <c r="E5435" s="19" t="s">
        <v>11264</v>
      </c>
      <c r="F5435" s="18" t="str">
        <f t="shared" si="84"/>
        <v>Abreulândia</v>
      </c>
      <c r="G5435" s="19">
        <v>1895.212</v>
      </c>
    </row>
    <row r="5436" spans="1:7" x14ac:dyDescent="0.25">
      <c r="A5436" s="18">
        <f>IF(ISNUMBER(SEARCH('1_Aspectos Geográficos'!$D$6,tab_estados[],1)),MAX($A$1:A5435)+1,0)</f>
        <v>5435</v>
      </c>
      <c r="B5436" s="18" t="s">
        <v>435</v>
      </c>
      <c r="C5436" s="18" t="s">
        <v>436</v>
      </c>
      <c r="D5436" s="18" t="s">
        <v>438</v>
      </c>
      <c r="E5436" s="19" t="s">
        <v>11265</v>
      </c>
      <c r="F5436" s="18" t="str">
        <f t="shared" si="84"/>
        <v>Aguiarnópolis</v>
      </c>
      <c r="G5436" s="19">
        <v>235.39400000000001</v>
      </c>
    </row>
    <row r="5437" spans="1:7" x14ac:dyDescent="0.25">
      <c r="A5437" s="18">
        <f>IF(ISNUMBER(SEARCH('1_Aspectos Geográficos'!$D$6,tab_estados[],1)),MAX($A$1:A5436)+1,0)</f>
        <v>5436</v>
      </c>
      <c r="B5437" s="18" t="s">
        <v>435</v>
      </c>
      <c r="C5437" s="18" t="s">
        <v>436</v>
      </c>
      <c r="D5437" s="18" t="s">
        <v>439</v>
      </c>
      <c r="E5437" s="19" t="s">
        <v>11266</v>
      </c>
      <c r="F5437" s="18" t="str">
        <f t="shared" si="84"/>
        <v>Aliança Do Tocantins</v>
      </c>
      <c r="G5437" s="19">
        <v>1579.751</v>
      </c>
    </row>
    <row r="5438" spans="1:7" x14ac:dyDescent="0.25">
      <c r="A5438" s="18">
        <f>IF(ISNUMBER(SEARCH('1_Aspectos Geográficos'!$D$6,tab_estados[],1)),MAX($A$1:A5437)+1,0)</f>
        <v>5437</v>
      </c>
      <c r="B5438" s="18" t="s">
        <v>435</v>
      </c>
      <c r="C5438" s="18" t="s">
        <v>436</v>
      </c>
      <c r="D5438" s="18" t="s">
        <v>440</v>
      </c>
      <c r="E5438" s="19" t="s">
        <v>11267</v>
      </c>
      <c r="F5438" s="18" t="str">
        <f t="shared" si="84"/>
        <v>Almas</v>
      </c>
      <c r="G5438" s="19">
        <v>4013.2429999999999</v>
      </c>
    </row>
    <row r="5439" spans="1:7" x14ac:dyDescent="0.25">
      <c r="A5439" s="18">
        <f>IF(ISNUMBER(SEARCH('1_Aspectos Geográficos'!$D$6,tab_estados[],1)),MAX($A$1:A5438)+1,0)</f>
        <v>5438</v>
      </c>
      <c r="B5439" s="18" t="s">
        <v>435</v>
      </c>
      <c r="C5439" s="18" t="s">
        <v>436</v>
      </c>
      <c r="D5439" s="18" t="s">
        <v>441</v>
      </c>
      <c r="E5439" s="19" t="s">
        <v>9830</v>
      </c>
      <c r="F5439" s="18" t="str">
        <f t="shared" si="84"/>
        <v>Alvorada</v>
      </c>
      <c r="G5439" s="19">
        <v>1212.1669999999999</v>
      </c>
    </row>
    <row r="5440" spans="1:7" x14ac:dyDescent="0.25">
      <c r="A5440" s="18">
        <f>IF(ISNUMBER(SEARCH('1_Aspectos Geográficos'!$D$6,tab_estados[],1)),MAX($A$1:A5439)+1,0)</f>
        <v>5439</v>
      </c>
      <c r="B5440" s="18" t="s">
        <v>435</v>
      </c>
      <c r="C5440" s="18" t="s">
        <v>436</v>
      </c>
      <c r="D5440" s="18" t="s">
        <v>442</v>
      </c>
      <c r="E5440" s="19" t="s">
        <v>11268</v>
      </c>
      <c r="F5440" s="18" t="str">
        <f t="shared" si="84"/>
        <v>Ananás</v>
      </c>
      <c r="G5440" s="19">
        <v>1576.973</v>
      </c>
    </row>
    <row r="5441" spans="1:7" x14ac:dyDescent="0.25">
      <c r="A5441" s="18">
        <f>IF(ISNUMBER(SEARCH('1_Aspectos Geográficos'!$D$6,tab_estados[],1)),MAX($A$1:A5440)+1,0)</f>
        <v>5440</v>
      </c>
      <c r="B5441" s="18" t="s">
        <v>435</v>
      </c>
      <c r="C5441" s="18" t="s">
        <v>436</v>
      </c>
      <c r="D5441" s="18" t="s">
        <v>443</v>
      </c>
      <c r="E5441" s="19" t="s">
        <v>11269</v>
      </c>
      <c r="F5441" s="18" t="str">
        <f t="shared" si="84"/>
        <v>Angico</v>
      </c>
      <c r="G5441" s="19">
        <v>451.733</v>
      </c>
    </row>
    <row r="5442" spans="1:7" x14ac:dyDescent="0.25">
      <c r="A5442" s="18">
        <f>IF(ISNUMBER(SEARCH('1_Aspectos Geográficos'!$D$6,tab_estados[],1)),MAX($A$1:A5441)+1,0)</f>
        <v>5441</v>
      </c>
      <c r="B5442" s="18" t="s">
        <v>435</v>
      </c>
      <c r="C5442" s="18" t="s">
        <v>436</v>
      </c>
      <c r="D5442" s="18" t="s">
        <v>444</v>
      </c>
      <c r="E5442" s="19" t="s">
        <v>11270</v>
      </c>
      <c r="F5442" s="18" t="str">
        <f t="shared" ref="F5442:F5505" si="85">IFERROR(VLOOKUP(ROW(A5441),lista,5,0),"")</f>
        <v>Aparecida Do Rio Negro</v>
      </c>
      <c r="G5442" s="19">
        <v>1160.3679999999999</v>
      </c>
    </row>
    <row r="5443" spans="1:7" x14ac:dyDescent="0.25">
      <c r="A5443" s="18">
        <f>IF(ISNUMBER(SEARCH('1_Aspectos Geográficos'!$D$6,tab_estados[],1)),MAX($A$1:A5442)+1,0)</f>
        <v>5442</v>
      </c>
      <c r="B5443" s="18" t="s">
        <v>435</v>
      </c>
      <c r="C5443" s="18" t="s">
        <v>436</v>
      </c>
      <c r="D5443" s="18" t="s">
        <v>445</v>
      </c>
      <c r="E5443" s="19" t="s">
        <v>11271</v>
      </c>
      <c r="F5443" s="18" t="str">
        <f t="shared" si="85"/>
        <v>Aragominas</v>
      </c>
      <c r="G5443" s="19">
        <v>1173.0350000000001</v>
      </c>
    </row>
    <row r="5444" spans="1:7" x14ac:dyDescent="0.25">
      <c r="A5444" s="18">
        <f>IF(ISNUMBER(SEARCH('1_Aspectos Geográficos'!$D$6,tab_estados[],1)),MAX($A$1:A5443)+1,0)</f>
        <v>5443</v>
      </c>
      <c r="B5444" s="18" t="s">
        <v>435</v>
      </c>
      <c r="C5444" s="18" t="s">
        <v>436</v>
      </c>
      <c r="D5444" s="18" t="s">
        <v>446</v>
      </c>
      <c r="E5444" s="19" t="s">
        <v>11272</v>
      </c>
      <c r="F5444" s="18" t="str">
        <f t="shared" si="85"/>
        <v>Araguacema</v>
      </c>
      <c r="G5444" s="19">
        <v>2778.4520000000002</v>
      </c>
    </row>
    <row r="5445" spans="1:7" x14ac:dyDescent="0.25">
      <c r="A5445" s="18">
        <f>IF(ISNUMBER(SEARCH('1_Aspectos Geográficos'!$D$6,tab_estados[],1)),MAX($A$1:A5444)+1,0)</f>
        <v>5444</v>
      </c>
      <c r="B5445" s="18" t="s">
        <v>435</v>
      </c>
      <c r="C5445" s="18" t="s">
        <v>436</v>
      </c>
      <c r="D5445" s="18" t="s">
        <v>447</v>
      </c>
      <c r="E5445" s="19" t="s">
        <v>11273</v>
      </c>
      <c r="F5445" s="18" t="str">
        <f t="shared" si="85"/>
        <v>Araguaçu</v>
      </c>
      <c r="G5445" s="19">
        <v>5167.652</v>
      </c>
    </row>
    <row r="5446" spans="1:7" x14ac:dyDescent="0.25">
      <c r="A5446" s="18">
        <f>IF(ISNUMBER(SEARCH('1_Aspectos Geográficos'!$D$6,tab_estados[],1)),MAX($A$1:A5445)+1,0)</f>
        <v>5445</v>
      </c>
      <c r="B5446" s="18" t="s">
        <v>435</v>
      </c>
      <c r="C5446" s="18" t="s">
        <v>436</v>
      </c>
      <c r="D5446" s="18" t="s">
        <v>448</v>
      </c>
      <c r="E5446" s="19" t="s">
        <v>11274</v>
      </c>
      <c r="F5446" s="18" t="str">
        <f t="shared" si="85"/>
        <v>Araguaína</v>
      </c>
      <c r="G5446" s="19">
        <v>4000.4160000000002</v>
      </c>
    </row>
    <row r="5447" spans="1:7" x14ac:dyDescent="0.25">
      <c r="A5447" s="18">
        <f>IF(ISNUMBER(SEARCH('1_Aspectos Geográficos'!$D$6,tab_estados[],1)),MAX($A$1:A5446)+1,0)</f>
        <v>5446</v>
      </c>
      <c r="B5447" s="18" t="s">
        <v>435</v>
      </c>
      <c r="C5447" s="18" t="s">
        <v>436</v>
      </c>
      <c r="D5447" s="18" t="s">
        <v>449</v>
      </c>
      <c r="E5447" s="19" t="s">
        <v>7276</v>
      </c>
      <c r="F5447" s="18" t="str">
        <f t="shared" si="85"/>
        <v>Araguanã</v>
      </c>
      <c r="G5447" s="19">
        <v>836.03</v>
      </c>
    </row>
    <row r="5448" spans="1:7" x14ac:dyDescent="0.25">
      <c r="A5448" s="18">
        <f>IF(ISNUMBER(SEARCH('1_Aspectos Geográficos'!$D$6,tab_estados[],1)),MAX($A$1:A5447)+1,0)</f>
        <v>5447</v>
      </c>
      <c r="B5448" s="18" t="s">
        <v>435</v>
      </c>
      <c r="C5448" s="18" t="s">
        <v>436</v>
      </c>
      <c r="D5448" s="18" t="s">
        <v>450</v>
      </c>
      <c r="E5448" s="19" t="s">
        <v>11275</v>
      </c>
      <c r="F5448" s="18" t="str">
        <f t="shared" si="85"/>
        <v>Araguatins</v>
      </c>
      <c r="G5448" s="19">
        <v>2625.2860000000001</v>
      </c>
    </row>
    <row r="5449" spans="1:7" x14ac:dyDescent="0.25">
      <c r="A5449" s="18">
        <f>IF(ISNUMBER(SEARCH('1_Aspectos Geográficos'!$D$6,tab_estados[],1)),MAX($A$1:A5448)+1,0)</f>
        <v>5448</v>
      </c>
      <c r="B5449" s="18" t="s">
        <v>435</v>
      </c>
      <c r="C5449" s="18" t="s">
        <v>436</v>
      </c>
      <c r="D5449" s="18" t="s">
        <v>451</v>
      </c>
      <c r="E5449" s="19" t="s">
        <v>11276</v>
      </c>
      <c r="F5449" s="18" t="str">
        <f t="shared" si="85"/>
        <v>Arapoema</v>
      </c>
      <c r="G5449" s="19">
        <v>1552.2170000000001</v>
      </c>
    </row>
    <row r="5450" spans="1:7" x14ac:dyDescent="0.25">
      <c r="A5450" s="18">
        <f>IF(ISNUMBER(SEARCH('1_Aspectos Geográficos'!$D$6,tab_estados[],1)),MAX($A$1:A5449)+1,0)</f>
        <v>5449</v>
      </c>
      <c r="B5450" s="18" t="s">
        <v>435</v>
      </c>
      <c r="C5450" s="18" t="s">
        <v>436</v>
      </c>
      <c r="D5450" s="18" t="s">
        <v>452</v>
      </c>
      <c r="E5450" s="19" t="s">
        <v>11277</v>
      </c>
      <c r="F5450" s="18" t="str">
        <f t="shared" si="85"/>
        <v>Arraias</v>
      </c>
      <c r="G5450" s="19">
        <v>5786.8710000000001</v>
      </c>
    </row>
    <row r="5451" spans="1:7" x14ac:dyDescent="0.25">
      <c r="A5451" s="18">
        <f>IF(ISNUMBER(SEARCH('1_Aspectos Geográficos'!$D$6,tab_estados[],1)),MAX($A$1:A5450)+1,0)</f>
        <v>5450</v>
      </c>
      <c r="B5451" s="18" t="s">
        <v>435</v>
      </c>
      <c r="C5451" s="18" t="s">
        <v>436</v>
      </c>
      <c r="D5451" s="18" t="s">
        <v>453</v>
      </c>
      <c r="E5451" s="19" t="s">
        <v>11278</v>
      </c>
      <c r="F5451" s="18" t="str">
        <f t="shared" si="85"/>
        <v>Augustinópolis</v>
      </c>
      <c r="G5451" s="19">
        <v>394.976</v>
      </c>
    </row>
    <row r="5452" spans="1:7" x14ac:dyDescent="0.25">
      <c r="A5452" s="18">
        <f>IF(ISNUMBER(SEARCH('1_Aspectos Geográficos'!$D$6,tab_estados[],1)),MAX($A$1:A5451)+1,0)</f>
        <v>5451</v>
      </c>
      <c r="B5452" s="18" t="s">
        <v>435</v>
      </c>
      <c r="C5452" s="18" t="s">
        <v>436</v>
      </c>
      <c r="D5452" s="18" t="s">
        <v>454</v>
      </c>
      <c r="E5452" s="19" t="s">
        <v>11279</v>
      </c>
      <c r="F5452" s="18" t="str">
        <f t="shared" si="85"/>
        <v>Aurora Do Tocantins</v>
      </c>
      <c r="G5452" s="19">
        <v>752.83</v>
      </c>
    </row>
    <row r="5453" spans="1:7" x14ac:dyDescent="0.25">
      <c r="A5453" s="18">
        <f>IF(ISNUMBER(SEARCH('1_Aspectos Geográficos'!$D$6,tab_estados[],1)),MAX($A$1:A5452)+1,0)</f>
        <v>5452</v>
      </c>
      <c r="B5453" s="18" t="s">
        <v>435</v>
      </c>
      <c r="C5453" s="18" t="s">
        <v>436</v>
      </c>
      <c r="D5453" s="18" t="s">
        <v>455</v>
      </c>
      <c r="E5453" s="19" t="s">
        <v>11280</v>
      </c>
      <c r="F5453" s="18" t="str">
        <f t="shared" si="85"/>
        <v>Axixá Do Tocantins</v>
      </c>
      <c r="G5453" s="19">
        <v>150.21299999999999</v>
      </c>
    </row>
    <row r="5454" spans="1:7" x14ac:dyDescent="0.25">
      <c r="A5454" s="18">
        <f>IF(ISNUMBER(SEARCH('1_Aspectos Geográficos'!$D$6,tab_estados[],1)),MAX($A$1:A5453)+1,0)</f>
        <v>5453</v>
      </c>
      <c r="B5454" s="18" t="s">
        <v>435</v>
      </c>
      <c r="C5454" s="18" t="s">
        <v>436</v>
      </c>
      <c r="D5454" s="18" t="s">
        <v>456</v>
      </c>
      <c r="E5454" s="19" t="s">
        <v>11281</v>
      </c>
      <c r="F5454" s="18" t="str">
        <f t="shared" si="85"/>
        <v>Babaçulândia</v>
      </c>
      <c r="G5454" s="19">
        <v>1788.463</v>
      </c>
    </row>
    <row r="5455" spans="1:7" x14ac:dyDescent="0.25">
      <c r="A5455" s="18">
        <f>IF(ISNUMBER(SEARCH('1_Aspectos Geográficos'!$D$6,tab_estados[],1)),MAX($A$1:A5454)+1,0)</f>
        <v>5454</v>
      </c>
      <c r="B5455" s="18" t="s">
        <v>435</v>
      </c>
      <c r="C5455" s="18" t="s">
        <v>436</v>
      </c>
      <c r="D5455" s="18" t="s">
        <v>457</v>
      </c>
      <c r="E5455" s="19" t="s">
        <v>11282</v>
      </c>
      <c r="F5455" s="18" t="str">
        <f t="shared" si="85"/>
        <v>Bandeirantes Do Tocantins</v>
      </c>
      <c r="G5455" s="19">
        <v>1541.846</v>
      </c>
    </row>
    <row r="5456" spans="1:7" x14ac:dyDescent="0.25">
      <c r="A5456" s="18">
        <f>IF(ISNUMBER(SEARCH('1_Aspectos Geográficos'!$D$6,tab_estados[],1)),MAX($A$1:A5455)+1,0)</f>
        <v>5455</v>
      </c>
      <c r="B5456" s="18" t="s">
        <v>435</v>
      </c>
      <c r="C5456" s="18" t="s">
        <v>436</v>
      </c>
      <c r="D5456" s="18" t="s">
        <v>458</v>
      </c>
      <c r="E5456" s="19" t="s">
        <v>11283</v>
      </c>
      <c r="F5456" s="18" t="str">
        <f t="shared" si="85"/>
        <v>Barra Do Ouro</v>
      </c>
      <c r="G5456" s="19">
        <v>1106.345</v>
      </c>
    </row>
    <row r="5457" spans="1:7" x14ac:dyDescent="0.25">
      <c r="A5457" s="18">
        <f>IF(ISNUMBER(SEARCH('1_Aspectos Geográficos'!$D$6,tab_estados[],1)),MAX($A$1:A5456)+1,0)</f>
        <v>5456</v>
      </c>
      <c r="B5457" s="18" t="s">
        <v>435</v>
      </c>
      <c r="C5457" s="18" t="s">
        <v>436</v>
      </c>
      <c r="D5457" s="18" t="s">
        <v>459</v>
      </c>
      <c r="E5457" s="19" t="s">
        <v>11284</v>
      </c>
      <c r="F5457" s="18" t="str">
        <f t="shared" si="85"/>
        <v>Barrolândia</v>
      </c>
      <c r="G5457" s="19">
        <v>713.3</v>
      </c>
    </row>
    <row r="5458" spans="1:7" x14ac:dyDescent="0.25">
      <c r="A5458" s="18">
        <f>IF(ISNUMBER(SEARCH('1_Aspectos Geográficos'!$D$6,tab_estados[],1)),MAX($A$1:A5457)+1,0)</f>
        <v>5457</v>
      </c>
      <c r="B5458" s="18" t="s">
        <v>435</v>
      </c>
      <c r="C5458" s="18" t="s">
        <v>436</v>
      </c>
      <c r="D5458" s="18" t="s">
        <v>460</v>
      </c>
      <c r="E5458" s="19" t="s">
        <v>11285</v>
      </c>
      <c r="F5458" s="18" t="str">
        <f t="shared" si="85"/>
        <v>Bernardo Sayão</v>
      </c>
      <c r="G5458" s="19">
        <v>926.88800000000003</v>
      </c>
    </row>
    <row r="5459" spans="1:7" x14ac:dyDescent="0.25">
      <c r="A5459" s="18">
        <f>IF(ISNUMBER(SEARCH('1_Aspectos Geográficos'!$D$6,tab_estados[],1)),MAX($A$1:A5458)+1,0)</f>
        <v>5458</v>
      </c>
      <c r="B5459" s="18" t="s">
        <v>435</v>
      </c>
      <c r="C5459" s="18" t="s">
        <v>436</v>
      </c>
      <c r="D5459" s="18" t="s">
        <v>461</v>
      </c>
      <c r="E5459" s="19" t="s">
        <v>8539</v>
      </c>
      <c r="F5459" s="18" t="str">
        <f t="shared" si="85"/>
        <v>Bom Jesus Do Tocantins</v>
      </c>
      <c r="G5459" s="19">
        <v>1332.672</v>
      </c>
    </row>
    <row r="5460" spans="1:7" x14ac:dyDescent="0.25">
      <c r="A5460" s="18">
        <f>IF(ISNUMBER(SEARCH('1_Aspectos Geográficos'!$D$6,tab_estados[],1)),MAX($A$1:A5459)+1,0)</f>
        <v>5459</v>
      </c>
      <c r="B5460" s="18" t="s">
        <v>435</v>
      </c>
      <c r="C5460" s="18" t="s">
        <v>436</v>
      </c>
      <c r="D5460" s="18" t="s">
        <v>462</v>
      </c>
      <c r="E5460" s="19" t="s">
        <v>11286</v>
      </c>
      <c r="F5460" s="18" t="str">
        <f t="shared" si="85"/>
        <v>Brasilândia Do Tocantins</v>
      </c>
      <c r="G5460" s="19">
        <v>641.46699999999998</v>
      </c>
    </row>
    <row r="5461" spans="1:7" x14ac:dyDescent="0.25">
      <c r="A5461" s="18">
        <f>IF(ISNUMBER(SEARCH('1_Aspectos Geográficos'!$D$6,tab_estados[],1)),MAX($A$1:A5460)+1,0)</f>
        <v>5460</v>
      </c>
      <c r="B5461" s="18" t="s">
        <v>435</v>
      </c>
      <c r="C5461" s="18" t="s">
        <v>436</v>
      </c>
      <c r="D5461" s="18" t="s">
        <v>463</v>
      </c>
      <c r="E5461" s="19" t="s">
        <v>11287</v>
      </c>
      <c r="F5461" s="18" t="str">
        <f t="shared" si="85"/>
        <v>Brejinho De Nazaré</v>
      </c>
      <c r="G5461" s="19">
        <v>1724.45</v>
      </c>
    </row>
    <row r="5462" spans="1:7" x14ac:dyDescent="0.25">
      <c r="A5462" s="18">
        <f>IF(ISNUMBER(SEARCH('1_Aspectos Geográficos'!$D$6,tab_estados[],1)),MAX($A$1:A5461)+1,0)</f>
        <v>5461</v>
      </c>
      <c r="B5462" s="18" t="s">
        <v>435</v>
      </c>
      <c r="C5462" s="18" t="s">
        <v>436</v>
      </c>
      <c r="D5462" s="18" t="s">
        <v>464</v>
      </c>
      <c r="E5462" s="19" t="s">
        <v>11288</v>
      </c>
      <c r="F5462" s="18" t="str">
        <f t="shared" si="85"/>
        <v>Buriti Do Tocantins</v>
      </c>
      <c r="G5462" s="19">
        <v>251.92099999999999</v>
      </c>
    </row>
    <row r="5463" spans="1:7" x14ac:dyDescent="0.25">
      <c r="A5463" s="18">
        <f>IF(ISNUMBER(SEARCH('1_Aspectos Geográficos'!$D$6,tab_estados[],1)),MAX($A$1:A5462)+1,0)</f>
        <v>5462</v>
      </c>
      <c r="B5463" s="18" t="s">
        <v>435</v>
      </c>
      <c r="C5463" s="18" t="s">
        <v>436</v>
      </c>
      <c r="D5463" s="18" t="s">
        <v>465</v>
      </c>
      <c r="E5463" s="19" t="s">
        <v>9241</v>
      </c>
      <c r="F5463" s="18" t="str">
        <f t="shared" si="85"/>
        <v>Cachoeirinha</v>
      </c>
      <c r="G5463" s="19">
        <v>352.346</v>
      </c>
    </row>
    <row r="5464" spans="1:7" x14ac:dyDescent="0.25">
      <c r="A5464" s="18">
        <f>IF(ISNUMBER(SEARCH('1_Aspectos Geográficos'!$D$6,tab_estados[],1)),MAX($A$1:A5463)+1,0)</f>
        <v>5463</v>
      </c>
      <c r="B5464" s="18" t="s">
        <v>435</v>
      </c>
      <c r="C5464" s="18" t="s">
        <v>436</v>
      </c>
      <c r="D5464" s="18" t="s">
        <v>466</v>
      </c>
      <c r="E5464" s="19" t="s">
        <v>11289</v>
      </c>
      <c r="F5464" s="18" t="str">
        <f t="shared" si="85"/>
        <v>Campos Lindos</v>
      </c>
      <c r="G5464" s="19">
        <v>3240.1770000000001</v>
      </c>
    </row>
    <row r="5465" spans="1:7" x14ac:dyDescent="0.25">
      <c r="A5465" s="18">
        <f>IF(ISNUMBER(SEARCH('1_Aspectos Geográficos'!$D$6,tab_estados[],1)),MAX($A$1:A5464)+1,0)</f>
        <v>5464</v>
      </c>
      <c r="B5465" s="18" t="s">
        <v>435</v>
      </c>
      <c r="C5465" s="18" t="s">
        <v>436</v>
      </c>
      <c r="D5465" s="18" t="s">
        <v>467</v>
      </c>
      <c r="E5465" s="19" t="s">
        <v>11290</v>
      </c>
      <c r="F5465" s="18" t="str">
        <f t="shared" si="85"/>
        <v>Cariri Do Tocantins</v>
      </c>
      <c r="G5465" s="19">
        <v>1128.6010000000001</v>
      </c>
    </row>
    <row r="5466" spans="1:7" x14ac:dyDescent="0.25">
      <c r="A5466" s="18">
        <f>IF(ISNUMBER(SEARCH('1_Aspectos Geográficos'!$D$6,tab_estados[],1)),MAX($A$1:A5465)+1,0)</f>
        <v>5465</v>
      </c>
      <c r="B5466" s="18" t="s">
        <v>435</v>
      </c>
      <c r="C5466" s="18" t="s">
        <v>436</v>
      </c>
      <c r="D5466" s="18" t="s">
        <v>468</v>
      </c>
      <c r="E5466" s="19" t="s">
        <v>11291</v>
      </c>
      <c r="F5466" s="18" t="str">
        <f t="shared" si="85"/>
        <v>Carmolândia</v>
      </c>
      <c r="G5466" s="19">
        <v>339.40499999999997</v>
      </c>
    </row>
    <row r="5467" spans="1:7" x14ac:dyDescent="0.25">
      <c r="A5467" s="18">
        <f>IF(ISNUMBER(SEARCH('1_Aspectos Geográficos'!$D$6,tab_estados[],1)),MAX($A$1:A5466)+1,0)</f>
        <v>5466</v>
      </c>
      <c r="B5467" s="18" t="s">
        <v>435</v>
      </c>
      <c r="C5467" s="18" t="s">
        <v>436</v>
      </c>
      <c r="D5467" s="18" t="s">
        <v>469</v>
      </c>
      <c r="E5467" s="19" t="s">
        <v>11292</v>
      </c>
      <c r="F5467" s="18" t="str">
        <f t="shared" si="85"/>
        <v>Carrasco Bonito</v>
      </c>
      <c r="G5467" s="19">
        <v>192.93899999999999</v>
      </c>
    </row>
    <row r="5468" spans="1:7" x14ac:dyDescent="0.25">
      <c r="A5468" s="18">
        <f>IF(ISNUMBER(SEARCH('1_Aspectos Geográficos'!$D$6,tab_estados[],1)),MAX($A$1:A5467)+1,0)</f>
        <v>5467</v>
      </c>
      <c r="B5468" s="18" t="s">
        <v>435</v>
      </c>
      <c r="C5468" s="18" t="s">
        <v>436</v>
      </c>
      <c r="D5468" s="18" t="s">
        <v>470</v>
      </c>
      <c r="E5468" s="19" t="s">
        <v>11293</v>
      </c>
      <c r="F5468" s="18" t="str">
        <f t="shared" si="85"/>
        <v>Caseara</v>
      </c>
      <c r="G5468" s="19">
        <v>1691.6369999999999</v>
      </c>
    </row>
    <row r="5469" spans="1:7" x14ac:dyDescent="0.25">
      <c r="A5469" s="18">
        <f>IF(ISNUMBER(SEARCH('1_Aspectos Geográficos'!$D$6,tab_estados[],1)),MAX($A$1:A5468)+1,0)</f>
        <v>5468</v>
      </c>
      <c r="B5469" s="18" t="s">
        <v>435</v>
      </c>
      <c r="C5469" s="18" t="s">
        <v>436</v>
      </c>
      <c r="D5469" s="18" t="s">
        <v>471</v>
      </c>
      <c r="E5469" s="19" t="s">
        <v>9910</v>
      </c>
      <c r="F5469" s="18" t="str">
        <f t="shared" si="85"/>
        <v>Centenário</v>
      </c>
      <c r="G5469" s="19">
        <v>1954.6990000000001</v>
      </c>
    </row>
    <row r="5470" spans="1:7" x14ac:dyDescent="0.25">
      <c r="A5470" s="18">
        <f>IF(ISNUMBER(SEARCH('1_Aspectos Geográficos'!$D$6,tab_estados[],1)),MAX($A$1:A5469)+1,0)</f>
        <v>5469</v>
      </c>
      <c r="B5470" s="18" t="s">
        <v>435</v>
      </c>
      <c r="C5470" s="18" t="s">
        <v>436</v>
      </c>
      <c r="D5470" s="18" t="s">
        <v>472</v>
      </c>
      <c r="E5470" s="19" t="s">
        <v>11294</v>
      </c>
      <c r="F5470" s="18" t="str">
        <f t="shared" si="85"/>
        <v>Chapada De Areia</v>
      </c>
      <c r="G5470" s="19">
        <v>659.24900000000002</v>
      </c>
    </row>
    <row r="5471" spans="1:7" x14ac:dyDescent="0.25">
      <c r="A5471" s="18">
        <f>IF(ISNUMBER(SEARCH('1_Aspectos Geográficos'!$D$6,tab_estados[],1)),MAX($A$1:A5470)+1,0)</f>
        <v>5470</v>
      </c>
      <c r="B5471" s="18" t="s">
        <v>435</v>
      </c>
      <c r="C5471" s="18" t="s">
        <v>436</v>
      </c>
      <c r="D5471" s="18" t="s">
        <v>473</v>
      </c>
      <c r="E5471" s="19" t="s">
        <v>11295</v>
      </c>
      <c r="F5471" s="18" t="str">
        <f t="shared" si="85"/>
        <v>Chapada Da Natividade</v>
      </c>
      <c r="G5471" s="19">
        <v>1646.472</v>
      </c>
    </row>
    <row r="5472" spans="1:7" x14ac:dyDescent="0.25">
      <c r="A5472" s="18">
        <f>IF(ISNUMBER(SEARCH('1_Aspectos Geográficos'!$D$6,tab_estados[],1)),MAX($A$1:A5471)+1,0)</f>
        <v>5471</v>
      </c>
      <c r="B5472" s="18" t="s">
        <v>435</v>
      </c>
      <c r="C5472" s="18" t="s">
        <v>436</v>
      </c>
      <c r="D5472" s="18" t="s">
        <v>474</v>
      </c>
      <c r="E5472" s="19" t="s">
        <v>11296</v>
      </c>
      <c r="F5472" s="18" t="str">
        <f t="shared" si="85"/>
        <v>Colinas Do Tocantins</v>
      </c>
      <c r="G5472" s="19">
        <v>843.846</v>
      </c>
    </row>
    <row r="5473" spans="1:7" x14ac:dyDescent="0.25">
      <c r="A5473" s="18">
        <f>IF(ISNUMBER(SEARCH('1_Aspectos Geográficos'!$D$6,tab_estados[],1)),MAX($A$1:A5472)+1,0)</f>
        <v>5472</v>
      </c>
      <c r="B5473" s="18" t="s">
        <v>435</v>
      </c>
      <c r="C5473" s="18" t="s">
        <v>436</v>
      </c>
      <c r="D5473" s="18" t="s">
        <v>475</v>
      </c>
      <c r="E5473" s="19" t="s">
        <v>11297</v>
      </c>
      <c r="F5473" s="18" t="str">
        <f t="shared" si="85"/>
        <v>Combinado</v>
      </c>
      <c r="G5473" s="19">
        <v>209.572</v>
      </c>
    </row>
    <row r="5474" spans="1:7" x14ac:dyDescent="0.25">
      <c r="A5474" s="18">
        <f>IF(ISNUMBER(SEARCH('1_Aspectos Geográficos'!$D$6,tab_estados[],1)),MAX($A$1:A5473)+1,0)</f>
        <v>5473</v>
      </c>
      <c r="B5474" s="18" t="s">
        <v>435</v>
      </c>
      <c r="C5474" s="18" t="s">
        <v>436</v>
      </c>
      <c r="D5474" s="18" t="s">
        <v>476</v>
      </c>
      <c r="E5474" s="19" t="s">
        <v>11298</v>
      </c>
      <c r="F5474" s="18" t="str">
        <f t="shared" si="85"/>
        <v>Conceição Do Tocantins</v>
      </c>
      <c r="G5474" s="19">
        <v>2500.7399999999998</v>
      </c>
    </row>
    <row r="5475" spans="1:7" x14ac:dyDescent="0.25">
      <c r="A5475" s="18">
        <f>IF(ISNUMBER(SEARCH('1_Aspectos Geográficos'!$D$6,tab_estados[],1)),MAX($A$1:A5474)+1,0)</f>
        <v>5474</v>
      </c>
      <c r="B5475" s="18" t="s">
        <v>435</v>
      </c>
      <c r="C5475" s="18" t="s">
        <v>436</v>
      </c>
      <c r="D5475" s="18" t="s">
        <v>477</v>
      </c>
      <c r="E5475" s="19" t="s">
        <v>11299</v>
      </c>
      <c r="F5475" s="18" t="str">
        <f t="shared" si="85"/>
        <v>Couto Magalhães</v>
      </c>
      <c r="G5475" s="19">
        <v>1585.7860000000001</v>
      </c>
    </row>
    <row r="5476" spans="1:7" x14ac:dyDescent="0.25">
      <c r="A5476" s="18">
        <f>IF(ISNUMBER(SEARCH('1_Aspectos Geográficos'!$D$6,tab_estados[],1)),MAX($A$1:A5475)+1,0)</f>
        <v>5475</v>
      </c>
      <c r="B5476" s="18" t="s">
        <v>435</v>
      </c>
      <c r="C5476" s="18" t="s">
        <v>436</v>
      </c>
      <c r="D5476" s="18" t="s">
        <v>478</v>
      </c>
      <c r="E5476" s="19" t="s">
        <v>11300</v>
      </c>
      <c r="F5476" s="18" t="str">
        <f t="shared" si="85"/>
        <v>Cristalândia</v>
      </c>
      <c r="G5476" s="19">
        <v>1848.241</v>
      </c>
    </row>
    <row r="5477" spans="1:7" x14ac:dyDescent="0.25">
      <c r="A5477" s="18">
        <f>IF(ISNUMBER(SEARCH('1_Aspectos Geográficos'!$D$6,tab_estados[],1)),MAX($A$1:A5476)+1,0)</f>
        <v>5476</v>
      </c>
      <c r="B5477" s="18" t="s">
        <v>435</v>
      </c>
      <c r="C5477" s="18" t="s">
        <v>436</v>
      </c>
      <c r="D5477" s="18" t="s">
        <v>479</v>
      </c>
      <c r="E5477" s="19" t="s">
        <v>11301</v>
      </c>
      <c r="F5477" s="18" t="str">
        <f t="shared" si="85"/>
        <v>Crixás Do Tocantins</v>
      </c>
      <c r="G5477" s="19">
        <v>986.69299999999998</v>
      </c>
    </row>
    <row r="5478" spans="1:7" x14ac:dyDescent="0.25">
      <c r="A5478" s="18">
        <f>IF(ISNUMBER(SEARCH('1_Aspectos Geográficos'!$D$6,tab_estados[],1)),MAX($A$1:A5477)+1,0)</f>
        <v>5477</v>
      </c>
      <c r="B5478" s="18" t="s">
        <v>435</v>
      </c>
      <c r="C5478" s="18" t="s">
        <v>436</v>
      </c>
      <c r="D5478" s="18" t="s">
        <v>480</v>
      </c>
      <c r="E5478" s="19" t="s">
        <v>11302</v>
      </c>
      <c r="F5478" s="18" t="str">
        <f t="shared" si="85"/>
        <v>Darcinópolis</v>
      </c>
      <c r="G5478" s="19">
        <v>1639.162</v>
      </c>
    </row>
    <row r="5479" spans="1:7" x14ac:dyDescent="0.25">
      <c r="A5479" s="18">
        <f>IF(ISNUMBER(SEARCH('1_Aspectos Geográficos'!$D$6,tab_estados[],1)),MAX($A$1:A5478)+1,0)</f>
        <v>5478</v>
      </c>
      <c r="B5479" s="18" t="s">
        <v>435</v>
      </c>
      <c r="C5479" s="18" t="s">
        <v>436</v>
      </c>
      <c r="D5479" s="18" t="s">
        <v>481</v>
      </c>
      <c r="E5479" s="19" t="s">
        <v>11303</v>
      </c>
      <c r="F5479" s="18" t="str">
        <f t="shared" si="85"/>
        <v>Dianópolis</v>
      </c>
      <c r="G5479" s="19">
        <v>3217.3130000000001</v>
      </c>
    </row>
    <row r="5480" spans="1:7" x14ac:dyDescent="0.25">
      <c r="A5480" s="18">
        <f>IF(ISNUMBER(SEARCH('1_Aspectos Geográficos'!$D$6,tab_estados[],1)),MAX($A$1:A5479)+1,0)</f>
        <v>5479</v>
      </c>
      <c r="B5480" s="18" t="s">
        <v>435</v>
      </c>
      <c r="C5480" s="18" t="s">
        <v>436</v>
      </c>
      <c r="D5480" s="18" t="s">
        <v>482</v>
      </c>
      <c r="E5480" s="19" t="s">
        <v>11304</v>
      </c>
      <c r="F5480" s="18" t="str">
        <f t="shared" si="85"/>
        <v>Divinópolis Do Tocantins</v>
      </c>
      <c r="G5480" s="19">
        <v>2347.4340000000002</v>
      </c>
    </row>
    <row r="5481" spans="1:7" x14ac:dyDescent="0.25">
      <c r="A5481" s="18">
        <f>IF(ISNUMBER(SEARCH('1_Aspectos Geográficos'!$D$6,tab_estados[],1)),MAX($A$1:A5480)+1,0)</f>
        <v>5480</v>
      </c>
      <c r="B5481" s="18" t="s">
        <v>435</v>
      </c>
      <c r="C5481" s="18" t="s">
        <v>436</v>
      </c>
      <c r="D5481" s="18" t="s">
        <v>483</v>
      </c>
      <c r="E5481" s="19" t="s">
        <v>11305</v>
      </c>
      <c r="F5481" s="18" t="str">
        <f t="shared" si="85"/>
        <v>Dois Irmãos Do Tocantins</v>
      </c>
      <c r="G5481" s="19">
        <v>3757.0360000000001</v>
      </c>
    </row>
    <row r="5482" spans="1:7" x14ac:dyDescent="0.25">
      <c r="A5482" s="18">
        <f>IF(ISNUMBER(SEARCH('1_Aspectos Geográficos'!$D$6,tab_estados[],1)),MAX($A$1:A5481)+1,0)</f>
        <v>5481</v>
      </c>
      <c r="B5482" s="18" t="s">
        <v>435</v>
      </c>
      <c r="C5482" s="18" t="s">
        <v>436</v>
      </c>
      <c r="D5482" s="18" t="s">
        <v>484</v>
      </c>
      <c r="E5482" s="19" t="s">
        <v>11306</v>
      </c>
      <c r="F5482" s="18" t="str">
        <f t="shared" si="85"/>
        <v>Dueré</v>
      </c>
      <c r="G5482" s="19">
        <v>3424.8519999999999</v>
      </c>
    </row>
    <row r="5483" spans="1:7" x14ac:dyDescent="0.25">
      <c r="A5483" s="18">
        <f>IF(ISNUMBER(SEARCH('1_Aspectos Geográficos'!$D$6,tab_estados[],1)),MAX($A$1:A5482)+1,0)</f>
        <v>5482</v>
      </c>
      <c r="B5483" s="18" t="s">
        <v>435</v>
      </c>
      <c r="C5483" s="18" t="s">
        <v>436</v>
      </c>
      <c r="D5483" s="18" t="s">
        <v>485</v>
      </c>
      <c r="E5483" s="19" t="s">
        <v>9448</v>
      </c>
      <c r="F5483" s="18" t="str">
        <f t="shared" si="85"/>
        <v>Esperantina</v>
      </c>
      <c r="G5483" s="19">
        <v>504.02300000000002</v>
      </c>
    </row>
    <row r="5484" spans="1:7" x14ac:dyDescent="0.25">
      <c r="A5484" s="18">
        <f>IF(ISNUMBER(SEARCH('1_Aspectos Geográficos'!$D$6,tab_estados[],1)),MAX($A$1:A5483)+1,0)</f>
        <v>5483</v>
      </c>
      <c r="B5484" s="18" t="s">
        <v>435</v>
      </c>
      <c r="C5484" s="18" t="s">
        <v>436</v>
      </c>
      <c r="D5484" s="18" t="s">
        <v>486</v>
      </c>
      <c r="E5484" s="19" t="s">
        <v>6478</v>
      </c>
      <c r="F5484" s="18" t="str">
        <f t="shared" si="85"/>
        <v>Fátima</v>
      </c>
      <c r="G5484" s="19">
        <v>382.90699999999998</v>
      </c>
    </row>
    <row r="5485" spans="1:7" x14ac:dyDescent="0.25">
      <c r="A5485" s="18">
        <f>IF(ISNUMBER(SEARCH('1_Aspectos Geográficos'!$D$6,tab_estados[],1)),MAX($A$1:A5484)+1,0)</f>
        <v>5484</v>
      </c>
      <c r="B5485" s="18" t="s">
        <v>435</v>
      </c>
      <c r="C5485" s="18" t="s">
        <v>436</v>
      </c>
      <c r="D5485" s="18" t="s">
        <v>487</v>
      </c>
      <c r="E5485" s="19" t="s">
        <v>11307</v>
      </c>
      <c r="F5485" s="18" t="str">
        <f t="shared" si="85"/>
        <v>Figueirópolis</v>
      </c>
      <c r="G5485" s="19">
        <v>1930.0719999999999</v>
      </c>
    </row>
    <row r="5486" spans="1:7" x14ac:dyDescent="0.25">
      <c r="A5486" s="18">
        <f>IF(ISNUMBER(SEARCH('1_Aspectos Geográficos'!$D$6,tab_estados[],1)),MAX($A$1:A5485)+1,0)</f>
        <v>5485</v>
      </c>
      <c r="B5486" s="18" t="s">
        <v>435</v>
      </c>
      <c r="C5486" s="18" t="s">
        <v>436</v>
      </c>
      <c r="D5486" s="18" t="s">
        <v>488</v>
      </c>
      <c r="E5486" s="19" t="s">
        <v>6481</v>
      </c>
      <c r="F5486" s="18" t="str">
        <f t="shared" si="85"/>
        <v>Filadélfia</v>
      </c>
      <c r="G5486" s="19">
        <v>1988.0809999999999</v>
      </c>
    </row>
    <row r="5487" spans="1:7" x14ac:dyDescent="0.25">
      <c r="A5487" s="18">
        <f>IF(ISNUMBER(SEARCH('1_Aspectos Geográficos'!$D$6,tab_estados[],1)),MAX($A$1:A5486)+1,0)</f>
        <v>5486</v>
      </c>
      <c r="B5487" s="18" t="s">
        <v>435</v>
      </c>
      <c r="C5487" s="18" t="s">
        <v>436</v>
      </c>
      <c r="D5487" s="18" t="s">
        <v>489</v>
      </c>
      <c r="E5487" s="19" t="s">
        <v>11308</v>
      </c>
      <c r="F5487" s="18" t="str">
        <f t="shared" si="85"/>
        <v>Formoso Do Araguaia</v>
      </c>
      <c r="G5487" s="19">
        <v>13423.378000000001</v>
      </c>
    </row>
    <row r="5488" spans="1:7" x14ac:dyDescent="0.25">
      <c r="A5488" s="18">
        <f>IF(ISNUMBER(SEARCH('1_Aspectos Geográficos'!$D$6,tab_estados[],1)),MAX($A$1:A5487)+1,0)</f>
        <v>5487</v>
      </c>
      <c r="B5488" s="18" t="s">
        <v>435</v>
      </c>
      <c r="C5488" s="18" t="s">
        <v>436</v>
      </c>
      <c r="D5488" s="18" t="s">
        <v>490</v>
      </c>
      <c r="E5488" s="19" t="s">
        <v>11309</v>
      </c>
      <c r="F5488" s="18" t="str">
        <f t="shared" si="85"/>
        <v>Fortaleza Do Tabocão</v>
      </c>
      <c r="G5488" s="19">
        <v>621.56200000000001</v>
      </c>
    </row>
    <row r="5489" spans="1:7" x14ac:dyDescent="0.25">
      <c r="A5489" s="18">
        <f>IF(ISNUMBER(SEARCH('1_Aspectos Geográficos'!$D$6,tab_estados[],1)),MAX($A$1:A5488)+1,0)</f>
        <v>5488</v>
      </c>
      <c r="B5489" s="18" t="s">
        <v>435</v>
      </c>
      <c r="C5489" s="18" t="s">
        <v>436</v>
      </c>
      <c r="D5489" s="18" t="s">
        <v>491</v>
      </c>
      <c r="E5489" s="19" t="s">
        <v>11310</v>
      </c>
      <c r="F5489" s="18" t="str">
        <f t="shared" si="85"/>
        <v>Goianorte</v>
      </c>
      <c r="G5489" s="19">
        <v>1800.9829999999999</v>
      </c>
    </row>
    <row r="5490" spans="1:7" x14ac:dyDescent="0.25">
      <c r="A5490" s="18">
        <f>IF(ISNUMBER(SEARCH('1_Aspectos Geográficos'!$D$6,tab_estados[],1)),MAX($A$1:A5489)+1,0)</f>
        <v>5489</v>
      </c>
      <c r="B5490" s="18" t="s">
        <v>435</v>
      </c>
      <c r="C5490" s="18" t="s">
        <v>436</v>
      </c>
      <c r="D5490" s="18" t="s">
        <v>492</v>
      </c>
      <c r="E5490" s="19" t="s">
        <v>11311</v>
      </c>
      <c r="F5490" s="18" t="str">
        <f t="shared" si="85"/>
        <v>Goiatins</v>
      </c>
      <c r="G5490" s="19">
        <v>6408.6019999999999</v>
      </c>
    </row>
    <row r="5491" spans="1:7" x14ac:dyDescent="0.25">
      <c r="A5491" s="18">
        <f>IF(ISNUMBER(SEARCH('1_Aspectos Geográficos'!$D$6,tab_estados[],1)),MAX($A$1:A5490)+1,0)</f>
        <v>5490</v>
      </c>
      <c r="B5491" s="18" t="s">
        <v>435</v>
      </c>
      <c r="C5491" s="18" t="s">
        <v>436</v>
      </c>
      <c r="D5491" s="18" t="s">
        <v>493</v>
      </c>
      <c r="E5491" s="19" t="s">
        <v>11312</v>
      </c>
      <c r="F5491" s="18" t="str">
        <f t="shared" si="85"/>
        <v>Guaraí</v>
      </c>
      <c r="G5491" s="19">
        <v>2268.1610000000001</v>
      </c>
    </row>
    <row r="5492" spans="1:7" x14ac:dyDescent="0.25">
      <c r="A5492" s="18">
        <f>IF(ISNUMBER(SEARCH('1_Aspectos Geográficos'!$D$6,tab_estados[],1)),MAX($A$1:A5491)+1,0)</f>
        <v>5491</v>
      </c>
      <c r="B5492" s="18" t="s">
        <v>435</v>
      </c>
      <c r="C5492" s="18" t="s">
        <v>436</v>
      </c>
      <c r="D5492" s="18" t="s">
        <v>494</v>
      </c>
      <c r="E5492" s="19" t="s">
        <v>11313</v>
      </c>
      <c r="F5492" s="18" t="str">
        <f t="shared" si="85"/>
        <v>Gurupi</v>
      </c>
      <c r="G5492" s="19">
        <v>1836.0909999999999</v>
      </c>
    </row>
    <row r="5493" spans="1:7" x14ac:dyDescent="0.25">
      <c r="A5493" s="18">
        <f>IF(ISNUMBER(SEARCH('1_Aspectos Geográficos'!$D$6,tab_estados[],1)),MAX($A$1:A5492)+1,0)</f>
        <v>5492</v>
      </c>
      <c r="B5493" s="18" t="s">
        <v>435</v>
      </c>
      <c r="C5493" s="18" t="s">
        <v>436</v>
      </c>
      <c r="D5493" s="18" t="s">
        <v>495</v>
      </c>
      <c r="E5493" s="19" t="s">
        <v>6845</v>
      </c>
      <c r="F5493" s="18" t="str">
        <f t="shared" si="85"/>
        <v>Ipueiras</v>
      </c>
      <c r="G5493" s="19">
        <v>815.25400000000002</v>
      </c>
    </row>
    <row r="5494" spans="1:7" x14ac:dyDescent="0.25">
      <c r="A5494" s="18">
        <f>IF(ISNUMBER(SEARCH('1_Aspectos Geográficos'!$D$6,tab_estados[],1)),MAX($A$1:A5493)+1,0)</f>
        <v>5493</v>
      </c>
      <c r="B5494" s="18" t="s">
        <v>435</v>
      </c>
      <c r="C5494" s="18" t="s">
        <v>436</v>
      </c>
      <c r="D5494" s="18" t="s">
        <v>496</v>
      </c>
      <c r="E5494" s="19" t="s">
        <v>11314</v>
      </c>
      <c r="F5494" s="18" t="str">
        <f t="shared" si="85"/>
        <v>Itacajá</v>
      </c>
      <c r="G5494" s="19">
        <v>3051.36</v>
      </c>
    </row>
    <row r="5495" spans="1:7" x14ac:dyDescent="0.25">
      <c r="A5495" s="18">
        <f>IF(ISNUMBER(SEARCH('1_Aspectos Geográficos'!$D$6,tab_estados[],1)),MAX($A$1:A5494)+1,0)</f>
        <v>5494</v>
      </c>
      <c r="B5495" s="18" t="s">
        <v>435</v>
      </c>
      <c r="C5495" s="18" t="s">
        <v>436</v>
      </c>
      <c r="D5495" s="18" t="s">
        <v>497</v>
      </c>
      <c r="E5495" s="19" t="s">
        <v>11315</v>
      </c>
      <c r="F5495" s="18" t="str">
        <f t="shared" si="85"/>
        <v>Itaguatins</v>
      </c>
      <c r="G5495" s="19">
        <v>739.85799999999995</v>
      </c>
    </row>
    <row r="5496" spans="1:7" x14ac:dyDescent="0.25">
      <c r="A5496" s="18">
        <f>IF(ISNUMBER(SEARCH('1_Aspectos Geográficos'!$D$6,tab_estados[],1)),MAX($A$1:A5495)+1,0)</f>
        <v>5495</v>
      </c>
      <c r="B5496" s="18" t="s">
        <v>435</v>
      </c>
      <c r="C5496" s="18" t="s">
        <v>436</v>
      </c>
      <c r="D5496" s="18" t="s">
        <v>498</v>
      </c>
      <c r="E5496" s="19" t="s">
        <v>11316</v>
      </c>
      <c r="F5496" s="18" t="str">
        <f t="shared" si="85"/>
        <v>Itapiratins</v>
      </c>
      <c r="G5496" s="19">
        <v>1243.961</v>
      </c>
    </row>
    <row r="5497" spans="1:7" x14ac:dyDescent="0.25">
      <c r="A5497" s="18">
        <f>IF(ISNUMBER(SEARCH('1_Aspectos Geográficos'!$D$6,tab_estados[],1)),MAX($A$1:A5496)+1,0)</f>
        <v>5496</v>
      </c>
      <c r="B5497" s="18" t="s">
        <v>435</v>
      </c>
      <c r="C5497" s="18" t="s">
        <v>436</v>
      </c>
      <c r="D5497" s="18" t="s">
        <v>499</v>
      </c>
      <c r="E5497" s="19" t="s">
        <v>11317</v>
      </c>
      <c r="F5497" s="18" t="str">
        <f t="shared" si="85"/>
        <v>Itaporã Do Tocantins</v>
      </c>
      <c r="G5497" s="19">
        <v>972.97699999999998</v>
      </c>
    </row>
    <row r="5498" spans="1:7" x14ac:dyDescent="0.25">
      <c r="A5498" s="18">
        <f>IF(ISNUMBER(SEARCH('1_Aspectos Geográficos'!$D$6,tab_estados[],1)),MAX($A$1:A5497)+1,0)</f>
        <v>5497</v>
      </c>
      <c r="B5498" s="18" t="s">
        <v>435</v>
      </c>
      <c r="C5498" s="18" t="s">
        <v>436</v>
      </c>
      <c r="D5498" s="18" t="s">
        <v>500</v>
      </c>
      <c r="E5498" s="19" t="s">
        <v>11318</v>
      </c>
      <c r="F5498" s="18" t="str">
        <f t="shared" si="85"/>
        <v>Jaú Do Tocantins</v>
      </c>
      <c r="G5498" s="19">
        <v>2173.047</v>
      </c>
    </row>
    <row r="5499" spans="1:7" x14ac:dyDescent="0.25">
      <c r="A5499" s="18">
        <f>IF(ISNUMBER(SEARCH('1_Aspectos Geográficos'!$D$6,tab_estados[],1)),MAX($A$1:A5498)+1,0)</f>
        <v>5498</v>
      </c>
      <c r="B5499" s="18" t="s">
        <v>435</v>
      </c>
      <c r="C5499" s="18" t="s">
        <v>436</v>
      </c>
      <c r="D5499" s="18" t="s">
        <v>501</v>
      </c>
      <c r="E5499" s="19" t="s">
        <v>11319</v>
      </c>
      <c r="F5499" s="18" t="str">
        <f t="shared" si="85"/>
        <v>Juarina</v>
      </c>
      <c r="G5499" s="19">
        <v>481.048</v>
      </c>
    </row>
    <row r="5500" spans="1:7" x14ac:dyDescent="0.25">
      <c r="A5500" s="18">
        <f>IF(ISNUMBER(SEARCH('1_Aspectos Geográficos'!$D$6,tab_estados[],1)),MAX($A$1:A5499)+1,0)</f>
        <v>5499</v>
      </c>
      <c r="B5500" s="18" t="s">
        <v>435</v>
      </c>
      <c r="C5500" s="18" t="s">
        <v>436</v>
      </c>
      <c r="D5500" s="18" t="s">
        <v>502</v>
      </c>
      <c r="E5500" s="19" t="s">
        <v>11320</v>
      </c>
      <c r="F5500" s="18" t="str">
        <f t="shared" si="85"/>
        <v>Lagoa Da Confusão</v>
      </c>
      <c r="G5500" s="19">
        <v>10564.683000000001</v>
      </c>
    </row>
    <row r="5501" spans="1:7" x14ac:dyDescent="0.25">
      <c r="A5501" s="18">
        <f>IF(ISNUMBER(SEARCH('1_Aspectos Geográficos'!$D$6,tab_estados[],1)),MAX($A$1:A5500)+1,0)</f>
        <v>5500</v>
      </c>
      <c r="B5501" s="18" t="s">
        <v>435</v>
      </c>
      <c r="C5501" s="18" t="s">
        <v>436</v>
      </c>
      <c r="D5501" s="18" t="s">
        <v>503</v>
      </c>
      <c r="E5501" s="19" t="s">
        <v>11321</v>
      </c>
      <c r="F5501" s="18" t="str">
        <f t="shared" si="85"/>
        <v>Lagoa Do Tocantins</v>
      </c>
      <c r="G5501" s="19">
        <v>911.34199999999998</v>
      </c>
    </row>
    <row r="5502" spans="1:7" x14ac:dyDescent="0.25">
      <c r="A5502" s="18">
        <f>IF(ISNUMBER(SEARCH('1_Aspectos Geográficos'!$D$6,tab_estados[],1)),MAX($A$1:A5501)+1,0)</f>
        <v>5501</v>
      </c>
      <c r="B5502" s="18" t="s">
        <v>435</v>
      </c>
      <c r="C5502" s="18" t="s">
        <v>436</v>
      </c>
      <c r="D5502" s="18" t="s">
        <v>504</v>
      </c>
      <c r="E5502" s="19" t="s">
        <v>10039</v>
      </c>
      <c r="F5502" s="18" t="str">
        <f t="shared" si="85"/>
        <v>Lajeado</v>
      </c>
      <c r="G5502" s="19">
        <v>322.48500000000001</v>
      </c>
    </row>
    <row r="5503" spans="1:7" x14ac:dyDescent="0.25">
      <c r="A5503" s="18">
        <f>IF(ISNUMBER(SEARCH('1_Aspectos Geográficos'!$D$6,tab_estados[],1)),MAX($A$1:A5502)+1,0)</f>
        <v>5502</v>
      </c>
      <c r="B5503" s="18" t="s">
        <v>435</v>
      </c>
      <c r="C5503" s="18" t="s">
        <v>436</v>
      </c>
      <c r="D5503" s="18" t="s">
        <v>505</v>
      </c>
      <c r="E5503" s="19" t="s">
        <v>11322</v>
      </c>
      <c r="F5503" s="18" t="str">
        <f t="shared" si="85"/>
        <v>Lavandeira</v>
      </c>
      <c r="G5503" s="19">
        <v>519.61400000000003</v>
      </c>
    </row>
    <row r="5504" spans="1:7" x14ac:dyDescent="0.25">
      <c r="A5504" s="18">
        <f>IF(ISNUMBER(SEARCH('1_Aspectos Geográficos'!$D$6,tab_estados[],1)),MAX($A$1:A5503)+1,0)</f>
        <v>5503</v>
      </c>
      <c r="B5504" s="18" t="s">
        <v>435</v>
      </c>
      <c r="C5504" s="18" t="s">
        <v>436</v>
      </c>
      <c r="D5504" s="18" t="s">
        <v>506</v>
      </c>
      <c r="E5504" s="19" t="s">
        <v>11323</v>
      </c>
      <c r="F5504" s="18" t="str">
        <f t="shared" si="85"/>
        <v>Lizarda</v>
      </c>
      <c r="G5504" s="19">
        <v>5723.2340000000004</v>
      </c>
    </row>
    <row r="5505" spans="1:7" x14ac:dyDescent="0.25">
      <c r="A5505" s="18">
        <f>IF(ISNUMBER(SEARCH('1_Aspectos Geográficos'!$D$6,tab_estados[],1)),MAX($A$1:A5504)+1,0)</f>
        <v>5504</v>
      </c>
      <c r="B5505" s="18" t="s">
        <v>435</v>
      </c>
      <c r="C5505" s="18" t="s">
        <v>436</v>
      </c>
      <c r="D5505" s="18" t="s">
        <v>507</v>
      </c>
      <c r="E5505" s="19" t="s">
        <v>11324</v>
      </c>
      <c r="F5505" s="18" t="str">
        <f t="shared" si="85"/>
        <v>Luzinópolis</v>
      </c>
      <c r="G5505" s="19">
        <v>279.56299999999999</v>
      </c>
    </row>
    <row r="5506" spans="1:7" x14ac:dyDescent="0.25">
      <c r="A5506" s="18">
        <f>IF(ISNUMBER(SEARCH('1_Aspectos Geográficos'!$D$6,tab_estados[],1)),MAX($A$1:A5505)+1,0)</f>
        <v>5505</v>
      </c>
      <c r="B5506" s="18" t="s">
        <v>435</v>
      </c>
      <c r="C5506" s="18" t="s">
        <v>436</v>
      </c>
      <c r="D5506" s="18" t="s">
        <v>508</v>
      </c>
      <c r="E5506" s="19" t="s">
        <v>11325</v>
      </c>
      <c r="F5506" s="18" t="str">
        <f t="shared" ref="F5506:F5573" si="86">IFERROR(VLOOKUP(ROW(A5505),lista,5,0),"")</f>
        <v>Marianópolis Do Tocantins</v>
      </c>
      <c r="G5506" s="19">
        <v>2091.3739999999998</v>
      </c>
    </row>
    <row r="5507" spans="1:7" x14ac:dyDescent="0.25">
      <c r="A5507" s="18">
        <f>IF(ISNUMBER(SEARCH('1_Aspectos Geográficos'!$D$6,tab_estados[],1)),MAX($A$1:A5506)+1,0)</f>
        <v>5506</v>
      </c>
      <c r="B5507" s="18" t="s">
        <v>435</v>
      </c>
      <c r="C5507" s="18" t="s">
        <v>436</v>
      </c>
      <c r="D5507" s="18" t="s">
        <v>509</v>
      </c>
      <c r="E5507" s="19" t="s">
        <v>11326</v>
      </c>
      <c r="F5507" s="18" t="str">
        <f t="shared" si="86"/>
        <v>Mateiros</v>
      </c>
      <c r="G5507" s="19">
        <v>9681.6579999999994</v>
      </c>
    </row>
    <row r="5508" spans="1:7" x14ac:dyDescent="0.25">
      <c r="A5508" s="18">
        <f>IF(ISNUMBER(SEARCH('1_Aspectos Geográficos'!$D$6,tab_estados[],1)),MAX($A$1:A5507)+1,0)</f>
        <v>5507</v>
      </c>
      <c r="B5508" s="18" t="s">
        <v>435</v>
      </c>
      <c r="C5508" s="18" t="s">
        <v>436</v>
      </c>
      <c r="D5508" s="18" t="s">
        <v>510</v>
      </c>
      <c r="E5508" s="19" t="s">
        <v>11327</v>
      </c>
      <c r="F5508" s="18" t="str">
        <f t="shared" si="86"/>
        <v>Maurilândia Do Tocantins</v>
      </c>
      <c r="G5508" s="19">
        <v>738.10500000000002</v>
      </c>
    </row>
    <row r="5509" spans="1:7" x14ac:dyDescent="0.25">
      <c r="A5509" s="18">
        <f>IF(ISNUMBER(SEARCH('1_Aspectos Geográficos'!$D$6,tab_estados[],1)),MAX($A$1:A5508)+1,0)</f>
        <v>5508</v>
      </c>
      <c r="B5509" s="18" t="s">
        <v>435</v>
      </c>
      <c r="C5509" s="18" t="s">
        <v>436</v>
      </c>
      <c r="D5509" s="18" t="s">
        <v>511</v>
      </c>
      <c r="E5509" s="19" t="s">
        <v>11328</v>
      </c>
      <c r="F5509" s="18" t="str">
        <f t="shared" si="86"/>
        <v>Miracema Do Tocantins</v>
      </c>
      <c r="G5509" s="19">
        <v>2656.09</v>
      </c>
    </row>
    <row r="5510" spans="1:7" x14ac:dyDescent="0.25">
      <c r="A5510" s="18">
        <f>IF(ISNUMBER(SEARCH('1_Aspectos Geográficos'!$D$6,tab_estados[],1)),MAX($A$1:A5509)+1,0)</f>
        <v>5509</v>
      </c>
      <c r="B5510" s="18" t="s">
        <v>435</v>
      </c>
      <c r="C5510" s="18" t="s">
        <v>436</v>
      </c>
      <c r="D5510" s="18" t="s">
        <v>512</v>
      </c>
      <c r="E5510" s="19" t="s">
        <v>11329</v>
      </c>
      <c r="F5510" s="18" t="str">
        <f t="shared" si="86"/>
        <v>Miranorte</v>
      </c>
      <c r="G5510" s="19">
        <v>1031.624</v>
      </c>
    </row>
    <row r="5511" spans="1:7" x14ac:dyDescent="0.25">
      <c r="A5511" s="18">
        <f>IF(ISNUMBER(SEARCH('1_Aspectos Geográficos'!$D$6,tab_estados[],1)),MAX($A$1:A5510)+1,0)</f>
        <v>5510</v>
      </c>
      <c r="B5511" s="18" t="s">
        <v>435</v>
      </c>
      <c r="C5511" s="18" t="s">
        <v>436</v>
      </c>
      <c r="D5511" s="18" t="s">
        <v>513</v>
      </c>
      <c r="E5511" s="19" t="s">
        <v>11330</v>
      </c>
      <c r="F5511" s="18" t="str">
        <f t="shared" si="86"/>
        <v>Monte Do Carmo</v>
      </c>
      <c r="G5511" s="19">
        <v>3616.674</v>
      </c>
    </row>
    <row r="5512" spans="1:7" x14ac:dyDescent="0.25">
      <c r="A5512" s="18">
        <f>IF(ISNUMBER(SEARCH('1_Aspectos Geográficos'!$D$6,tab_estados[],1)),MAX($A$1:A5511)+1,0)</f>
        <v>5511</v>
      </c>
      <c r="B5512" s="18" t="s">
        <v>435</v>
      </c>
      <c r="C5512" s="18" t="s">
        <v>436</v>
      </c>
      <c r="D5512" s="18" t="s">
        <v>514</v>
      </c>
      <c r="E5512" s="19" t="s">
        <v>11331</v>
      </c>
      <c r="F5512" s="18" t="str">
        <f t="shared" si="86"/>
        <v>Monte Santo Do Tocantins</v>
      </c>
      <c r="G5512" s="19">
        <v>1091.5530000000001</v>
      </c>
    </row>
    <row r="5513" spans="1:7" x14ac:dyDescent="0.25">
      <c r="A5513" s="18">
        <f>IF(ISNUMBER(SEARCH('1_Aspectos Geográficos'!$D$6,tab_estados[],1)),MAX($A$1:A5512)+1,0)</f>
        <v>5512</v>
      </c>
      <c r="B5513" s="18" t="s">
        <v>435</v>
      </c>
      <c r="C5513" s="18" t="s">
        <v>436</v>
      </c>
      <c r="D5513" s="18" t="s">
        <v>515</v>
      </c>
      <c r="E5513" s="19" t="s">
        <v>11332</v>
      </c>
      <c r="F5513" s="18" t="str">
        <f t="shared" si="86"/>
        <v>Palmeiras Do Tocantins</v>
      </c>
      <c r="G5513" s="19">
        <v>747.89800000000002</v>
      </c>
    </row>
    <row r="5514" spans="1:7" x14ac:dyDescent="0.25">
      <c r="A5514" s="18">
        <f>IF(ISNUMBER(SEARCH('1_Aspectos Geográficos'!$D$6,tab_estados[],1)),MAX($A$1:A5513)+1,0)</f>
        <v>5513</v>
      </c>
      <c r="B5514" s="18" t="s">
        <v>435</v>
      </c>
      <c r="C5514" s="18" t="s">
        <v>436</v>
      </c>
      <c r="D5514" s="18" t="s">
        <v>516</v>
      </c>
      <c r="E5514" s="19" t="s">
        <v>11333</v>
      </c>
      <c r="F5514" s="18" t="str">
        <f t="shared" si="86"/>
        <v>Muricilândia</v>
      </c>
      <c r="G5514" s="19">
        <v>1186.67</v>
      </c>
    </row>
    <row r="5515" spans="1:7" x14ac:dyDescent="0.25">
      <c r="A5515" s="18">
        <f>IF(ISNUMBER(SEARCH('1_Aspectos Geográficos'!$D$6,tab_estados[],1)),MAX($A$1:A5514)+1,0)</f>
        <v>5514</v>
      </c>
      <c r="B5515" s="18" t="s">
        <v>435</v>
      </c>
      <c r="C5515" s="18" t="s">
        <v>436</v>
      </c>
      <c r="D5515" s="18" t="s">
        <v>517</v>
      </c>
      <c r="E5515" s="19" t="s">
        <v>9631</v>
      </c>
      <c r="F5515" s="18" t="str">
        <f t="shared" si="86"/>
        <v>Natividade</v>
      </c>
      <c r="G5515" s="19">
        <v>3240.7150000000001</v>
      </c>
    </row>
    <row r="5516" spans="1:7" x14ac:dyDescent="0.25">
      <c r="A5516" s="18">
        <f>IF(ISNUMBER(SEARCH('1_Aspectos Geográficos'!$D$6,tab_estados[],1)),MAX($A$1:A5515)+1,0)</f>
        <v>5515</v>
      </c>
      <c r="B5516" s="18" t="s">
        <v>435</v>
      </c>
      <c r="C5516" s="18" t="s">
        <v>436</v>
      </c>
      <c r="D5516" s="18" t="s">
        <v>518</v>
      </c>
      <c r="E5516" s="19" t="s">
        <v>5753</v>
      </c>
      <c r="F5516" s="18" t="str">
        <f t="shared" si="86"/>
        <v>Nazaré</v>
      </c>
      <c r="G5516" s="19">
        <v>395.90699999999998</v>
      </c>
    </row>
    <row r="5517" spans="1:7" x14ac:dyDescent="0.25">
      <c r="A5517" s="18">
        <f>IF(ISNUMBER(SEARCH('1_Aspectos Geográficos'!$D$6,tab_estados[],1)),MAX($A$1:A5516)+1,0)</f>
        <v>5516</v>
      </c>
      <c r="B5517" s="18" t="s">
        <v>435</v>
      </c>
      <c r="C5517" s="18" t="s">
        <v>436</v>
      </c>
      <c r="D5517" s="18" t="s">
        <v>519</v>
      </c>
      <c r="E5517" s="19" t="s">
        <v>6883</v>
      </c>
      <c r="F5517" s="18" t="str">
        <f t="shared" si="86"/>
        <v>Nova Olinda</v>
      </c>
      <c r="G5517" s="19">
        <v>1566.184</v>
      </c>
    </row>
    <row r="5518" spans="1:7" x14ac:dyDescent="0.25">
      <c r="A5518" s="18">
        <f>IF(ISNUMBER(SEARCH('1_Aspectos Geográficos'!$D$6,tab_estados[],1)),MAX($A$1:A5517)+1,0)</f>
        <v>5517</v>
      </c>
      <c r="B5518" s="18" t="s">
        <v>435</v>
      </c>
      <c r="C5518" s="18" t="s">
        <v>436</v>
      </c>
      <c r="D5518" s="18" t="s">
        <v>520</v>
      </c>
      <c r="E5518" s="19" t="s">
        <v>11334</v>
      </c>
      <c r="F5518" s="18" t="str">
        <f t="shared" si="86"/>
        <v>Nova Rosalândia</v>
      </c>
      <c r="G5518" s="19">
        <v>516.30799999999999</v>
      </c>
    </row>
    <row r="5519" spans="1:7" x14ac:dyDescent="0.25">
      <c r="A5519" s="18">
        <f>IF(ISNUMBER(SEARCH('1_Aspectos Geográficos'!$D$6,tab_estados[],1)),MAX($A$1:A5518)+1,0)</f>
        <v>5518</v>
      </c>
      <c r="B5519" s="18" t="s">
        <v>435</v>
      </c>
      <c r="C5519" s="18" t="s">
        <v>436</v>
      </c>
      <c r="D5519" s="18" t="s">
        <v>521</v>
      </c>
      <c r="E5519" s="19" t="s">
        <v>11335</v>
      </c>
      <c r="F5519" s="18" t="str">
        <f t="shared" si="86"/>
        <v>Novo Acordo</v>
      </c>
      <c r="G5519" s="19">
        <v>2674.6819999999998</v>
      </c>
    </row>
    <row r="5520" spans="1:7" x14ac:dyDescent="0.25">
      <c r="A5520" s="18">
        <f>IF(ISNUMBER(SEARCH('1_Aspectos Geográficos'!$D$6,tab_estados[],1)),MAX($A$1:A5519)+1,0)</f>
        <v>5519</v>
      </c>
      <c r="B5520" s="18" t="s">
        <v>435</v>
      </c>
      <c r="C5520" s="18" t="s">
        <v>436</v>
      </c>
      <c r="D5520" s="18" t="s">
        <v>522</v>
      </c>
      <c r="E5520" s="19" t="s">
        <v>11336</v>
      </c>
      <c r="F5520" s="18" t="str">
        <f t="shared" si="86"/>
        <v>Novo Alegre</v>
      </c>
      <c r="G5520" s="19">
        <v>200.10400000000001</v>
      </c>
    </row>
    <row r="5521" spans="1:7" x14ac:dyDescent="0.25">
      <c r="A5521" s="18">
        <f>IF(ISNUMBER(SEARCH('1_Aspectos Geográficos'!$D$6,tab_estados[],1)),MAX($A$1:A5520)+1,0)</f>
        <v>5520</v>
      </c>
      <c r="B5521" s="18" t="s">
        <v>435</v>
      </c>
      <c r="C5521" s="18" t="s">
        <v>436</v>
      </c>
      <c r="D5521" s="18" t="s">
        <v>523</v>
      </c>
      <c r="E5521" s="19" t="s">
        <v>11337</v>
      </c>
      <c r="F5521" s="18" t="str">
        <f t="shared" si="86"/>
        <v>Novo Jardim</v>
      </c>
      <c r="G5521" s="19">
        <v>1309.665</v>
      </c>
    </row>
    <row r="5522" spans="1:7" x14ac:dyDescent="0.25">
      <c r="A5522" s="18">
        <f>IF(ISNUMBER(SEARCH('1_Aspectos Geográficos'!$D$6,tab_estados[],1)),MAX($A$1:A5521)+1,0)</f>
        <v>5521</v>
      </c>
      <c r="B5522" s="18" t="s">
        <v>435</v>
      </c>
      <c r="C5522" s="18" t="s">
        <v>436</v>
      </c>
      <c r="D5522" s="18" t="s">
        <v>524</v>
      </c>
      <c r="E5522" s="19" t="s">
        <v>11338</v>
      </c>
      <c r="F5522" s="18" t="str">
        <f t="shared" si="86"/>
        <v>Oliveira De Fátima</v>
      </c>
      <c r="G5522" s="19">
        <v>205.85</v>
      </c>
    </row>
    <row r="5523" spans="1:7" x14ac:dyDescent="0.25">
      <c r="A5523" s="18">
        <f>IF(ISNUMBER(SEARCH('1_Aspectos Geográficos'!$D$6,tab_estados[],1)),MAX($A$1:A5522)+1,0)</f>
        <v>5522</v>
      </c>
      <c r="B5523" s="18" t="s">
        <v>435</v>
      </c>
      <c r="C5523" s="18" t="s">
        <v>436</v>
      </c>
      <c r="D5523" s="18" t="s">
        <v>525</v>
      </c>
      <c r="E5523" s="19" t="s">
        <v>11339</v>
      </c>
      <c r="F5523" s="18" t="str">
        <f t="shared" si="86"/>
        <v>Palmeirante</v>
      </c>
      <c r="G5523" s="19">
        <v>2640.8159999999998</v>
      </c>
    </row>
    <row r="5524" spans="1:7" x14ac:dyDescent="0.25">
      <c r="A5524" s="18">
        <f>IF(ISNUMBER(SEARCH('1_Aspectos Geográficos'!$D$6,tab_estados[],1)),MAX($A$1:A5523)+1,0)</f>
        <v>5523</v>
      </c>
      <c r="B5524" s="18" t="s">
        <v>435</v>
      </c>
      <c r="C5524" s="18" t="s">
        <v>436</v>
      </c>
      <c r="D5524" s="18" t="s">
        <v>526</v>
      </c>
      <c r="E5524" s="19" t="s">
        <v>11340</v>
      </c>
      <c r="F5524" s="18" t="str">
        <f t="shared" si="86"/>
        <v>Palmeirópolis</v>
      </c>
      <c r="G5524" s="19">
        <v>1703.944</v>
      </c>
    </row>
    <row r="5525" spans="1:7" x14ac:dyDescent="0.25">
      <c r="A5525" s="18">
        <f>IF(ISNUMBER(SEARCH('1_Aspectos Geográficos'!$D$6,tab_estados[],1)),MAX($A$1:A5524)+1,0)</f>
        <v>5524</v>
      </c>
      <c r="B5525" s="18" t="s">
        <v>435</v>
      </c>
      <c r="C5525" s="18" t="s">
        <v>436</v>
      </c>
      <c r="D5525" s="18" t="s">
        <v>527</v>
      </c>
      <c r="E5525" s="19" t="s">
        <v>11341</v>
      </c>
      <c r="F5525" s="18" t="str">
        <f t="shared" si="86"/>
        <v>Paraíso Do Tocantins</v>
      </c>
      <c r="G5525" s="19">
        <v>1268.06</v>
      </c>
    </row>
    <row r="5526" spans="1:7" x14ac:dyDescent="0.25">
      <c r="A5526" s="18">
        <f>IF(ISNUMBER(SEARCH('1_Aspectos Geográficos'!$D$6,tab_estados[],1)),MAX($A$1:A5525)+1,0)</f>
        <v>5525</v>
      </c>
      <c r="B5526" s="18" t="s">
        <v>435</v>
      </c>
      <c r="C5526" s="18" t="s">
        <v>436</v>
      </c>
      <c r="D5526" s="18" t="s">
        <v>528</v>
      </c>
      <c r="E5526" s="19" t="s">
        <v>11342</v>
      </c>
      <c r="F5526" s="18" t="str">
        <f t="shared" si="86"/>
        <v>Paranã</v>
      </c>
      <c r="G5526" s="19">
        <v>11260.216</v>
      </c>
    </row>
    <row r="5527" spans="1:7" x14ac:dyDescent="0.25">
      <c r="A5527" s="18">
        <f>IF(ISNUMBER(SEARCH('1_Aspectos Geográficos'!$D$6,tab_estados[],1)),MAX($A$1:A5526)+1,0)</f>
        <v>5526</v>
      </c>
      <c r="B5527" s="18" t="s">
        <v>435</v>
      </c>
      <c r="C5527" s="18" t="s">
        <v>436</v>
      </c>
      <c r="D5527" s="18" t="s">
        <v>529</v>
      </c>
      <c r="E5527" s="19" t="s">
        <v>8601</v>
      </c>
      <c r="F5527" s="18" t="str">
        <f t="shared" si="86"/>
        <v>Pau D'Arco</v>
      </c>
      <c r="G5527" s="19">
        <v>1377.4059999999999</v>
      </c>
    </row>
    <row r="5528" spans="1:7" x14ac:dyDescent="0.25">
      <c r="A5528" s="18">
        <f>IF(ISNUMBER(SEARCH('1_Aspectos Geográficos'!$D$6,tab_estados[],1)),MAX($A$1:A5527)+1,0)</f>
        <v>5527</v>
      </c>
      <c r="B5528" s="18" t="s">
        <v>435</v>
      </c>
      <c r="C5528" s="18" t="s">
        <v>436</v>
      </c>
      <c r="D5528" s="18" t="s">
        <v>530</v>
      </c>
      <c r="E5528" s="19" t="s">
        <v>11343</v>
      </c>
      <c r="F5528" s="18" t="str">
        <f t="shared" si="86"/>
        <v>Pedro Afonso</v>
      </c>
      <c r="G5528" s="19">
        <v>2010.902</v>
      </c>
    </row>
    <row r="5529" spans="1:7" x14ac:dyDescent="0.25">
      <c r="A5529" s="18">
        <f>IF(ISNUMBER(SEARCH('1_Aspectos Geográficos'!$D$6,tab_estados[],1)),MAX($A$1:A5528)+1,0)</f>
        <v>5528</v>
      </c>
      <c r="B5529" s="18" t="s">
        <v>435</v>
      </c>
      <c r="C5529" s="18" t="s">
        <v>436</v>
      </c>
      <c r="D5529" s="18" t="s">
        <v>531</v>
      </c>
      <c r="E5529" s="19" t="s">
        <v>11344</v>
      </c>
      <c r="F5529" s="18" t="str">
        <f t="shared" si="86"/>
        <v>Peixe</v>
      </c>
      <c r="G5529" s="19">
        <v>5291.2060000000001</v>
      </c>
    </row>
    <row r="5530" spans="1:7" x14ac:dyDescent="0.25">
      <c r="A5530" s="18">
        <f>IF(ISNUMBER(SEARCH('1_Aspectos Geográficos'!$D$6,tab_estados[],1)),MAX($A$1:A5529)+1,0)</f>
        <v>5529</v>
      </c>
      <c r="B5530" s="18" t="s">
        <v>435</v>
      </c>
      <c r="C5530" s="18" t="s">
        <v>436</v>
      </c>
      <c r="D5530" s="18" t="s">
        <v>532</v>
      </c>
      <c r="E5530" s="19" t="s">
        <v>11345</v>
      </c>
      <c r="F5530" s="18" t="str">
        <f t="shared" si="86"/>
        <v>Pequizeiro</v>
      </c>
      <c r="G5530" s="19">
        <v>1209.798</v>
      </c>
    </row>
    <row r="5531" spans="1:7" x14ac:dyDescent="0.25">
      <c r="A5531" s="18">
        <f>IF(ISNUMBER(SEARCH('1_Aspectos Geográficos'!$D$6,tab_estados[],1)),MAX($A$1:A5530)+1,0)</f>
        <v>5530</v>
      </c>
      <c r="B5531" s="18" t="s">
        <v>435</v>
      </c>
      <c r="C5531" s="18" t="s">
        <v>436</v>
      </c>
      <c r="D5531" s="18" t="s">
        <v>533</v>
      </c>
      <c r="E5531" s="19" t="s">
        <v>11346</v>
      </c>
      <c r="F5531" s="18" t="str">
        <f t="shared" si="86"/>
        <v>Colméia</v>
      </c>
      <c r="G5531" s="19">
        <v>990.72299999999996</v>
      </c>
    </row>
    <row r="5532" spans="1:7" x14ac:dyDescent="0.25">
      <c r="A5532" s="18">
        <f>IF(ISNUMBER(SEARCH('1_Aspectos Geográficos'!$D$6,tab_estados[],1)),MAX($A$1:A5531)+1,0)</f>
        <v>5531</v>
      </c>
      <c r="B5532" s="18" t="s">
        <v>435</v>
      </c>
      <c r="C5532" s="18" t="s">
        <v>436</v>
      </c>
      <c r="D5532" s="18" t="s">
        <v>534</v>
      </c>
      <c r="E5532" s="19" t="s">
        <v>11347</v>
      </c>
      <c r="F5532" s="18" t="str">
        <f t="shared" si="86"/>
        <v>Pindorama Do Tocantins</v>
      </c>
      <c r="G5532" s="19">
        <v>1559.086</v>
      </c>
    </row>
    <row r="5533" spans="1:7" x14ac:dyDescent="0.25">
      <c r="A5533" s="18">
        <f>IF(ISNUMBER(SEARCH('1_Aspectos Geográficos'!$D$6,tab_estados[],1)),MAX($A$1:A5532)+1,0)</f>
        <v>5532</v>
      </c>
      <c r="B5533" s="18" t="s">
        <v>435</v>
      </c>
      <c r="C5533" s="18" t="s">
        <v>436</v>
      </c>
      <c r="D5533" s="18" t="s">
        <v>535</v>
      </c>
      <c r="E5533" s="19" t="s">
        <v>11348</v>
      </c>
      <c r="F5533" s="18" t="str">
        <f t="shared" si="86"/>
        <v>Piraquê</v>
      </c>
      <c r="G5533" s="19">
        <v>1367.61</v>
      </c>
    </row>
    <row r="5534" spans="1:7" x14ac:dyDescent="0.25">
      <c r="A5534" s="18">
        <f>IF(ISNUMBER(SEARCH('1_Aspectos Geográficos'!$D$6,tab_estados[],1)),MAX($A$1:A5533)+1,0)</f>
        <v>5533</v>
      </c>
      <c r="B5534" s="18" t="s">
        <v>435</v>
      </c>
      <c r="C5534" s="18" t="s">
        <v>436</v>
      </c>
      <c r="D5534" s="18" t="s">
        <v>536</v>
      </c>
      <c r="E5534" s="19" t="s">
        <v>11349</v>
      </c>
      <c r="F5534" s="18" t="str">
        <f t="shared" si="86"/>
        <v>Pium</v>
      </c>
      <c r="G5534" s="19">
        <v>10013.766</v>
      </c>
    </row>
    <row r="5535" spans="1:7" x14ac:dyDescent="0.25">
      <c r="A5535" s="18">
        <f>IF(ISNUMBER(SEARCH('1_Aspectos Geográficos'!$D$6,tab_estados[],1)),MAX($A$1:A5534)+1,0)</f>
        <v>5534</v>
      </c>
      <c r="B5535" s="18" t="s">
        <v>435</v>
      </c>
      <c r="C5535" s="18" t="s">
        <v>436</v>
      </c>
      <c r="D5535" s="18" t="s">
        <v>537</v>
      </c>
      <c r="E5535" s="19" t="s">
        <v>11350</v>
      </c>
      <c r="F5535" s="18" t="str">
        <f t="shared" si="86"/>
        <v>Ponte Alta Do Bom Jesus</v>
      </c>
      <c r="G5535" s="19">
        <v>1806.1410000000001</v>
      </c>
    </row>
    <row r="5536" spans="1:7" x14ac:dyDescent="0.25">
      <c r="A5536" s="18">
        <f>IF(ISNUMBER(SEARCH('1_Aspectos Geográficos'!$D$6,tab_estados[],1)),MAX($A$1:A5535)+1,0)</f>
        <v>5535</v>
      </c>
      <c r="B5536" s="18" t="s">
        <v>435</v>
      </c>
      <c r="C5536" s="18" t="s">
        <v>436</v>
      </c>
      <c r="D5536" s="18" t="s">
        <v>538</v>
      </c>
      <c r="E5536" s="19" t="s">
        <v>11351</v>
      </c>
      <c r="F5536" s="18" t="str">
        <f t="shared" si="86"/>
        <v>Ponte Alta Do Tocantins</v>
      </c>
      <c r="G5536" s="19">
        <v>6491.125</v>
      </c>
    </row>
    <row r="5537" spans="1:7" x14ac:dyDescent="0.25">
      <c r="A5537" s="18">
        <f>IF(ISNUMBER(SEARCH('1_Aspectos Geográficos'!$D$6,tab_estados[],1)),MAX($A$1:A5536)+1,0)</f>
        <v>5536</v>
      </c>
      <c r="B5537" s="18" t="s">
        <v>435</v>
      </c>
      <c r="C5537" s="18" t="s">
        <v>436</v>
      </c>
      <c r="D5537" s="18" t="s">
        <v>539</v>
      </c>
      <c r="E5537" s="19" t="s">
        <v>11352</v>
      </c>
      <c r="F5537" s="18" t="str">
        <f t="shared" si="86"/>
        <v>Porto Alegre Do Tocantins</v>
      </c>
      <c r="G5537" s="19">
        <v>501.86200000000002</v>
      </c>
    </row>
    <row r="5538" spans="1:7" x14ac:dyDescent="0.25">
      <c r="A5538" s="18">
        <f>IF(ISNUMBER(SEARCH('1_Aspectos Geográficos'!$D$6,tab_estados[],1)),MAX($A$1:A5537)+1,0)</f>
        <v>5537</v>
      </c>
      <c r="B5538" s="18" t="s">
        <v>435</v>
      </c>
      <c r="C5538" s="18" t="s">
        <v>436</v>
      </c>
      <c r="D5538" s="18" t="s">
        <v>540</v>
      </c>
      <c r="E5538" s="19" t="s">
        <v>11353</v>
      </c>
      <c r="F5538" s="18" t="str">
        <f t="shared" si="86"/>
        <v>Porto Nacional</v>
      </c>
      <c r="G5538" s="19">
        <v>4449.9170000000004</v>
      </c>
    </row>
    <row r="5539" spans="1:7" x14ac:dyDescent="0.25">
      <c r="A5539" s="18">
        <f>IF(ISNUMBER(SEARCH('1_Aspectos Geográficos'!$D$6,tab_estados[],1)),MAX($A$1:A5538)+1,0)</f>
        <v>5538</v>
      </c>
      <c r="B5539" s="18" t="s">
        <v>435</v>
      </c>
      <c r="C5539" s="18" t="s">
        <v>436</v>
      </c>
      <c r="D5539" s="18" t="s">
        <v>541</v>
      </c>
      <c r="E5539" s="19" t="s">
        <v>11354</v>
      </c>
      <c r="F5539" s="18" t="str">
        <f t="shared" si="86"/>
        <v>Praia Norte</v>
      </c>
      <c r="G5539" s="19">
        <v>289.05399999999997</v>
      </c>
    </row>
    <row r="5540" spans="1:7" x14ac:dyDescent="0.25">
      <c r="A5540" s="18">
        <f>IF(ISNUMBER(SEARCH('1_Aspectos Geográficos'!$D$6,tab_estados[],1)),MAX($A$1:A5539)+1,0)</f>
        <v>5539</v>
      </c>
      <c r="B5540" s="18" t="s">
        <v>435</v>
      </c>
      <c r="C5540" s="18" t="s">
        <v>436</v>
      </c>
      <c r="D5540" s="18" t="s">
        <v>542</v>
      </c>
      <c r="E5540" s="19" t="s">
        <v>7005</v>
      </c>
      <c r="F5540" s="18" t="str">
        <f t="shared" si="86"/>
        <v>Presidente Kennedy</v>
      </c>
      <c r="G5540" s="19">
        <v>770.423</v>
      </c>
    </row>
    <row r="5541" spans="1:7" x14ac:dyDescent="0.25">
      <c r="A5541" s="18">
        <f>IF(ISNUMBER(SEARCH('1_Aspectos Geográficos'!$D$6,tab_estados[],1)),MAX($A$1:A5540)+1,0)</f>
        <v>5540</v>
      </c>
      <c r="B5541" s="18" t="s">
        <v>435</v>
      </c>
      <c r="C5541" s="18" t="s">
        <v>436</v>
      </c>
      <c r="D5541" s="18" t="s">
        <v>543</v>
      </c>
      <c r="E5541" s="19" t="s">
        <v>11355</v>
      </c>
      <c r="F5541" s="18" t="str">
        <f t="shared" si="86"/>
        <v>Pugmil</v>
      </c>
      <c r="G5541" s="19">
        <v>401.834</v>
      </c>
    </row>
    <row r="5542" spans="1:7" x14ac:dyDescent="0.25">
      <c r="A5542" s="18">
        <f>IF(ISNUMBER(SEARCH('1_Aspectos Geográficos'!$D$6,tab_estados[],1)),MAX($A$1:A5541)+1,0)</f>
        <v>5541</v>
      </c>
      <c r="B5542" s="18" t="s">
        <v>435</v>
      </c>
      <c r="C5542" s="18" t="s">
        <v>436</v>
      </c>
      <c r="D5542" s="18" t="s">
        <v>544</v>
      </c>
      <c r="E5542" s="19" t="s">
        <v>11356</v>
      </c>
      <c r="F5542" s="18" t="str">
        <f t="shared" si="86"/>
        <v>Recursolândia</v>
      </c>
      <c r="G5542" s="19">
        <v>2216.663</v>
      </c>
    </row>
    <row r="5543" spans="1:7" x14ac:dyDescent="0.25">
      <c r="A5543" s="18">
        <f>IF(ISNUMBER(SEARCH('1_Aspectos Geográficos'!$D$6,tab_estados[],1)),MAX($A$1:A5542)+1,0)</f>
        <v>5542</v>
      </c>
      <c r="B5543" s="18" t="s">
        <v>435</v>
      </c>
      <c r="C5543" s="18" t="s">
        <v>436</v>
      </c>
      <c r="D5543" s="18" t="s">
        <v>545</v>
      </c>
      <c r="E5543" s="19" t="s">
        <v>8309</v>
      </c>
      <c r="F5543" s="18" t="str">
        <f t="shared" si="86"/>
        <v>Riachinho</v>
      </c>
      <c r="G5543" s="19">
        <v>517.47799999999995</v>
      </c>
    </row>
    <row r="5544" spans="1:7" x14ac:dyDescent="0.25">
      <c r="A5544" s="18">
        <f>IF(ISNUMBER(SEARCH('1_Aspectos Geográficos'!$D$6,tab_estados[],1)),MAX($A$1:A5543)+1,0)</f>
        <v>5543</v>
      </c>
      <c r="B5544" s="18" t="s">
        <v>435</v>
      </c>
      <c r="C5544" s="18" t="s">
        <v>436</v>
      </c>
      <c r="D5544" s="18" t="s">
        <v>546</v>
      </c>
      <c r="E5544" s="19" t="s">
        <v>11357</v>
      </c>
      <c r="F5544" s="18" t="str">
        <f t="shared" si="86"/>
        <v>Rio Da Conceição</v>
      </c>
      <c r="G5544" s="19">
        <v>787.11599999999999</v>
      </c>
    </row>
    <row r="5545" spans="1:7" x14ac:dyDescent="0.25">
      <c r="A5545" s="18">
        <f>IF(ISNUMBER(SEARCH('1_Aspectos Geográficos'!$D$6,tab_estados[],1)),MAX($A$1:A5544)+1,0)</f>
        <v>5544</v>
      </c>
      <c r="B5545" s="18" t="s">
        <v>435</v>
      </c>
      <c r="C5545" s="18" t="s">
        <v>436</v>
      </c>
      <c r="D5545" s="18" t="s">
        <v>547</v>
      </c>
      <c r="E5545" s="19" t="s">
        <v>11358</v>
      </c>
      <c r="F5545" s="18" t="str">
        <f t="shared" si="86"/>
        <v>Rio Dos Bois</v>
      </c>
      <c r="G5545" s="19">
        <v>845.06500000000005</v>
      </c>
    </row>
    <row r="5546" spans="1:7" x14ac:dyDescent="0.25">
      <c r="A5546" s="18">
        <f>IF(ISNUMBER(SEARCH('1_Aspectos Geográficos'!$D$6,tab_estados[],1)),MAX($A$1:A5545)+1,0)</f>
        <v>5545</v>
      </c>
      <c r="B5546" s="18" t="s">
        <v>435</v>
      </c>
      <c r="C5546" s="18" t="s">
        <v>436</v>
      </c>
      <c r="D5546" s="18" t="s">
        <v>548</v>
      </c>
      <c r="E5546" s="19" t="s">
        <v>11359</v>
      </c>
      <c r="F5546" s="18" t="str">
        <f t="shared" si="86"/>
        <v>Rio Sono</v>
      </c>
      <c r="G5546" s="19">
        <v>6354.3670000000002</v>
      </c>
    </row>
    <row r="5547" spans="1:7" x14ac:dyDescent="0.25">
      <c r="A5547" s="18">
        <f>IF(ISNUMBER(SEARCH('1_Aspectos Geográficos'!$D$6,tab_estados[],1)),MAX($A$1:A5546)+1,0)</f>
        <v>5546</v>
      </c>
      <c r="B5547" s="18" t="s">
        <v>435</v>
      </c>
      <c r="C5547" s="18" t="s">
        <v>436</v>
      </c>
      <c r="D5547" s="18" t="s">
        <v>549</v>
      </c>
      <c r="E5547" s="19" t="s">
        <v>11360</v>
      </c>
      <c r="F5547" s="18" t="str">
        <f t="shared" si="86"/>
        <v>Sampaio</v>
      </c>
      <c r="G5547" s="19">
        <v>222.29</v>
      </c>
    </row>
    <row r="5548" spans="1:7" x14ac:dyDescent="0.25">
      <c r="A5548" s="18">
        <f>IF(ISNUMBER(SEARCH('1_Aspectos Geográficos'!$D$6,tab_estados[],1)),MAX($A$1:A5547)+1,0)</f>
        <v>5547</v>
      </c>
      <c r="B5548" s="18" t="s">
        <v>435</v>
      </c>
      <c r="C5548" s="18" t="s">
        <v>436</v>
      </c>
      <c r="D5548" s="18" t="s">
        <v>550</v>
      </c>
      <c r="E5548" s="19" t="s">
        <v>11361</v>
      </c>
      <c r="F5548" s="18" t="str">
        <f t="shared" si="86"/>
        <v>Sandolândia</v>
      </c>
      <c r="G5548" s="19">
        <v>3528.6309999999999</v>
      </c>
    </row>
    <row r="5549" spans="1:7" x14ac:dyDescent="0.25">
      <c r="A5549" s="18">
        <f>IF(ISNUMBER(SEARCH('1_Aspectos Geográficos'!$D$6,tab_estados[],1)),MAX($A$1:A5548)+1,0)</f>
        <v>5548</v>
      </c>
      <c r="B5549" s="18" t="s">
        <v>435</v>
      </c>
      <c r="C5549" s="18" t="s">
        <v>436</v>
      </c>
      <c r="D5549" s="18" t="s">
        <v>551</v>
      </c>
      <c r="E5549" s="19" t="s">
        <v>11362</v>
      </c>
      <c r="F5549" s="18" t="str">
        <f t="shared" si="86"/>
        <v>Santa Fé Do Araguaia</v>
      </c>
      <c r="G5549" s="19">
        <v>1678.0909999999999</v>
      </c>
    </row>
    <row r="5550" spans="1:7" x14ac:dyDescent="0.25">
      <c r="A5550" s="18">
        <f>IF(ISNUMBER(SEARCH('1_Aspectos Geográficos'!$D$6,tab_estados[],1)),MAX($A$1:A5549)+1,0)</f>
        <v>5549</v>
      </c>
      <c r="B5550" s="18" t="s">
        <v>435</v>
      </c>
      <c r="C5550" s="18" t="s">
        <v>436</v>
      </c>
      <c r="D5550" s="18" t="s">
        <v>552</v>
      </c>
      <c r="E5550" s="19" t="s">
        <v>11363</v>
      </c>
      <c r="F5550" s="18" t="str">
        <f t="shared" si="86"/>
        <v>Santa Maria Do Tocantins</v>
      </c>
      <c r="G5550" s="19">
        <v>1410.4570000000001</v>
      </c>
    </row>
    <row r="5551" spans="1:7" x14ac:dyDescent="0.25">
      <c r="A5551" s="18">
        <f>IF(ISNUMBER(SEARCH('1_Aspectos Geográficos'!$D$6,tab_estados[],1)),MAX($A$1:A5550)+1,0)</f>
        <v>5550</v>
      </c>
      <c r="B5551" s="18" t="s">
        <v>435</v>
      </c>
      <c r="C5551" s="18" t="s">
        <v>436</v>
      </c>
      <c r="D5551" s="18" t="s">
        <v>553</v>
      </c>
      <c r="E5551" s="19" t="s">
        <v>11364</v>
      </c>
      <c r="F5551" s="18" t="str">
        <f t="shared" si="86"/>
        <v>Santa Rita Do Tocantins</v>
      </c>
      <c r="G5551" s="19">
        <v>3274.9479999999999</v>
      </c>
    </row>
    <row r="5552" spans="1:7" x14ac:dyDescent="0.25">
      <c r="A5552" s="18">
        <f>IF(ISNUMBER(SEARCH('1_Aspectos Geográficos'!$D$6,tab_estados[],1)),MAX($A$1:A5551)+1,0)</f>
        <v>5551</v>
      </c>
      <c r="B5552" s="18" t="s">
        <v>435</v>
      </c>
      <c r="C5552" s="18" t="s">
        <v>436</v>
      </c>
      <c r="D5552" s="18" t="s">
        <v>554</v>
      </c>
      <c r="E5552" s="19" t="s">
        <v>11365</v>
      </c>
      <c r="F5552" s="18" t="str">
        <f t="shared" si="86"/>
        <v>Santa Rosa Do Tocantins</v>
      </c>
      <c r="G5552" s="19">
        <v>1796.2570000000001</v>
      </c>
    </row>
    <row r="5553" spans="1:7" x14ac:dyDescent="0.25">
      <c r="A5553" s="18">
        <f>IF(ISNUMBER(SEARCH('1_Aspectos Geográficos'!$D$6,tab_estados[],1)),MAX($A$1:A5552)+1,0)</f>
        <v>5552</v>
      </c>
      <c r="B5553" s="18" t="s">
        <v>435</v>
      </c>
      <c r="C5553" s="18" t="s">
        <v>436</v>
      </c>
      <c r="D5553" s="18" t="s">
        <v>555</v>
      </c>
      <c r="E5553" s="19" t="s">
        <v>11366</v>
      </c>
      <c r="F5553" s="18" t="str">
        <f t="shared" si="86"/>
        <v>Santa Tereza Do Tocantins</v>
      </c>
      <c r="G5553" s="19">
        <v>539.91200000000003</v>
      </c>
    </row>
    <row r="5554" spans="1:7" x14ac:dyDescent="0.25">
      <c r="A5554" s="18">
        <f>IF(ISNUMBER(SEARCH('1_Aspectos Geográficos'!$D$6,tab_estados[],1)),MAX($A$1:A5553)+1,0)</f>
        <v>5553</v>
      </c>
      <c r="B5554" s="18" t="s">
        <v>435</v>
      </c>
      <c r="C5554" s="18" t="s">
        <v>436</v>
      </c>
      <c r="D5554" s="18" t="s">
        <v>556</v>
      </c>
      <c r="E5554" s="19" t="s">
        <v>11367</v>
      </c>
      <c r="F5554" s="18" t="str">
        <f t="shared" si="86"/>
        <v>Santa Terezinha Do Tocantins</v>
      </c>
      <c r="G5554" s="19">
        <v>269.67700000000002</v>
      </c>
    </row>
    <row r="5555" spans="1:7" x14ac:dyDescent="0.25">
      <c r="A5555" s="18">
        <f>IF(ISNUMBER(SEARCH('1_Aspectos Geográficos'!$D$6,tab_estados[],1)),MAX($A$1:A5554)+1,0)</f>
        <v>5554</v>
      </c>
      <c r="B5555" s="18" t="s">
        <v>435</v>
      </c>
      <c r="C5555" s="18" t="s">
        <v>436</v>
      </c>
      <c r="D5555" s="18" t="s">
        <v>557</v>
      </c>
      <c r="E5555" s="19" t="s">
        <v>11368</v>
      </c>
      <c r="F5555" s="18" t="str">
        <f t="shared" si="86"/>
        <v>São Bento Do Tocantins</v>
      </c>
      <c r="G5555" s="19">
        <v>1105.9000000000001</v>
      </c>
    </row>
    <row r="5556" spans="1:7" x14ac:dyDescent="0.25">
      <c r="A5556" s="18">
        <f>IF(ISNUMBER(SEARCH('1_Aspectos Geográficos'!$D$6,tab_estados[],1)),MAX($A$1:A5555)+1,0)</f>
        <v>5555</v>
      </c>
      <c r="B5556" s="18" t="s">
        <v>435</v>
      </c>
      <c r="C5556" s="18" t="s">
        <v>436</v>
      </c>
      <c r="D5556" s="18" t="s">
        <v>558</v>
      </c>
      <c r="E5556" s="19" t="s">
        <v>11369</v>
      </c>
      <c r="F5556" s="18" t="str">
        <f t="shared" si="86"/>
        <v>São Félix Do Tocantins</v>
      </c>
      <c r="G5556" s="19">
        <v>1908.6780000000001</v>
      </c>
    </row>
    <row r="5557" spans="1:7" x14ac:dyDescent="0.25">
      <c r="A5557" s="18">
        <f>IF(ISNUMBER(SEARCH('1_Aspectos Geográficos'!$D$6,tab_estados[],1)),MAX($A$1:A5556)+1,0)</f>
        <v>5556</v>
      </c>
      <c r="B5557" s="18" t="s">
        <v>435</v>
      </c>
      <c r="C5557" s="18" t="s">
        <v>436</v>
      </c>
      <c r="D5557" s="18" t="s">
        <v>559</v>
      </c>
      <c r="E5557" s="19" t="s">
        <v>11370</v>
      </c>
      <c r="F5557" s="18" t="str">
        <f t="shared" si="86"/>
        <v>São Miguel Do Tocantins</v>
      </c>
      <c r="G5557" s="19">
        <v>398.82</v>
      </c>
    </row>
    <row r="5558" spans="1:7" x14ac:dyDescent="0.25">
      <c r="A5558" s="18">
        <f>IF(ISNUMBER(SEARCH('1_Aspectos Geográficos'!$D$6,tab_estados[],1)),MAX($A$1:A5557)+1,0)</f>
        <v>5557</v>
      </c>
      <c r="B5558" s="18" t="s">
        <v>435</v>
      </c>
      <c r="C5558" s="18" t="s">
        <v>436</v>
      </c>
      <c r="D5558" s="18" t="s">
        <v>560</v>
      </c>
      <c r="E5558" s="19" t="s">
        <v>11371</v>
      </c>
      <c r="F5558" s="18" t="str">
        <f t="shared" si="86"/>
        <v>São Salvador Do Tocantins</v>
      </c>
      <c r="G5558" s="19">
        <v>1422.0319999999999</v>
      </c>
    </row>
    <row r="5559" spans="1:7" x14ac:dyDescent="0.25">
      <c r="A5559" s="18">
        <f>IF(ISNUMBER(SEARCH('1_Aspectos Geográficos'!$D$6,tab_estados[],1)),MAX($A$1:A5558)+1,0)</f>
        <v>5558</v>
      </c>
      <c r="B5559" s="18" t="s">
        <v>435</v>
      </c>
      <c r="C5559" s="18" t="s">
        <v>436</v>
      </c>
      <c r="D5559" s="18" t="s">
        <v>561</v>
      </c>
      <c r="E5559" s="19" t="s">
        <v>11372</v>
      </c>
      <c r="F5559" s="18" t="str">
        <f t="shared" si="86"/>
        <v>São Sebastião Do Tocantins</v>
      </c>
      <c r="G5559" s="19">
        <v>287.27300000000002</v>
      </c>
    </row>
    <row r="5560" spans="1:7" x14ac:dyDescent="0.25">
      <c r="A5560" s="18">
        <f>IF(ISNUMBER(SEARCH('1_Aspectos Geográficos'!$D$6,tab_estados[],1)),MAX($A$1:A5559)+1,0)</f>
        <v>5559</v>
      </c>
      <c r="B5560" s="18" t="s">
        <v>435</v>
      </c>
      <c r="C5560" s="18" t="s">
        <v>436</v>
      </c>
      <c r="D5560" s="18" t="s">
        <v>562</v>
      </c>
      <c r="E5560" s="19" t="s">
        <v>11373</v>
      </c>
      <c r="F5560" s="18" t="str">
        <f t="shared" si="86"/>
        <v>São Valério</v>
      </c>
      <c r="G5560" s="19">
        <v>2519.585</v>
      </c>
    </row>
    <row r="5561" spans="1:7" x14ac:dyDescent="0.25">
      <c r="A5561" s="18">
        <f>IF(ISNUMBER(SEARCH('1_Aspectos Geográficos'!$D$6,tab_estados[],1)),MAX($A$1:A5560)+1,0)</f>
        <v>5560</v>
      </c>
      <c r="B5561" s="18" t="s">
        <v>435</v>
      </c>
      <c r="C5561" s="18" t="s">
        <v>436</v>
      </c>
      <c r="D5561" s="18" t="s">
        <v>563</v>
      </c>
      <c r="E5561" s="19" t="s">
        <v>11374</v>
      </c>
      <c r="F5561" s="18" t="str">
        <f t="shared" si="86"/>
        <v>Silvanópolis</v>
      </c>
      <c r="G5561" s="19">
        <v>1258.8309999999999</v>
      </c>
    </row>
    <row r="5562" spans="1:7" x14ac:dyDescent="0.25">
      <c r="A5562" s="18">
        <f>IF(ISNUMBER(SEARCH('1_Aspectos Geográficos'!$D$6,tab_estados[],1)),MAX($A$1:A5561)+1,0)</f>
        <v>5561</v>
      </c>
      <c r="B5562" s="18" t="s">
        <v>435</v>
      </c>
      <c r="C5562" s="18" t="s">
        <v>436</v>
      </c>
      <c r="D5562" s="18" t="s">
        <v>564</v>
      </c>
      <c r="E5562" s="19" t="s">
        <v>11375</v>
      </c>
      <c r="F5562" s="18" t="str">
        <f t="shared" si="86"/>
        <v>Sítio Novo Do Tocantins</v>
      </c>
      <c r="G5562" s="19">
        <v>324.096</v>
      </c>
    </row>
    <row r="5563" spans="1:7" x14ac:dyDescent="0.25">
      <c r="A5563" s="18">
        <f>IF(ISNUMBER(SEARCH('1_Aspectos Geográficos'!$D$6,tab_estados[],1)),MAX($A$1:A5562)+1,0)</f>
        <v>5562</v>
      </c>
      <c r="B5563" s="18" t="s">
        <v>435</v>
      </c>
      <c r="C5563" s="18" t="s">
        <v>436</v>
      </c>
      <c r="D5563" s="18" t="s">
        <v>565</v>
      </c>
      <c r="E5563" s="19" t="s">
        <v>11376</v>
      </c>
      <c r="F5563" s="18" t="str">
        <f t="shared" si="86"/>
        <v>Sucupira</v>
      </c>
      <c r="G5563" s="19">
        <v>1025.519</v>
      </c>
    </row>
    <row r="5564" spans="1:7" x14ac:dyDescent="0.25">
      <c r="A5564" s="18">
        <f>IF(ISNUMBER(SEARCH('1_Aspectos Geográficos'!$D$6,tab_estados[],1)),MAX($A$1:A5563)+1,0)</f>
        <v>5563</v>
      </c>
      <c r="B5564" s="18" t="s">
        <v>435</v>
      </c>
      <c r="C5564" s="18" t="s">
        <v>436</v>
      </c>
      <c r="D5564" s="18" t="s">
        <v>566</v>
      </c>
      <c r="E5564" s="19" t="s">
        <v>11377</v>
      </c>
      <c r="F5564" s="18" t="str">
        <f t="shared" si="86"/>
        <v>Taguatinga</v>
      </c>
      <c r="G5564" s="19">
        <v>2437.3989999999999</v>
      </c>
    </row>
    <row r="5565" spans="1:7" x14ac:dyDescent="0.25">
      <c r="A5565" s="18">
        <f>IF(ISNUMBER(SEARCH('1_Aspectos Geográficos'!$D$6,tab_estados[],1)),MAX($A$1:A5564)+1,0)</f>
        <v>5564</v>
      </c>
      <c r="B5565" s="18" t="s">
        <v>435</v>
      </c>
      <c r="C5565" s="18" t="s">
        <v>436</v>
      </c>
      <c r="D5565" s="18" t="s">
        <v>567</v>
      </c>
      <c r="E5565" s="19" t="s">
        <v>11378</v>
      </c>
      <c r="F5565" s="18" t="str">
        <f t="shared" si="86"/>
        <v>Taipas Do Tocantins</v>
      </c>
      <c r="G5565" s="19">
        <v>1116.202</v>
      </c>
    </row>
    <row r="5566" spans="1:7" x14ac:dyDescent="0.25">
      <c r="A5566" s="18">
        <f>IF(ISNUMBER(SEARCH('1_Aspectos Geográficos'!$D$6,tab_estados[],1)),MAX($A$1:A5565)+1,0)</f>
        <v>5565</v>
      </c>
      <c r="B5566" s="18" t="s">
        <v>435</v>
      </c>
      <c r="C5566" s="18" t="s">
        <v>436</v>
      </c>
      <c r="D5566" s="18" t="s">
        <v>568</v>
      </c>
      <c r="E5566" s="19" t="s">
        <v>11379</v>
      </c>
      <c r="F5566" s="18" t="str">
        <f t="shared" si="86"/>
        <v>Talismã</v>
      </c>
      <c r="G5566" s="19">
        <v>2156.8969999999999</v>
      </c>
    </row>
    <row r="5567" spans="1:7" x14ac:dyDescent="0.25">
      <c r="A5567" s="18">
        <f>IF(ISNUMBER(SEARCH('1_Aspectos Geográficos'!$D$6,tab_estados[],1)),MAX($A$1:A5566)+1,0)</f>
        <v>5566</v>
      </c>
      <c r="B5567" s="18" t="s">
        <v>435</v>
      </c>
      <c r="C5567" s="18" t="s">
        <v>436</v>
      </c>
      <c r="D5567" s="18" t="s">
        <v>569</v>
      </c>
      <c r="E5567" s="19" t="s">
        <v>9067</v>
      </c>
      <c r="F5567" s="18" t="str">
        <f t="shared" si="86"/>
        <v>Palmas</v>
      </c>
      <c r="G5567" s="19">
        <v>2218.942</v>
      </c>
    </row>
    <row r="5568" spans="1:7" x14ac:dyDescent="0.25">
      <c r="A5568" s="18">
        <f>IF(ISNUMBER(SEARCH('1_Aspectos Geográficos'!$D$6,tab_estados[],1)),MAX($A$1:A5567)+1,0)</f>
        <v>5567</v>
      </c>
      <c r="B5568" s="18" t="s">
        <v>435</v>
      </c>
      <c r="C5568" s="18" t="s">
        <v>436</v>
      </c>
      <c r="D5568" s="18" t="s">
        <v>570</v>
      </c>
      <c r="E5568" s="19" t="s">
        <v>11380</v>
      </c>
      <c r="F5568" s="18" t="str">
        <f t="shared" si="86"/>
        <v>Tocantínia</v>
      </c>
      <c r="G5568" s="19">
        <v>2601.6030000000001</v>
      </c>
    </row>
    <row r="5569" spans="1:7" x14ac:dyDescent="0.25">
      <c r="A5569" s="18">
        <f>IF(ISNUMBER(SEARCH('1_Aspectos Geográficos'!$D$6,tab_estados[],1)),MAX($A$1:A5568)+1,0)</f>
        <v>5568</v>
      </c>
      <c r="B5569" s="18" t="s">
        <v>435</v>
      </c>
      <c r="C5569" s="18" t="s">
        <v>436</v>
      </c>
      <c r="D5569" s="18" t="s">
        <v>571</v>
      </c>
      <c r="E5569" s="19" t="s">
        <v>11381</v>
      </c>
      <c r="F5569" s="18" t="str">
        <f t="shared" si="86"/>
        <v>Tocantinópolis</v>
      </c>
      <c r="G5569" s="19">
        <v>1077.0730000000001</v>
      </c>
    </row>
    <row r="5570" spans="1:7" x14ac:dyDescent="0.25">
      <c r="A5570" s="18">
        <f>IF(ISNUMBER(SEARCH('1_Aspectos Geográficos'!$D$6,tab_estados[],1)),MAX($A$1:A5569)+1,0)</f>
        <v>5569</v>
      </c>
      <c r="B5570" s="18" t="s">
        <v>435</v>
      </c>
      <c r="C5570" s="18" t="s">
        <v>436</v>
      </c>
      <c r="D5570" s="18" t="s">
        <v>572</v>
      </c>
      <c r="E5570" s="19" t="s">
        <v>11382</v>
      </c>
      <c r="F5570" s="18" t="str">
        <f t="shared" si="86"/>
        <v>Tupirama</v>
      </c>
      <c r="G5570" s="19">
        <v>712.20600000000002</v>
      </c>
    </row>
    <row r="5571" spans="1:7" x14ac:dyDescent="0.25">
      <c r="A5571" s="18">
        <f>IF(ISNUMBER(SEARCH('1_Aspectos Geográficos'!$D$6,tab_estados[],1)),MAX($A$1:A5570)+1,0)</f>
        <v>5570</v>
      </c>
      <c r="B5571" s="18" t="s">
        <v>435</v>
      </c>
      <c r="C5571" s="18" t="s">
        <v>436</v>
      </c>
      <c r="D5571" s="18" t="s">
        <v>573</v>
      </c>
      <c r="E5571" s="19" t="s">
        <v>11383</v>
      </c>
      <c r="F5571" s="18" t="str">
        <f t="shared" si="86"/>
        <v>Tupiratins</v>
      </c>
      <c r="G5571" s="19">
        <v>895.30799999999999</v>
      </c>
    </row>
    <row r="5572" spans="1:7" x14ac:dyDescent="0.25">
      <c r="A5572" s="18">
        <f>IF(ISNUMBER(SEARCH('1_Aspectos Geográficos'!$D$6,tab_estados[],1)),MAX($A$1:A5571)+1,0)</f>
        <v>5571</v>
      </c>
      <c r="B5572" s="18" t="s">
        <v>435</v>
      </c>
      <c r="C5572" s="18" t="s">
        <v>436</v>
      </c>
      <c r="D5572" s="18" t="s">
        <v>574</v>
      </c>
      <c r="E5572" s="19" t="s">
        <v>11384</v>
      </c>
      <c r="F5572" s="18" t="str">
        <f t="shared" si="86"/>
        <v>Wanderlândia</v>
      </c>
      <c r="G5572" s="19">
        <v>1373.059</v>
      </c>
    </row>
    <row r="5573" spans="1:7" x14ac:dyDescent="0.25">
      <c r="A5573" s="18">
        <f>IF(ISNUMBER(SEARCH('1_Aspectos Geográficos'!$D$6,tab_estados[],1)),MAX($A$1:A5572)+1,0)</f>
        <v>5572</v>
      </c>
      <c r="B5573" s="18" t="s">
        <v>435</v>
      </c>
      <c r="C5573" s="18" t="s">
        <v>436</v>
      </c>
      <c r="D5573" s="18" t="s">
        <v>575</v>
      </c>
      <c r="E5573" s="19" t="s">
        <v>11385</v>
      </c>
      <c r="F5573" s="18" t="str">
        <f t="shared" si="86"/>
        <v>Xambioá</v>
      </c>
      <c r="G5573" s="19">
        <v>1186.43</v>
      </c>
    </row>
    <row r="5576" spans="1:7" ht="15.75" thickBot="1" x14ac:dyDescent="0.3">
      <c r="G5576" s="21">
        <f>SUM(G2:G5573)</f>
        <v>8515759.0900000073</v>
      </c>
    </row>
  </sheetData>
  <sheetProtection selectLockedCells="1" selectUnlockedCells="1"/>
  <autoFilter ref="I1:J5573"/>
  <pageMargins left="0.7" right="0.7" top="0.75" bottom="0.75" header="0.51180555555555551" footer="0.51180555555555551"/>
  <pageSetup paperSize="9" firstPageNumber="0" orientation="portrait" horizontalDpi="300" verticalDpi="300"/>
  <headerFooter alignWithMargins="0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2" tint="-9.9978637043366805E-2"/>
  </sheetPr>
  <dimension ref="B1:AF40"/>
  <sheetViews>
    <sheetView showGridLines="0" zoomScale="70" zoomScaleNormal="70" zoomScaleSheetLayoutView="110" zoomScalePageLayoutView="70" workbookViewId="0">
      <selection activeCell="D23" sqref="D23:K33"/>
    </sheetView>
  </sheetViews>
  <sheetFormatPr defaultColWidth="9.140625" defaultRowHeight="12.75" x14ac:dyDescent="0.2"/>
  <cols>
    <col min="1" max="1" width="2.42578125" style="23" customWidth="1"/>
    <col min="2" max="2" width="5" style="23" customWidth="1"/>
    <col min="3" max="3" width="21.85546875" style="23" customWidth="1"/>
    <col min="4" max="10" width="12.42578125" style="23" customWidth="1"/>
    <col min="11" max="11" width="13" style="23" customWidth="1"/>
    <col min="12" max="12" width="1" style="23" customWidth="1"/>
    <col min="13" max="13" width="9.140625" style="23" customWidth="1"/>
    <col min="14" max="17" width="9.140625" style="23"/>
    <col min="18" max="18" width="9.42578125" style="23" customWidth="1"/>
    <col min="19" max="16384" width="9.140625" style="23"/>
  </cols>
  <sheetData>
    <row r="1" spans="2:32" ht="13.9" customHeight="1" thickBot="1" x14ac:dyDescent="0.25"/>
    <row r="2" spans="2:32" ht="23.85" customHeight="1" x14ac:dyDescent="0.2">
      <c r="B2" s="629" t="s">
        <v>0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1"/>
    </row>
    <row r="3" spans="2:32" ht="25.35" customHeight="1" thickBot="1" x14ac:dyDescent="0.25">
      <c r="B3" s="26"/>
      <c r="C3" s="30"/>
      <c r="D3" s="30"/>
      <c r="E3" s="30"/>
      <c r="F3" s="30"/>
      <c r="G3" s="30"/>
      <c r="H3" s="30"/>
      <c r="I3" s="30"/>
      <c r="J3" s="30"/>
      <c r="K3" s="30"/>
      <c r="L3" s="30"/>
      <c r="M3" s="39"/>
    </row>
    <row r="4" spans="2:32" ht="15" customHeight="1" thickBot="1" x14ac:dyDescent="0.25">
      <c r="B4" s="187" t="s">
        <v>41</v>
      </c>
      <c r="C4" s="27" t="s">
        <v>5</v>
      </c>
      <c r="D4" s="634"/>
      <c r="E4" s="635"/>
      <c r="F4" s="635"/>
      <c r="G4" s="636"/>
      <c r="H4" s="93"/>
      <c r="I4" s="93"/>
      <c r="J4" s="93"/>
      <c r="K4" s="34"/>
      <c r="L4" s="34"/>
      <c r="M4" s="40"/>
      <c r="R4" s="1"/>
    </row>
    <row r="5" spans="2:32" ht="9.75" customHeight="1" thickBot="1" x14ac:dyDescent="0.25">
      <c r="B5" s="187"/>
      <c r="C5" s="27"/>
      <c r="D5" s="94"/>
      <c r="E5" s="94"/>
      <c r="F5" s="93"/>
      <c r="G5" s="93"/>
      <c r="H5" s="93"/>
      <c r="I5" s="93"/>
      <c r="J5" s="93"/>
      <c r="K5" s="34"/>
      <c r="L5" s="34"/>
      <c r="M5" s="40"/>
      <c r="R5" s="1"/>
    </row>
    <row r="6" spans="2:32" ht="15" customHeight="1" thickBot="1" x14ac:dyDescent="0.3">
      <c r="B6" s="47" t="s">
        <v>42</v>
      </c>
      <c r="C6" s="27" t="s">
        <v>5811</v>
      </c>
      <c r="D6" s="654" t="str">
        <f>IFERROR(VLOOKUP($D$4,dados,2,1),"")</f>
        <v/>
      </c>
      <c r="E6" s="655"/>
      <c r="F6" s="656"/>
      <c r="G6" s="34"/>
      <c r="I6" s="114" t="s">
        <v>5770</v>
      </c>
      <c r="J6" s="136" t="str">
        <f>IFERROR(VLOOKUP($D$4,dados,3,1),"")</f>
        <v/>
      </c>
      <c r="K6" s="34"/>
      <c r="L6" s="34"/>
      <c r="M6" s="41"/>
      <c r="Y6" s="208"/>
      <c r="Z6" s="664"/>
      <c r="AA6" s="664"/>
      <c r="AB6" s="664"/>
      <c r="AC6" s="664"/>
      <c r="AD6" s="664"/>
      <c r="AE6" s="664"/>
      <c r="AF6" s="664"/>
    </row>
    <row r="7" spans="2:32" ht="9.75" customHeight="1" thickBot="1" x14ac:dyDescent="0.3">
      <c r="B7" s="187"/>
      <c r="C7" s="27"/>
      <c r="D7" s="94"/>
      <c r="E7" s="94"/>
      <c r="F7" s="93"/>
      <c r="G7" s="93"/>
      <c r="H7" s="93"/>
      <c r="I7" s="93"/>
      <c r="J7" s="93"/>
      <c r="K7" s="34"/>
      <c r="L7" s="34"/>
      <c r="M7" s="40"/>
      <c r="R7" s="1"/>
      <c r="Y7" s="208"/>
      <c r="Z7" s="664"/>
      <c r="AA7" s="664"/>
      <c r="AB7" s="664"/>
      <c r="AC7" s="664"/>
      <c r="AD7" s="664"/>
      <c r="AE7" s="664"/>
      <c r="AF7" s="664"/>
    </row>
    <row r="8" spans="2:32" ht="15" customHeight="1" thickBot="1" x14ac:dyDescent="0.3">
      <c r="B8" s="47" t="s">
        <v>43</v>
      </c>
      <c r="C8" s="27" t="s">
        <v>54</v>
      </c>
      <c r="D8" s="640"/>
      <c r="E8" s="641"/>
      <c r="F8" s="641"/>
      <c r="G8" s="642"/>
      <c r="H8" s="93"/>
      <c r="I8" s="32"/>
      <c r="J8" s="32"/>
      <c r="K8" s="32"/>
      <c r="L8" s="32"/>
      <c r="M8" s="29"/>
      <c r="R8" s="1"/>
      <c r="Y8" s="208"/>
      <c r="Z8" s="664"/>
      <c r="AA8" s="664"/>
      <c r="AB8" s="664"/>
      <c r="AC8" s="664"/>
      <c r="AD8" s="664"/>
      <c r="AE8" s="664"/>
      <c r="AF8" s="664"/>
    </row>
    <row r="9" spans="2:32" ht="9.75" customHeight="1" thickBot="1" x14ac:dyDescent="0.3">
      <c r="B9" s="187"/>
      <c r="C9" s="27"/>
      <c r="D9" s="94"/>
      <c r="E9" s="94"/>
      <c r="F9" s="93"/>
      <c r="G9" s="93"/>
      <c r="H9" s="93"/>
      <c r="I9" s="93"/>
      <c r="J9" s="93"/>
      <c r="K9" s="559"/>
      <c r="L9" s="34"/>
      <c r="M9" s="40"/>
      <c r="R9" s="1"/>
      <c r="Y9" s="208"/>
      <c r="Z9" s="204"/>
      <c r="AA9" s="204"/>
      <c r="AB9" s="204"/>
      <c r="AC9" s="204"/>
      <c r="AD9" s="204"/>
      <c r="AE9" s="204"/>
      <c r="AF9" s="204"/>
    </row>
    <row r="10" spans="2:32" ht="15" customHeight="1" thickBot="1" x14ac:dyDescent="0.3">
      <c r="B10" s="47" t="s">
        <v>44</v>
      </c>
      <c r="C10" s="27" t="s">
        <v>3</v>
      </c>
      <c r="D10" s="637"/>
      <c r="E10" s="638"/>
      <c r="F10" s="638"/>
      <c r="G10" s="639"/>
      <c r="I10" s="643" t="s">
        <v>5771</v>
      </c>
      <c r="J10" s="644"/>
      <c r="K10" s="207"/>
      <c r="L10" s="110"/>
      <c r="M10" s="29"/>
      <c r="R10" s="1"/>
      <c r="Y10" s="208"/>
      <c r="Z10" s="664"/>
      <c r="AA10" s="664"/>
      <c r="AB10" s="664"/>
      <c r="AC10" s="664"/>
      <c r="AD10" s="664"/>
      <c r="AE10" s="664"/>
      <c r="AF10" s="664"/>
    </row>
    <row r="11" spans="2:32" ht="9.75" customHeight="1" thickBot="1" x14ac:dyDescent="0.3">
      <c r="B11" s="187"/>
      <c r="C11" s="27"/>
      <c r="D11" s="16"/>
      <c r="E11" s="16"/>
      <c r="F11" s="27"/>
      <c r="G11" s="27"/>
      <c r="H11" s="27"/>
      <c r="I11" s="27"/>
      <c r="J11" s="27"/>
      <c r="K11" s="15"/>
      <c r="L11" s="15"/>
      <c r="M11" s="40"/>
      <c r="R11" s="1"/>
      <c r="Y11" s="208"/>
      <c r="Z11" s="664"/>
      <c r="AA11" s="664"/>
      <c r="AB11" s="664"/>
      <c r="AC11" s="664"/>
      <c r="AD11" s="664"/>
      <c r="AE11" s="664"/>
      <c r="AF11" s="664"/>
    </row>
    <row r="12" spans="2:32" ht="13.9" customHeight="1" x14ac:dyDescent="0.25">
      <c r="B12" s="633" t="s">
        <v>45</v>
      </c>
      <c r="C12" s="632" t="s">
        <v>5949</v>
      </c>
      <c r="D12" s="660" t="s">
        <v>1</v>
      </c>
      <c r="E12" s="661"/>
      <c r="F12" s="661"/>
      <c r="G12" s="662"/>
      <c r="H12" s="661" t="s">
        <v>2</v>
      </c>
      <c r="I12" s="661"/>
      <c r="J12" s="661"/>
      <c r="K12" s="662"/>
      <c r="L12" s="109"/>
      <c r="M12" s="42"/>
      <c r="Y12" s="209"/>
      <c r="Z12" s="663"/>
      <c r="AA12" s="663"/>
      <c r="AB12" s="663"/>
      <c r="AC12" s="663"/>
      <c r="AD12" s="663"/>
      <c r="AE12" s="663"/>
      <c r="AF12" s="663"/>
    </row>
    <row r="13" spans="2:32" ht="9.75" customHeight="1" x14ac:dyDescent="0.25">
      <c r="B13" s="633"/>
      <c r="C13" s="632"/>
      <c r="D13" s="111"/>
      <c r="E13" s="189"/>
      <c r="F13" s="189"/>
      <c r="G13" s="189"/>
      <c r="H13" s="189"/>
      <c r="I13" s="189"/>
      <c r="J13" s="189"/>
      <c r="K13" s="188"/>
      <c r="L13" s="109"/>
      <c r="M13" s="42"/>
      <c r="Y13" s="208"/>
      <c r="Z13" s="663"/>
      <c r="AA13" s="663"/>
      <c r="AB13" s="663"/>
      <c r="AC13" s="663"/>
      <c r="AD13" s="663"/>
      <c r="AE13" s="663"/>
      <c r="AF13" s="663"/>
    </row>
    <row r="14" spans="2:32" ht="13.9" customHeight="1" x14ac:dyDescent="0.2">
      <c r="B14" s="633"/>
      <c r="C14" s="632"/>
      <c r="D14" s="112" t="s">
        <v>25</v>
      </c>
      <c r="E14" s="113" t="s">
        <v>26</v>
      </c>
      <c r="F14" s="113" t="s">
        <v>27</v>
      </c>
      <c r="G14" s="558" t="s">
        <v>28</v>
      </c>
      <c r="H14" s="116" t="s">
        <v>25</v>
      </c>
      <c r="I14" s="113" t="s">
        <v>26</v>
      </c>
      <c r="J14" s="113" t="s">
        <v>27</v>
      </c>
      <c r="K14" s="558" t="s">
        <v>5950</v>
      </c>
      <c r="L14" s="109"/>
      <c r="M14" s="42"/>
    </row>
    <row r="15" spans="2:32" ht="15" customHeight="1" thickBot="1" x14ac:dyDescent="0.25">
      <c r="B15" s="633"/>
      <c r="C15" s="632"/>
      <c r="D15" s="159"/>
      <c r="E15" s="556"/>
      <c r="F15" s="158"/>
      <c r="G15" s="160"/>
      <c r="H15" s="159"/>
      <c r="I15" s="556"/>
      <c r="J15" s="158"/>
      <c r="K15" s="557"/>
      <c r="L15" s="210"/>
      <c r="M15" s="42"/>
    </row>
    <row r="16" spans="2:32" ht="9.75" customHeight="1" thickBot="1" x14ac:dyDescent="0.25">
      <c r="B16" s="187"/>
      <c r="C16" s="27"/>
      <c r="D16" s="16"/>
      <c r="E16" s="16"/>
      <c r="F16" s="27"/>
      <c r="G16" s="27"/>
      <c r="H16" s="27"/>
      <c r="I16" s="27"/>
      <c r="J16" s="27"/>
      <c r="K16" s="15"/>
      <c r="L16" s="15"/>
      <c r="M16" s="40"/>
      <c r="R16" s="1"/>
    </row>
    <row r="17" spans="2:18" ht="15" customHeight="1" thickBot="1" x14ac:dyDescent="0.25">
      <c r="B17" s="47" t="s">
        <v>46</v>
      </c>
      <c r="C17" s="27" t="s">
        <v>4</v>
      </c>
      <c r="D17" s="657"/>
      <c r="E17" s="658"/>
      <c r="F17" s="658"/>
      <c r="G17" s="658"/>
      <c r="H17" s="658"/>
      <c r="I17" s="658"/>
      <c r="J17" s="658"/>
      <c r="K17" s="659"/>
      <c r="L17" s="211"/>
      <c r="M17" s="42"/>
    </row>
    <row r="18" spans="2:18" ht="9.75" customHeight="1" thickBot="1" x14ac:dyDescent="0.25">
      <c r="B18" s="187"/>
      <c r="C18" s="27"/>
      <c r="D18" s="16"/>
      <c r="E18" s="16"/>
      <c r="F18" s="27"/>
      <c r="G18" s="27"/>
      <c r="H18" s="27"/>
      <c r="I18" s="27"/>
      <c r="J18" s="27"/>
      <c r="K18" s="15"/>
      <c r="L18" s="15"/>
      <c r="M18" s="40"/>
      <c r="R18" s="1"/>
    </row>
    <row r="19" spans="2:18" ht="13.9" customHeight="1" x14ac:dyDescent="0.2">
      <c r="B19" s="47" t="s">
        <v>47</v>
      </c>
      <c r="C19" s="27" t="s">
        <v>6</v>
      </c>
      <c r="D19" s="645"/>
      <c r="E19" s="646"/>
      <c r="F19" s="646"/>
      <c r="G19" s="646"/>
      <c r="H19" s="646"/>
      <c r="I19" s="646"/>
      <c r="J19" s="646"/>
      <c r="K19" s="647"/>
      <c r="L19" s="211"/>
      <c r="M19" s="43"/>
    </row>
    <row r="20" spans="2:18" x14ac:dyDescent="0.2">
      <c r="B20" s="48"/>
      <c r="C20" s="33"/>
      <c r="D20" s="648"/>
      <c r="E20" s="649"/>
      <c r="F20" s="649"/>
      <c r="G20" s="649"/>
      <c r="H20" s="649"/>
      <c r="I20" s="649"/>
      <c r="J20" s="649"/>
      <c r="K20" s="650"/>
      <c r="L20" s="211"/>
      <c r="M20" s="43"/>
    </row>
    <row r="21" spans="2:18" ht="13.5" thickBot="1" x14ac:dyDescent="0.25">
      <c r="B21" s="48"/>
      <c r="C21" s="33"/>
      <c r="D21" s="651"/>
      <c r="E21" s="652"/>
      <c r="F21" s="652"/>
      <c r="G21" s="652"/>
      <c r="H21" s="652"/>
      <c r="I21" s="652"/>
      <c r="J21" s="652"/>
      <c r="K21" s="653"/>
      <c r="L21" s="211"/>
      <c r="M21" s="44"/>
    </row>
    <row r="22" spans="2:18" ht="9.75" customHeight="1" thickBot="1" x14ac:dyDescent="0.25">
      <c r="B22" s="48"/>
      <c r="C22" s="28"/>
      <c r="D22" s="35"/>
      <c r="E22" s="35"/>
      <c r="F22" s="35"/>
      <c r="G22" s="35"/>
      <c r="H22" s="35"/>
      <c r="I22" s="35"/>
      <c r="J22" s="35"/>
      <c r="K22" s="35"/>
      <c r="L22" s="35"/>
      <c r="M22" s="29"/>
    </row>
    <row r="23" spans="2:18" x14ac:dyDescent="0.2">
      <c r="B23" s="187" t="s">
        <v>48</v>
      </c>
      <c r="C23" s="27" t="s">
        <v>7</v>
      </c>
      <c r="D23" s="645"/>
      <c r="E23" s="646"/>
      <c r="F23" s="646"/>
      <c r="G23" s="646"/>
      <c r="H23" s="646"/>
      <c r="I23" s="646"/>
      <c r="J23" s="646"/>
      <c r="K23" s="647"/>
      <c r="L23" s="212"/>
      <c r="M23" s="45"/>
    </row>
    <row r="24" spans="2:18" x14ac:dyDescent="0.2">
      <c r="B24" s="31"/>
      <c r="C24" s="27"/>
      <c r="D24" s="648"/>
      <c r="E24" s="649"/>
      <c r="F24" s="649"/>
      <c r="G24" s="649"/>
      <c r="H24" s="649"/>
      <c r="I24" s="649"/>
      <c r="J24" s="649"/>
      <c r="K24" s="650"/>
      <c r="L24" s="212"/>
      <c r="M24" s="45"/>
    </row>
    <row r="25" spans="2:18" x14ac:dyDescent="0.2">
      <c r="B25" s="26"/>
      <c r="C25" s="33"/>
      <c r="D25" s="648"/>
      <c r="E25" s="649"/>
      <c r="F25" s="649"/>
      <c r="G25" s="649"/>
      <c r="H25" s="649"/>
      <c r="I25" s="649"/>
      <c r="J25" s="649"/>
      <c r="K25" s="650"/>
      <c r="L25" s="212"/>
      <c r="M25" s="42"/>
    </row>
    <row r="26" spans="2:18" x14ac:dyDescent="0.2">
      <c r="B26" s="26"/>
      <c r="C26" s="33"/>
      <c r="D26" s="648"/>
      <c r="E26" s="649"/>
      <c r="F26" s="649"/>
      <c r="G26" s="649"/>
      <c r="H26" s="649"/>
      <c r="I26" s="649"/>
      <c r="J26" s="649"/>
      <c r="K26" s="650"/>
      <c r="L26" s="212"/>
      <c r="M26" s="42"/>
    </row>
    <row r="27" spans="2:18" x14ac:dyDescent="0.2">
      <c r="B27" s="26"/>
      <c r="C27" s="33"/>
      <c r="D27" s="648"/>
      <c r="E27" s="649"/>
      <c r="F27" s="649"/>
      <c r="G27" s="649"/>
      <c r="H27" s="649"/>
      <c r="I27" s="649"/>
      <c r="J27" s="649"/>
      <c r="K27" s="650"/>
      <c r="L27" s="212"/>
      <c r="M27" s="42"/>
    </row>
    <row r="28" spans="2:18" x14ac:dyDescent="0.2">
      <c r="B28" s="26"/>
      <c r="C28" s="33"/>
      <c r="D28" s="648"/>
      <c r="E28" s="649"/>
      <c r="F28" s="649"/>
      <c r="G28" s="649"/>
      <c r="H28" s="649"/>
      <c r="I28" s="649"/>
      <c r="J28" s="649"/>
      <c r="K28" s="650"/>
      <c r="L28" s="212"/>
      <c r="M28" s="42"/>
    </row>
    <row r="29" spans="2:18" x14ac:dyDescent="0.2">
      <c r="B29" s="26"/>
      <c r="C29" s="33"/>
      <c r="D29" s="648"/>
      <c r="E29" s="649"/>
      <c r="F29" s="649"/>
      <c r="G29" s="649"/>
      <c r="H29" s="649"/>
      <c r="I29" s="649"/>
      <c r="J29" s="649"/>
      <c r="K29" s="650"/>
      <c r="L29" s="212"/>
      <c r="M29" s="42"/>
    </row>
    <row r="30" spans="2:18" x14ac:dyDescent="0.2">
      <c r="B30" s="26"/>
      <c r="C30" s="33"/>
      <c r="D30" s="648"/>
      <c r="E30" s="649"/>
      <c r="F30" s="649"/>
      <c r="G30" s="649"/>
      <c r="H30" s="649"/>
      <c r="I30" s="649"/>
      <c r="J30" s="649"/>
      <c r="K30" s="650"/>
      <c r="L30" s="212"/>
      <c r="M30" s="42"/>
    </row>
    <row r="31" spans="2:18" x14ac:dyDescent="0.2">
      <c r="B31" s="26"/>
      <c r="C31" s="33"/>
      <c r="D31" s="648"/>
      <c r="E31" s="649"/>
      <c r="F31" s="649"/>
      <c r="G31" s="649"/>
      <c r="H31" s="649"/>
      <c r="I31" s="649"/>
      <c r="J31" s="649"/>
      <c r="K31" s="650"/>
      <c r="L31" s="212"/>
      <c r="M31" s="42"/>
    </row>
    <row r="32" spans="2:18" x14ac:dyDescent="0.2">
      <c r="B32" s="26"/>
      <c r="C32" s="33"/>
      <c r="D32" s="648"/>
      <c r="E32" s="649"/>
      <c r="F32" s="649"/>
      <c r="G32" s="649"/>
      <c r="H32" s="649"/>
      <c r="I32" s="649"/>
      <c r="J32" s="649"/>
      <c r="K32" s="650"/>
      <c r="L32" s="212"/>
      <c r="M32" s="42"/>
    </row>
    <row r="33" spans="2:13" ht="13.5" thickBot="1" x14ac:dyDescent="0.25">
      <c r="B33" s="26"/>
      <c r="C33" s="33"/>
      <c r="D33" s="651"/>
      <c r="E33" s="652"/>
      <c r="F33" s="652"/>
      <c r="G33" s="652"/>
      <c r="H33" s="652"/>
      <c r="I33" s="652"/>
      <c r="J33" s="652"/>
      <c r="K33" s="653"/>
      <c r="L33" s="212"/>
      <c r="M33" s="42"/>
    </row>
    <row r="34" spans="2:13" x14ac:dyDescent="0.2">
      <c r="B34" s="26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42"/>
    </row>
    <row r="35" spans="2:13" x14ac:dyDescent="0.2">
      <c r="B35" s="2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42"/>
    </row>
    <row r="36" spans="2:13" ht="13.5" thickBot="1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46"/>
    </row>
    <row r="37" spans="2:13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2:13" x14ac:dyDescent="0.2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2:13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2:13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sheetProtection password="BE9E" sheet="1" objects="1" scenarios="1" selectLockedCells="1"/>
  <dataConsolidate/>
  <mergeCells count="20">
    <mergeCell ref="Z12:AF12"/>
    <mergeCell ref="Z13:AF13"/>
    <mergeCell ref="Z6:AF6"/>
    <mergeCell ref="Z7:AF7"/>
    <mergeCell ref="Z8:AF8"/>
    <mergeCell ref="Z10:AF10"/>
    <mergeCell ref="Z11:AF11"/>
    <mergeCell ref="D19:K21"/>
    <mergeCell ref="D6:F6"/>
    <mergeCell ref="D23:K33"/>
    <mergeCell ref="D17:K17"/>
    <mergeCell ref="D12:G12"/>
    <mergeCell ref="H12:K12"/>
    <mergeCell ref="B2:M2"/>
    <mergeCell ref="C12:C15"/>
    <mergeCell ref="B12:B15"/>
    <mergeCell ref="D4:G4"/>
    <mergeCell ref="D10:G10"/>
    <mergeCell ref="D8:G8"/>
    <mergeCell ref="I10:J10"/>
  </mergeCells>
  <dataValidations count="7">
    <dataValidation type="custom" errorStyle="warning" showInputMessage="1" showErrorMessage="1" sqref="D6:F6">
      <formula1>VLOOKUP($D$4,dados,2,1)</formula1>
    </dataValidation>
    <dataValidation type="list" allowBlank="1" showInputMessage="1" showErrorMessage="1" sqref="D4:G4">
      <formula1>distribuidoras</formula1>
    </dataValidation>
    <dataValidation type="list" allowBlank="1" showInputMessage="1" showErrorMessage="1" sqref="D8:G8">
      <formula1>ListaMuni</formula1>
    </dataValidation>
    <dataValidation type="textLength" allowBlank="1" showInputMessage="1" showErrorMessage="1" error="Rever código._x000a_O tamanho dos caracteres não está correto." sqref="K10">
      <formula1>8</formula1>
      <formula2>13</formula2>
    </dataValidation>
    <dataValidation type="decimal" allowBlank="1" showInputMessage="1" showErrorMessage="1" sqref="D15">
      <formula1>-90</formula1>
      <formula2>90</formula2>
    </dataValidation>
    <dataValidation type="list" allowBlank="1" showInputMessage="1" showErrorMessage="1" sqref="D10:G10">
      <formula1>INDIRECT(SUBSTITUTE($J$6,"Mato","Mato Grosso"))</formula1>
    </dataValidation>
    <dataValidation type="textLength" allowBlank="1" showInputMessage="1" showErrorMessage="1" sqref="G15 K15">
      <formula1>1</formula1>
      <formula2>5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92D050"/>
    <pageSetUpPr fitToPage="1"/>
  </sheetPr>
  <dimension ref="B1:X46"/>
  <sheetViews>
    <sheetView showGridLines="0" zoomScale="85" zoomScaleNormal="85" zoomScaleSheetLayoutView="115" workbookViewId="0">
      <selection activeCell="E24" sqref="E24"/>
    </sheetView>
  </sheetViews>
  <sheetFormatPr defaultColWidth="9.140625" defaultRowHeight="15" x14ac:dyDescent="0.25"/>
  <cols>
    <col min="1" max="1" width="2.42578125" style="50" customWidth="1"/>
    <col min="2" max="2" width="9.140625" style="50"/>
    <col min="3" max="3" width="42.7109375" style="50" bestFit="1" customWidth="1"/>
    <col min="4" max="6" width="10.5703125" style="51" customWidth="1"/>
    <col min="7" max="7" width="10.42578125" style="51" customWidth="1"/>
    <col min="8" max="12" width="10.5703125" style="51" customWidth="1"/>
    <col min="13" max="13" width="1" style="50" customWidth="1"/>
    <col min="14" max="14" width="9.28515625" style="50" customWidth="1"/>
    <col min="15" max="256" width="9.140625" style="50"/>
    <col min="257" max="257" width="2.42578125" style="50" customWidth="1"/>
    <col min="258" max="258" width="9.140625" style="50"/>
    <col min="259" max="259" width="42.7109375" style="50" bestFit="1" customWidth="1"/>
    <col min="260" max="268" width="10.5703125" style="50" customWidth="1"/>
    <col min="269" max="269" width="1.28515625" style="50" customWidth="1"/>
    <col min="270" max="270" width="9.28515625" style="50" customWidth="1"/>
    <col min="271" max="512" width="9.140625" style="50"/>
    <col min="513" max="513" width="2.42578125" style="50" customWidth="1"/>
    <col min="514" max="514" width="9.140625" style="50"/>
    <col min="515" max="515" width="42.7109375" style="50" bestFit="1" customWidth="1"/>
    <col min="516" max="524" width="10.5703125" style="50" customWidth="1"/>
    <col min="525" max="525" width="1.28515625" style="50" customWidth="1"/>
    <col min="526" max="526" width="9.28515625" style="50" customWidth="1"/>
    <col min="527" max="768" width="9.140625" style="50"/>
    <col min="769" max="769" width="2.42578125" style="50" customWidth="1"/>
    <col min="770" max="770" width="9.140625" style="50"/>
    <col min="771" max="771" width="42.7109375" style="50" bestFit="1" customWidth="1"/>
    <col min="772" max="780" width="10.5703125" style="50" customWidth="1"/>
    <col min="781" max="781" width="1.28515625" style="50" customWidth="1"/>
    <col min="782" max="782" width="9.28515625" style="50" customWidth="1"/>
    <col min="783" max="1024" width="9.140625" style="50"/>
    <col min="1025" max="1025" width="2.42578125" style="50" customWidth="1"/>
    <col min="1026" max="1026" width="9.140625" style="50"/>
    <col min="1027" max="1027" width="42.7109375" style="50" bestFit="1" customWidth="1"/>
    <col min="1028" max="1036" width="10.5703125" style="50" customWidth="1"/>
    <col min="1037" max="1037" width="1.28515625" style="50" customWidth="1"/>
    <col min="1038" max="1038" width="9.28515625" style="50" customWidth="1"/>
    <col min="1039" max="1280" width="9.140625" style="50"/>
    <col min="1281" max="1281" width="2.42578125" style="50" customWidth="1"/>
    <col min="1282" max="1282" width="9.140625" style="50"/>
    <col min="1283" max="1283" width="42.7109375" style="50" bestFit="1" customWidth="1"/>
    <col min="1284" max="1292" width="10.5703125" style="50" customWidth="1"/>
    <col min="1293" max="1293" width="1.28515625" style="50" customWidth="1"/>
    <col min="1294" max="1294" width="9.28515625" style="50" customWidth="1"/>
    <col min="1295" max="1536" width="9.140625" style="50"/>
    <col min="1537" max="1537" width="2.42578125" style="50" customWidth="1"/>
    <col min="1538" max="1538" width="9.140625" style="50"/>
    <col min="1539" max="1539" width="42.7109375" style="50" bestFit="1" customWidth="1"/>
    <col min="1540" max="1548" width="10.5703125" style="50" customWidth="1"/>
    <col min="1549" max="1549" width="1.28515625" style="50" customWidth="1"/>
    <col min="1550" max="1550" width="9.28515625" style="50" customWidth="1"/>
    <col min="1551" max="1792" width="9.140625" style="50"/>
    <col min="1793" max="1793" width="2.42578125" style="50" customWidth="1"/>
    <col min="1794" max="1794" width="9.140625" style="50"/>
    <col min="1795" max="1795" width="42.7109375" style="50" bestFit="1" customWidth="1"/>
    <col min="1796" max="1804" width="10.5703125" style="50" customWidth="1"/>
    <col min="1805" max="1805" width="1.28515625" style="50" customWidth="1"/>
    <col min="1806" max="1806" width="9.28515625" style="50" customWidth="1"/>
    <col min="1807" max="2048" width="9.140625" style="50"/>
    <col min="2049" max="2049" width="2.42578125" style="50" customWidth="1"/>
    <col min="2050" max="2050" width="9.140625" style="50"/>
    <col min="2051" max="2051" width="42.7109375" style="50" bestFit="1" customWidth="1"/>
    <col min="2052" max="2060" width="10.5703125" style="50" customWidth="1"/>
    <col min="2061" max="2061" width="1.28515625" style="50" customWidth="1"/>
    <col min="2062" max="2062" width="9.28515625" style="50" customWidth="1"/>
    <col min="2063" max="2304" width="9.140625" style="50"/>
    <col min="2305" max="2305" width="2.42578125" style="50" customWidth="1"/>
    <col min="2306" max="2306" width="9.140625" style="50"/>
    <col min="2307" max="2307" width="42.7109375" style="50" bestFit="1" customWidth="1"/>
    <col min="2308" max="2316" width="10.5703125" style="50" customWidth="1"/>
    <col min="2317" max="2317" width="1.28515625" style="50" customWidth="1"/>
    <col min="2318" max="2318" width="9.28515625" style="50" customWidth="1"/>
    <col min="2319" max="2560" width="9.140625" style="50"/>
    <col min="2561" max="2561" width="2.42578125" style="50" customWidth="1"/>
    <col min="2562" max="2562" width="9.140625" style="50"/>
    <col min="2563" max="2563" width="42.7109375" style="50" bestFit="1" customWidth="1"/>
    <col min="2564" max="2572" width="10.5703125" style="50" customWidth="1"/>
    <col min="2573" max="2573" width="1.28515625" style="50" customWidth="1"/>
    <col min="2574" max="2574" width="9.28515625" style="50" customWidth="1"/>
    <col min="2575" max="2816" width="9.140625" style="50"/>
    <col min="2817" max="2817" width="2.42578125" style="50" customWidth="1"/>
    <col min="2818" max="2818" width="9.140625" style="50"/>
    <col min="2819" max="2819" width="42.7109375" style="50" bestFit="1" customWidth="1"/>
    <col min="2820" max="2828" width="10.5703125" style="50" customWidth="1"/>
    <col min="2829" max="2829" width="1.28515625" style="50" customWidth="1"/>
    <col min="2830" max="2830" width="9.28515625" style="50" customWidth="1"/>
    <col min="2831" max="3072" width="9.140625" style="50"/>
    <col min="3073" max="3073" width="2.42578125" style="50" customWidth="1"/>
    <col min="3074" max="3074" width="9.140625" style="50"/>
    <col min="3075" max="3075" width="42.7109375" style="50" bestFit="1" customWidth="1"/>
    <col min="3076" max="3084" width="10.5703125" style="50" customWidth="1"/>
    <col min="3085" max="3085" width="1.28515625" style="50" customWidth="1"/>
    <col min="3086" max="3086" width="9.28515625" style="50" customWidth="1"/>
    <col min="3087" max="3328" width="9.140625" style="50"/>
    <col min="3329" max="3329" width="2.42578125" style="50" customWidth="1"/>
    <col min="3330" max="3330" width="9.140625" style="50"/>
    <col min="3331" max="3331" width="42.7109375" style="50" bestFit="1" customWidth="1"/>
    <col min="3332" max="3340" width="10.5703125" style="50" customWidth="1"/>
    <col min="3341" max="3341" width="1.28515625" style="50" customWidth="1"/>
    <col min="3342" max="3342" width="9.28515625" style="50" customWidth="1"/>
    <col min="3343" max="3584" width="9.140625" style="50"/>
    <col min="3585" max="3585" width="2.42578125" style="50" customWidth="1"/>
    <col min="3586" max="3586" width="9.140625" style="50"/>
    <col min="3587" max="3587" width="42.7109375" style="50" bestFit="1" customWidth="1"/>
    <col min="3588" max="3596" width="10.5703125" style="50" customWidth="1"/>
    <col min="3597" max="3597" width="1.28515625" style="50" customWidth="1"/>
    <col min="3598" max="3598" width="9.28515625" style="50" customWidth="1"/>
    <col min="3599" max="3840" width="9.140625" style="50"/>
    <col min="3841" max="3841" width="2.42578125" style="50" customWidth="1"/>
    <col min="3842" max="3842" width="9.140625" style="50"/>
    <col min="3843" max="3843" width="42.7109375" style="50" bestFit="1" customWidth="1"/>
    <col min="3844" max="3852" width="10.5703125" style="50" customWidth="1"/>
    <col min="3853" max="3853" width="1.28515625" style="50" customWidth="1"/>
    <col min="3854" max="3854" width="9.28515625" style="50" customWidth="1"/>
    <col min="3855" max="4096" width="9.140625" style="50"/>
    <col min="4097" max="4097" width="2.42578125" style="50" customWidth="1"/>
    <col min="4098" max="4098" width="9.140625" style="50"/>
    <col min="4099" max="4099" width="42.7109375" style="50" bestFit="1" customWidth="1"/>
    <col min="4100" max="4108" width="10.5703125" style="50" customWidth="1"/>
    <col min="4109" max="4109" width="1.28515625" style="50" customWidth="1"/>
    <col min="4110" max="4110" width="9.28515625" style="50" customWidth="1"/>
    <col min="4111" max="4352" width="9.140625" style="50"/>
    <col min="4353" max="4353" width="2.42578125" style="50" customWidth="1"/>
    <col min="4354" max="4354" width="9.140625" style="50"/>
    <col min="4355" max="4355" width="42.7109375" style="50" bestFit="1" customWidth="1"/>
    <col min="4356" max="4364" width="10.5703125" style="50" customWidth="1"/>
    <col min="4365" max="4365" width="1.28515625" style="50" customWidth="1"/>
    <col min="4366" max="4366" width="9.28515625" style="50" customWidth="1"/>
    <col min="4367" max="4608" width="9.140625" style="50"/>
    <col min="4609" max="4609" width="2.42578125" style="50" customWidth="1"/>
    <col min="4610" max="4610" width="9.140625" style="50"/>
    <col min="4611" max="4611" width="42.7109375" style="50" bestFit="1" customWidth="1"/>
    <col min="4612" max="4620" width="10.5703125" style="50" customWidth="1"/>
    <col min="4621" max="4621" width="1.28515625" style="50" customWidth="1"/>
    <col min="4622" max="4622" width="9.28515625" style="50" customWidth="1"/>
    <col min="4623" max="4864" width="9.140625" style="50"/>
    <col min="4865" max="4865" width="2.42578125" style="50" customWidth="1"/>
    <col min="4866" max="4866" width="9.140625" style="50"/>
    <col min="4867" max="4867" width="42.7109375" style="50" bestFit="1" customWidth="1"/>
    <col min="4868" max="4876" width="10.5703125" style="50" customWidth="1"/>
    <col min="4877" max="4877" width="1.28515625" style="50" customWidth="1"/>
    <col min="4878" max="4878" width="9.28515625" style="50" customWidth="1"/>
    <col min="4879" max="5120" width="9.140625" style="50"/>
    <col min="5121" max="5121" width="2.42578125" style="50" customWidth="1"/>
    <col min="5122" max="5122" width="9.140625" style="50"/>
    <col min="5123" max="5123" width="42.7109375" style="50" bestFit="1" customWidth="1"/>
    <col min="5124" max="5132" width="10.5703125" style="50" customWidth="1"/>
    <col min="5133" max="5133" width="1.28515625" style="50" customWidth="1"/>
    <col min="5134" max="5134" width="9.28515625" style="50" customWidth="1"/>
    <col min="5135" max="5376" width="9.140625" style="50"/>
    <col min="5377" max="5377" width="2.42578125" style="50" customWidth="1"/>
    <col min="5378" max="5378" width="9.140625" style="50"/>
    <col min="5379" max="5379" width="42.7109375" style="50" bestFit="1" customWidth="1"/>
    <col min="5380" max="5388" width="10.5703125" style="50" customWidth="1"/>
    <col min="5389" max="5389" width="1.28515625" style="50" customWidth="1"/>
    <col min="5390" max="5390" width="9.28515625" style="50" customWidth="1"/>
    <col min="5391" max="5632" width="9.140625" style="50"/>
    <col min="5633" max="5633" width="2.42578125" style="50" customWidth="1"/>
    <col min="5634" max="5634" width="9.140625" style="50"/>
    <col min="5635" max="5635" width="42.7109375" style="50" bestFit="1" customWidth="1"/>
    <col min="5636" max="5644" width="10.5703125" style="50" customWidth="1"/>
    <col min="5645" max="5645" width="1.28515625" style="50" customWidth="1"/>
    <col min="5646" max="5646" width="9.28515625" style="50" customWidth="1"/>
    <col min="5647" max="5888" width="9.140625" style="50"/>
    <col min="5889" max="5889" width="2.42578125" style="50" customWidth="1"/>
    <col min="5890" max="5890" width="9.140625" style="50"/>
    <col min="5891" max="5891" width="42.7109375" style="50" bestFit="1" customWidth="1"/>
    <col min="5892" max="5900" width="10.5703125" style="50" customWidth="1"/>
    <col min="5901" max="5901" width="1.28515625" style="50" customWidth="1"/>
    <col min="5902" max="5902" width="9.28515625" style="50" customWidth="1"/>
    <col min="5903" max="6144" width="9.140625" style="50"/>
    <col min="6145" max="6145" width="2.42578125" style="50" customWidth="1"/>
    <col min="6146" max="6146" width="9.140625" style="50"/>
    <col min="6147" max="6147" width="42.7109375" style="50" bestFit="1" customWidth="1"/>
    <col min="6148" max="6156" width="10.5703125" style="50" customWidth="1"/>
    <col min="6157" max="6157" width="1.28515625" style="50" customWidth="1"/>
    <col min="6158" max="6158" width="9.28515625" style="50" customWidth="1"/>
    <col min="6159" max="6400" width="9.140625" style="50"/>
    <col min="6401" max="6401" width="2.42578125" style="50" customWidth="1"/>
    <col min="6402" max="6402" width="9.140625" style="50"/>
    <col min="6403" max="6403" width="42.7109375" style="50" bestFit="1" customWidth="1"/>
    <col min="6404" max="6412" width="10.5703125" style="50" customWidth="1"/>
    <col min="6413" max="6413" width="1.28515625" style="50" customWidth="1"/>
    <col min="6414" max="6414" width="9.28515625" style="50" customWidth="1"/>
    <col min="6415" max="6656" width="9.140625" style="50"/>
    <col min="6657" max="6657" width="2.42578125" style="50" customWidth="1"/>
    <col min="6658" max="6658" width="9.140625" style="50"/>
    <col min="6659" max="6659" width="42.7109375" style="50" bestFit="1" customWidth="1"/>
    <col min="6660" max="6668" width="10.5703125" style="50" customWidth="1"/>
    <col min="6669" max="6669" width="1.28515625" style="50" customWidth="1"/>
    <col min="6670" max="6670" width="9.28515625" style="50" customWidth="1"/>
    <col min="6671" max="6912" width="9.140625" style="50"/>
    <col min="6913" max="6913" width="2.42578125" style="50" customWidth="1"/>
    <col min="6914" max="6914" width="9.140625" style="50"/>
    <col min="6915" max="6915" width="42.7109375" style="50" bestFit="1" customWidth="1"/>
    <col min="6916" max="6924" width="10.5703125" style="50" customWidth="1"/>
    <col min="6925" max="6925" width="1.28515625" style="50" customWidth="1"/>
    <col min="6926" max="6926" width="9.28515625" style="50" customWidth="1"/>
    <col min="6927" max="7168" width="9.140625" style="50"/>
    <col min="7169" max="7169" width="2.42578125" style="50" customWidth="1"/>
    <col min="7170" max="7170" width="9.140625" style="50"/>
    <col min="7171" max="7171" width="42.7109375" style="50" bestFit="1" customWidth="1"/>
    <col min="7172" max="7180" width="10.5703125" style="50" customWidth="1"/>
    <col min="7181" max="7181" width="1.28515625" style="50" customWidth="1"/>
    <col min="7182" max="7182" width="9.28515625" style="50" customWidth="1"/>
    <col min="7183" max="7424" width="9.140625" style="50"/>
    <col min="7425" max="7425" width="2.42578125" style="50" customWidth="1"/>
    <col min="7426" max="7426" width="9.140625" style="50"/>
    <col min="7427" max="7427" width="42.7109375" style="50" bestFit="1" customWidth="1"/>
    <col min="7428" max="7436" width="10.5703125" style="50" customWidth="1"/>
    <col min="7437" max="7437" width="1.28515625" style="50" customWidth="1"/>
    <col min="7438" max="7438" width="9.28515625" style="50" customWidth="1"/>
    <col min="7439" max="7680" width="9.140625" style="50"/>
    <col min="7681" max="7681" width="2.42578125" style="50" customWidth="1"/>
    <col min="7682" max="7682" width="9.140625" style="50"/>
    <col min="7683" max="7683" width="42.7109375" style="50" bestFit="1" customWidth="1"/>
    <col min="7684" max="7692" width="10.5703125" style="50" customWidth="1"/>
    <col min="7693" max="7693" width="1.28515625" style="50" customWidth="1"/>
    <col min="7694" max="7694" width="9.28515625" style="50" customWidth="1"/>
    <col min="7695" max="7936" width="9.140625" style="50"/>
    <col min="7937" max="7937" width="2.42578125" style="50" customWidth="1"/>
    <col min="7938" max="7938" width="9.140625" style="50"/>
    <col min="7939" max="7939" width="42.7109375" style="50" bestFit="1" customWidth="1"/>
    <col min="7940" max="7948" width="10.5703125" style="50" customWidth="1"/>
    <col min="7949" max="7949" width="1.28515625" style="50" customWidth="1"/>
    <col min="7950" max="7950" width="9.28515625" style="50" customWidth="1"/>
    <col min="7951" max="8192" width="9.140625" style="50"/>
    <col min="8193" max="8193" width="2.42578125" style="50" customWidth="1"/>
    <col min="8194" max="8194" width="9.140625" style="50"/>
    <col min="8195" max="8195" width="42.7109375" style="50" bestFit="1" customWidth="1"/>
    <col min="8196" max="8204" width="10.5703125" style="50" customWidth="1"/>
    <col min="8205" max="8205" width="1.28515625" style="50" customWidth="1"/>
    <col min="8206" max="8206" width="9.28515625" style="50" customWidth="1"/>
    <col min="8207" max="8448" width="9.140625" style="50"/>
    <col min="8449" max="8449" width="2.42578125" style="50" customWidth="1"/>
    <col min="8450" max="8450" width="9.140625" style="50"/>
    <col min="8451" max="8451" width="42.7109375" style="50" bestFit="1" customWidth="1"/>
    <col min="8452" max="8460" width="10.5703125" style="50" customWidth="1"/>
    <col min="8461" max="8461" width="1.28515625" style="50" customWidth="1"/>
    <col min="8462" max="8462" width="9.28515625" style="50" customWidth="1"/>
    <col min="8463" max="8704" width="9.140625" style="50"/>
    <col min="8705" max="8705" width="2.42578125" style="50" customWidth="1"/>
    <col min="8706" max="8706" width="9.140625" style="50"/>
    <col min="8707" max="8707" width="42.7109375" style="50" bestFit="1" customWidth="1"/>
    <col min="8708" max="8716" width="10.5703125" style="50" customWidth="1"/>
    <col min="8717" max="8717" width="1.28515625" style="50" customWidth="1"/>
    <col min="8718" max="8718" width="9.28515625" style="50" customWidth="1"/>
    <col min="8719" max="8960" width="9.140625" style="50"/>
    <col min="8961" max="8961" width="2.42578125" style="50" customWidth="1"/>
    <col min="8962" max="8962" width="9.140625" style="50"/>
    <col min="8963" max="8963" width="42.7109375" style="50" bestFit="1" customWidth="1"/>
    <col min="8964" max="8972" width="10.5703125" style="50" customWidth="1"/>
    <col min="8973" max="8973" width="1.28515625" style="50" customWidth="1"/>
    <col min="8974" max="8974" width="9.28515625" style="50" customWidth="1"/>
    <col min="8975" max="9216" width="9.140625" style="50"/>
    <col min="9217" max="9217" width="2.42578125" style="50" customWidth="1"/>
    <col min="9218" max="9218" width="9.140625" style="50"/>
    <col min="9219" max="9219" width="42.7109375" style="50" bestFit="1" customWidth="1"/>
    <col min="9220" max="9228" width="10.5703125" style="50" customWidth="1"/>
    <col min="9229" max="9229" width="1.28515625" style="50" customWidth="1"/>
    <col min="9230" max="9230" width="9.28515625" style="50" customWidth="1"/>
    <col min="9231" max="9472" width="9.140625" style="50"/>
    <col min="9473" max="9473" width="2.42578125" style="50" customWidth="1"/>
    <col min="9474" max="9474" width="9.140625" style="50"/>
    <col min="9475" max="9475" width="42.7109375" style="50" bestFit="1" customWidth="1"/>
    <col min="9476" max="9484" width="10.5703125" style="50" customWidth="1"/>
    <col min="9485" max="9485" width="1.28515625" style="50" customWidth="1"/>
    <col min="9486" max="9486" width="9.28515625" style="50" customWidth="1"/>
    <col min="9487" max="9728" width="9.140625" style="50"/>
    <col min="9729" max="9729" width="2.42578125" style="50" customWidth="1"/>
    <col min="9730" max="9730" width="9.140625" style="50"/>
    <col min="9731" max="9731" width="42.7109375" style="50" bestFit="1" customWidth="1"/>
    <col min="9732" max="9740" width="10.5703125" style="50" customWidth="1"/>
    <col min="9741" max="9741" width="1.28515625" style="50" customWidth="1"/>
    <col min="9742" max="9742" width="9.28515625" style="50" customWidth="1"/>
    <col min="9743" max="9984" width="9.140625" style="50"/>
    <col min="9985" max="9985" width="2.42578125" style="50" customWidth="1"/>
    <col min="9986" max="9986" width="9.140625" style="50"/>
    <col min="9987" max="9987" width="42.7109375" style="50" bestFit="1" customWidth="1"/>
    <col min="9988" max="9996" width="10.5703125" style="50" customWidth="1"/>
    <col min="9997" max="9997" width="1.28515625" style="50" customWidth="1"/>
    <col min="9998" max="9998" width="9.28515625" style="50" customWidth="1"/>
    <col min="9999" max="10240" width="9.140625" style="50"/>
    <col min="10241" max="10241" width="2.42578125" style="50" customWidth="1"/>
    <col min="10242" max="10242" width="9.140625" style="50"/>
    <col min="10243" max="10243" width="42.7109375" style="50" bestFit="1" customWidth="1"/>
    <col min="10244" max="10252" width="10.5703125" style="50" customWidth="1"/>
    <col min="10253" max="10253" width="1.28515625" style="50" customWidth="1"/>
    <col min="10254" max="10254" width="9.28515625" style="50" customWidth="1"/>
    <col min="10255" max="10496" width="9.140625" style="50"/>
    <col min="10497" max="10497" width="2.42578125" style="50" customWidth="1"/>
    <col min="10498" max="10498" width="9.140625" style="50"/>
    <col min="10499" max="10499" width="42.7109375" style="50" bestFit="1" customWidth="1"/>
    <col min="10500" max="10508" width="10.5703125" style="50" customWidth="1"/>
    <col min="10509" max="10509" width="1.28515625" style="50" customWidth="1"/>
    <col min="10510" max="10510" width="9.28515625" style="50" customWidth="1"/>
    <col min="10511" max="10752" width="9.140625" style="50"/>
    <col min="10753" max="10753" width="2.42578125" style="50" customWidth="1"/>
    <col min="10754" max="10754" width="9.140625" style="50"/>
    <col min="10755" max="10755" width="42.7109375" style="50" bestFit="1" customWidth="1"/>
    <col min="10756" max="10764" width="10.5703125" style="50" customWidth="1"/>
    <col min="10765" max="10765" width="1.28515625" style="50" customWidth="1"/>
    <col min="10766" max="10766" width="9.28515625" style="50" customWidth="1"/>
    <col min="10767" max="11008" width="9.140625" style="50"/>
    <col min="11009" max="11009" width="2.42578125" style="50" customWidth="1"/>
    <col min="11010" max="11010" width="9.140625" style="50"/>
    <col min="11011" max="11011" width="42.7109375" style="50" bestFit="1" customWidth="1"/>
    <col min="11012" max="11020" width="10.5703125" style="50" customWidth="1"/>
    <col min="11021" max="11021" width="1.28515625" style="50" customWidth="1"/>
    <col min="11022" max="11022" width="9.28515625" style="50" customWidth="1"/>
    <col min="11023" max="11264" width="9.140625" style="50"/>
    <col min="11265" max="11265" width="2.42578125" style="50" customWidth="1"/>
    <col min="11266" max="11266" width="9.140625" style="50"/>
    <col min="11267" max="11267" width="42.7109375" style="50" bestFit="1" customWidth="1"/>
    <col min="11268" max="11276" width="10.5703125" style="50" customWidth="1"/>
    <col min="11277" max="11277" width="1.28515625" style="50" customWidth="1"/>
    <col min="11278" max="11278" width="9.28515625" style="50" customWidth="1"/>
    <col min="11279" max="11520" width="9.140625" style="50"/>
    <col min="11521" max="11521" width="2.42578125" style="50" customWidth="1"/>
    <col min="11522" max="11522" width="9.140625" style="50"/>
    <col min="11523" max="11523" width="42.7109375" style="50" bestFit="1" customWidth="1"/>
    <col min="11524" max="11532" width="10.5703125" style="50" customWidth="1"/>
    <col min="11533" max="11533" width="1.28515625" style="50" customWidth="1"/>
    <col min="11534" max="11534" width="9.28515625" style="50" customWidth="1"/>
    <col min="11535" max="11776" width="9.140625" style="50"/>
    <col min="11777" max="11777" width="2.42578125" style="50" customWidth="1"/>
    <col min="11778" max="11778" width="9.140625" style="50"/>
    <col min="11779" max="11779" width="42.7109375" style="50" bestFit="1" customWidth="1"/>
    <col min="11780" max="11788" width="10.5703125" style="50" customWidth="1"/>
    <col min="11789" max="11789" width="1.28515625" style="50" customWidth="1"/>
    <col min="11790" max="11790" width="9.28515625" style="50" customWidth="1"/>
    <col min="11791" max="12032" width="9.140625" style="50"/>
    <col min="12033" max="12033" width="2.42578125" style="50" customWidth="1"/>
    <col min="12034" max="12034" width="9.140625" style="50"/>
    <col min="12035" max="12035" width="42.7109375" style="50" bestFit="1" customWidth="1"/>
    <col min="12036" max="12044" width="10.5703125" style="50" customWidth="1"/>
    <col min="12045" max="12045" width="1.28515625" style="50" customWidth="1"/>
    <col min="12046" max="12046" width="9.28515625" style="50" customWidth="1"/>
    <col min="12047" max="12288" width="9.140625" style="50"/>
    <col min="12289" max="12289" width="2.42578125" style="50" customWidth="1"/>
    <col min="12290" max="12290" width="9.140625" style="50"/>
    <col min="12291" max="12291" width="42.7109375" style="50" bestFit="1" customWidth="1"/>
    <col min="12292" max="12300" width="10.5703125" style="50" customWidth="1"/>
    <col min="12301" max="12301" width="1.28515625" style="50" customWidth="1"/>
    <col min="12302" max="12302" width="9.28515625" style="50" customWidth="1"/>
    <col min="12303" max="12544" width="9.140625" style="50"/>
    <col min="12545" max="12545" width="2.42578125" style="50" customWidth="1"/>
    <col min="12546" max="12546" width="9.140625" style="50"/>
    <col min="12547" max="12547" width="42.7109375" style="50" bestFit="1" customWidth="1"/>
    <col min="12548" max="12556" width="10.5703125" style="50" customWidth="1"/>
    <col min="12557" max="12557" width="1.28515625" style="50" customWidth="1"/>
    <col min="12558" max="12558" width="9.28515625" style="50" customWidth="1"/>
    <col min="12559" max="12800" width="9.140625" style="50"/>
    <col min="12801" max="12801" width="2.42578125" style="50" customWidth="1"/>
    <col min="12802" max="12802" width="9.140625" style="50"/>
    <col min="12803" max="12803" width="42.7109375" style="50" bestFit="1" customWidth="1"/>
    <col min="12804" max="12812" width="10.5703125" style="50" customWidth="1"/>
    <col min="12813" max="12813" width="1.28515625" style="50" customWidth="1"/>
    <col min="12814" max="12814" width="9.28515625" style="50" customWidth="1"/>
    <col min="12815" max="13056" width="9.140625" style="50"/>
    <col min="13057" max="13057" width="2.42578125" style="50" customWidth="1"/>
    <col min="13058" max="13058" width="9.140625" style="50"/>
    <col min="13059" max="13059" width="42.7109375" style="50" bestFit="1" customWidth="1"/>
    <col min="13060" max="13068" width="10.5703125" style="50" customWidth="1"/>
    <col min="13069" max="13069" width="1.28515625" style="50" customWidth="1"/>
    <col min="13070" max="13070" width="9.28515625" style="50" customWidth="1"/>
    <col min="13071" max="13312" width="9.140625" style="50"/>
    <col min="13313" max="13313" width="2.42578125" style="50" customWidth="1"/>
    <col min="13314" max="13314" width="9.140625" style="50"/>
    <col min="13315" max="13315" width="42.7109375" style="50" bestFit="1" customWidth="1"/>
    <col min="13316" max="13324" width="10.5703125" style="50" customWidth="1"/>
    <col min="13325" max="13325" width="1.28515625" style="50" customWidth="1"/>
    <col min="13326" max="13326" width="9.28515625" style="50" customWidth="1"/>
    <col min="13327" max="13568" width="9.140625" style="50"/>
    <col min="13569" max="13569" width="2.42578125" style="50" customWidth="1"/>
    <col min="13570" max="13570" width="9.140625" style="50"/>
    <col min="13571" max="13571" width="42.7109375" style="50" bestFit="1" customWidth="1"/>
    <col min="13572" max="13580" width="10.5703125" style="50" customWidth="1"/>
    <col min="13581" max="13581" width="1.28515625" style="50" customWidth="1"/>
    <col min="13582" max="13582" width="9.28515625" style="50" customWidth="1"/>
    <col min="13583" max="13824" width="9.140625" style="50"/>
    <col min="13825" max="13825" width="2.42578125" style="50" customWidth="1"/>
    <col min="13826" max="13826" width="9.140625" style="50"/>
    <col min="13827" max="13827" width="42.7109375" style="50" bestFit="1" customWidth="1"/>
    <col min="13828" max="13836" width="10.5703125" style="50" customWidth="1"/>
    <col min="13837" max="13837" width="1.28515625" style="50" customWidth="1"/>
    <col min="13838" max="13838" width="9.28515625" style="50" customWidth="1"/>
    <col min="13839" max="14080" width="9.140625" style="50"/>
    <col min="14081" max="14081" width="2.42578125" style="50" customWidth="1"/>
    <col min="14082" max="14082" width="9.140625" style="50"/>
    <col min="14083" max="14083" width="42.7109375" style="50" bestFit="1" customWidth="1"/>
    <col min="14084" max="14092" width="10.5703125" style="50" customWidth="1"/>
    <col min="14093" max="14093" width="1.28515625" style="50" customWidth="1"/>
    <col min="14094" max="14094" width="9.28515625" style="50" customWidth="1"/>
    <col min="14095" max="14336" width="9.140625" style="50"/>
    <col min="14337" max="14337" width="2.42578125" style="50" customWidth="1"/>
    <col min="14338" max="14338" width="9.140625" style="50"/>
    <col min="14339" max="14339" width="42.7109375" style="50" bestFit="1" customWidth="1"/>
    <col min="14340" max="14348" width="10.5703125" style="50" customWidth="1"/>
    <col min="14349" max="14349" width="1.28515625" style="50" customWidth="1"/>
    <col min="14350" max="14350" width="9.28515625" style="50" customWidth="1"/>
    <col min="14351" max="14592" width="9.140625" style="50"/>
    <col min="14593" max="14593" width="2.42578125" style="50" customWidth="1"/>
    <col min="14594" max="14594" width="9.140625" style="50"/>
    <col min="14595" max="14595" width="42.7109375" style="50" bestFit="1" customWidth="1"/>
    <col min="14596" max="14604" width="10.5703125" style="50" customWidth="1"/>
    <col min="14605" max="14605" width="1.28515625" style="50" customWidth="1"/>
    <col min="14606" max="14606" width="9.28515625" style="50" customWidth="1"/>
    <col min="14607" max="14848" width="9.140625" style="50"/>
    <col min="14849" max="14849" width="2.42578125" style="50" customWidth="1"/>
    <col min="14850" max="14850" width="9.140625" style="50"/>
    <col min="14851" max="14851" width="42.7109375" style="50" bestFit="1" customWidth="1"/>
    <col min="14852" max="14860" width="10.5703125" style="50" customWidth="1"/>
    <col min="14861" max="14861" width="1.28515625" style="50" customWidth="1"/>
    <col min="14862" max="14862" width="9.28515625" style="50" customWidth="1"/>
    <col min="14863" max="15104" width="9.140625" style="50"/>
    <col min="15105" max="15105" width="2.42578125" style="50" customWidth="1"/>
    <col min="15106" max="15106" width="9.140625" style="50"/>
    <col min="15107" max="15107" width="42.7109375" style="50" bestFit="1" customWidth="1"/>
    <col min="15108" max="15116" width="10.5703125" style="50" customWidth="1"/>
    <col min="15117" max="15117" width="1.28515625" style="50" customWidth="1"/>
    <col min="15118" max="15118" width="9.28515625" style="50" customWidth="1"/>
    <col min="15119" max="15360" width="9.140625" style="50"/>
    <col min="15361" max="15361" width="2.42578125" style="50" customWidth="1"/>
    <col min="15362" max="15362" width="9.140625" style="50"/>
    <col min="15363" max="15363" width="42.7109375" style="50" bestFit="1" customWidth="1"/>
    <col min="15364" max="15372" width="10.5703125" style="50" customWidth="1"/>
    <col min="15373" max="15373" width="1.28515625" style="50" customWidth="1"/>
    <col min="15374" max="15374" width="9.28515625" style="50" customWidth="1"/>
    <col min="15375" max="15616" width="9.140625" style="50"/>
    <col min="15617" max="15617" width="2.42578125" style="50" customWidth="1"/>
    <col min="15618" max="15618" width="9.140625" style="50"/>
    <col min="15619" max="15619" width="42.7109375" style="50" bestFit="1" customWidth="1"/>
    <col min="15620" max="15628" width="10.5703125" style="50" customWidth="1"/>
    <col min="15629" max="15629" width="1.28515625" style="50" customWidth="1"/>
    <col min="15630" max="15630" width="9.28515625" style="50" customWidth="1"/>
    <col min="15631" max="15872" width="9.140625" style="50"/>
    <col min="15873" max="15873" width="2.42578125" style="50" customWidth="1"/>
    <col min="15874" max="15874" width="9.140625" style="50"/>
    <col min="15875" max="15875" width="42.7109375" style="50" bestFit="1" customWidth="1"/>
    <col min="15876" max="15884" width="10.5703125" style="50" customWidth="1"/>
    <col min="15885" max="15885" width="1.28515625" style="50" customWidth="1"/>
    <col min="15886" max="15886" width="9.28515625" style="50" customWidth="1"/>
    <col min="15887" max="16128" width="9.140625" style="50"/>
    <col min="16129" max="16129" width="2.42578125" style="50" customWidth="1"/>
    <col min="16130" max="16130" width="9.140625" style="50"/>
    <col min="16131" max="16131" width="42.7109375" style="50" bestFit="1" customWidth="1"/>
    <col min="16132" max="16140" width="10.5703125" style="50" customWidth="1"/>
    <col min="16141" max="16141" width="1.28515625" style="50" customWidth="1"/>
    <col min="16142" max="16142" width="9.28515625" style="50" customWidth="1"/>
    <col min="16143" max="16384" width="9.140625" style="50"/>
  </cols>
  <sheetData>
    <row r="1" spans="2:14" ht="15" customHeight="1" thickBot="1" x14ac:dyDescent="0.3"/>
    <row r="2" spans="2:14" ht="23.1" customHeight="1" x14ac:dyDescent="0.25">
      <c r="B2" s="629" t="s">
        <v>5922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1"/>
    </row>
    <row r="3" spans="2:14" ht="8.4499999999999993" customHeight="1" x14ac:dyDescent="0.25">
      <c r="B3" s="52"/>
      <c r="C3" s="53"/>
      <c r="D3" s="54"/>
      <c r="E3" s="54"/>
      <c r="F3" s="54"/>
      <c r="G3" s="54"/>
      <c r="H3" s="54"/>
      <c r="I3" s="54"/>
      <c r="J3" s="54"/>
      <c r="K3" s="54"/>
      <c r="L3" s="54"/>
      <c r="M3" s="53"/>
      <c r="N3" s="55"/>
    </row>
    <row r="4" spans="2:14" ht="19.5" thickBot="1" x14ac:dyDescent="0.3">
      <c r="B4" s="56"/>
      <c r="C4" s="137"/>
      <c r="D4" s="671"/>
      <c r="E4" s="671"/>
      <c r="F4" s="57"/>
      <c r="G4" s="57"/>
      <c r="H4" s="57"/>
      <c r="I4" s="57"/>
      <c r="J4" s="57"/>
      <c r="K4" s="57"/>
      <c r="L4" s="57"/>
      <c r="M4" s="53"/>
      <c r="N4" s="55"/>
    </row>
    <row r="5" spans="2:14" s="60" customFormat="1" ht="15" customHeight="1" thickBot="1" x14ac:dyDescent="0.3">
      <c r="B5" s="49" t="s">
        <v>49</v>
      </c>
      <c r="C5" s="135" t="s">
        <v>5</v>
      </c>
      <c r="D5" s="667">
        <f>'1_Aspectos Geográficos'!$D$4:$G$4</f>
        <v>0</v>
      </c>
      <c r="E5" s="672"/>
      <c r="F5" s="672"/>
      <c r="G5" s="668"/>
      <c r="H5" s="86"/>
      <c r="I5" s="58"/>
      <c r="J5" s="58"/>
      <c r="K5" s="86"/>
      <c r="L5" s="86"/>
      <c r="M5" s="58"/>
      <c r="N5" s="59"/>
    </row>
    <row r="6" spans="2:14" s="60" customFormat="1" ht="6.75" customHeight="1" thickBot="1" x14ac:dyDescent="0.3">
      <c r="B6" s="49"/>
      <c r="C6" s="135"/>
      <c r="D6" s="95"/>
      <c r="E6" s="95"/>
      <c r="F6" s="95"/>
      <c r="G6" s="95"/>
      <c r="H6" s="86"/>
      <c r="I6" s="86"/>
      <c r="J6" s="86"/>
      <c r="K6" s="86"/>
      <c r="L6" s="86"/>
      <c r="M6" s="58"/>
      <c r="N6" s="59"/>
    </row>
    <row r="7" spans="2:14" s="60" customFormat="1" ht="15" customHeight="1" thickBot="1" x14ac:dyDescent="0.3">
      <c r="B7" s="49" t="s">
        <v>50</v>
      </c>
      <c r="C7" s="135" t="s">
        <v>8</v>
      </c>
      <c r="D7" s="673" t="str">
        <f>IFERROR(VLOOKUP($D$5,dados,4,FALSE),"")</f>
        <v/>
      </c>
      <c r="E7" s="674"/>
      <c r="F7" s="96"/>
      <c r="G7" s="96"/>
      <c r="H7" s="86"/>
      <c r="I7" s="86"/>
      <c r="J7" s="86"/>
      <c r="K7" s="86"/>
      <c r="L7" s="86"/>
      <c r="M7" s="58"/>
      <c r="N7" s="59"/>
    </row>
    <row r="8" spans="2:14" s="60" customFormat="1" ht="6.75" customHeight="1" thickBot="1" x14ac:dyDescent="0.3">
      <c r="B8" s="49"/>
      <c r="C8" s="135"/>
      <c r="D8" s="96"/>
      <c r="E8" s="96"/>
      <c r="F8" s="96"/>
      <c r="G8" s="96"/>
      <c r="H8" s="86"/>
      <c r="I8" s="86"/>
      <c r="J8" s="86"/>
      <c r="K8" s="86"/>
      <c r="L8" s="86"/>
      <c r="M8" s="58"/>
      <c r="N8" s="59"/>
    </row>
    <row r="9" spans="2:14" s="60" customFormat="1" ht="15" customHeight="1" thickBot="1" x14ac:dyDescent="0.3">
      <c r="B9" s="49" t="s">
        <v>51</v>
      </c>
      <c r="C9" s="135" t="s">
        <v>24</v>
      </c>
      <c r="D9" s="667">
        <f>'1_Aspectos Geográficos'!$D$10:$G$10</f>
        <v>0</v>
      </c>
      <c r="E9" s="672"/>
      <c r="F9" s="672"/>
      <c r="G9" s="668"/>
      <c r="H9" s="86"/>
      <c r="I9" s="86"/>
      <c r="J9" s="86"/>
      <c r="K9" s="86"/>
      <c r="L9" s="86"/>
      <c r="M9" s="58"/>
      <c r="N9" s="59"/>
    </row>
    <row r="10" spans="2:14" s="60" customFormat="1" ht="6.75" customHeight="1" thickBot="1" x14ac:dyDescent="0.3">
      <c r="B10" s="49"/>
      <c r="C10" s="135"/>
      <c r="D10" s="96"/>
      <c r="E10" s="96"/>
      <c r="F10" s="96"/>
      <c r="G10" s="96"/>
      <c r="H10" s="86"/>
      <c r="I10" s="86"/>
      <c r="J10" s="86"/>
      <c r="K10" s="86"/>
      <c r="L10" s="86"/>
      <c r="M10" s="58"/>
      <c r="N10" s="59"/>
    </row>
    <row r="11" spans="2:14" s="60" customFormat="1" ht="15" customHeight="1" thickBot="1" x14ac:dyDescent="0.3">
      <c r="B11" s="49" t="s">
        <v>52</v>
      </c>
      <c r="C11" s="135" t="s">
        <v>9</v>
      </c>
      <c r="D11" s="667">
        <f>'1_Aspectos Geográficos'!$K$10</f>
        <v>0</v>
      </c>
      <c r="E11" s="668"/>
      <c r="F11" s="96"/>
      <c r="G11" s="96"/>
      <c r="H11" s="86"/>
      <c r="I11" s="86"/>
      <c r="J11" s="86"/>
      <c r="K11" s="86"/>
      <c r="L11" s="86"/>
      <c r="M11" s="58"/>
      <c r="N11" s="59"/>
    </row>
    <row r="12" spans="2:14" s="92" customFormat="1" ht="6.75" customHeight="1" x14ac:dyDescent="0.25">
      <c r="B12" s="87"/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90"/>
      <c r="N12" s="91"/>
    </row>
    <row r="13" spans="2:14" s="92" customFormat="1" ht="6.75" customHeight="1" thickBot="1" x14ac:dyDescent="0.3">
      <c r="B13" s="87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91"/>
    </row>
    <row r="14" spans="2:14" s="92" customFormat="1" ht="15" customHeight="1" thickBot="1" x14ac:dyDescent="0.3">
      <c r="B14" s="49" t="s">
        <v>53</v>
      </c>
      <c r="C14" s="135" t="s">
        <v>5845</v>
      </c>
      <c r="D14" s="669"/>
      <c r="E14" s="670"/>
      <c r="F14" s="89"/>
      <c r="G14" s="89"/>
      <c r="H14" s="89"/>
      <c r="I14" s="89"/>
      <c r="J14" s="89"/>
      <c r="K14" s="89"/>
      <c r="L14" s="89"/>
      <c r="M14" s="90"/>
      <c r="N14" s="91"/>
    </row>
    <row r="15" spans="2:14" s="92" customFormat="1" ht="6.75" customHeight="1" x14ac:dyDescent="0.25">
      <c r="B15" s="87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1"/>
    </row>
    <row r="16" spans="2:14" s="92" customFormat="1" ht="6.75" customHeight="1" thickBot="1" x14ac:dyDescent="0.3">
      <c r="B16" s="87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91"/>
    </row>
    <row r="17" spans="2:16" s="92" customFormat="1" ht="15" customHeight="1" thickBot="1" x14ac:dyDescent="0.3">
      <c r="B17" s="180" t="s">
        <v>5846</v>
      </c>
      <c r="C17" s="181" t="s">
        <v>5948</v>
      </c>
      <c r="D17" s="675"/>
      <c r="E17" s="676"/>
      <c r="F17" s="676"/>
      <c r="G17" s="677"/>
      <c r="H17" s="135" t="s">
        <v>38</v>
      </c>
      <c r="I17" s="213"/>
      <c r="K17" s="190"/>
      <c r="L17" s="190"/>
      <c r="M17" s="90"/>
      <c r="N17" s="91"/>
    </row>
    <row r="18" spans="2:16" s="90" customFormat="1" ht="6.75" customHeight="1" x14ac:dyDescent="0.25">
      <c r="B18" s="184"/>
      <c r="C18" s="88"/>
      <c r="D18" s="117"/>
      <c r="E18" s="185"/>
      <c r="F18" s="185"/>
      <c r="G18" s="185"/>
      <c r="H18" s="89"/>
      <c r="I18" s="89"/>
      <c r="J18" s="89"/>
      <c r="K18" s="89"/>
      <c r="L18" s="89"/>
      <c r="N18" s="91"/>
    </row>
    <row r="19" spans="2:16" s="92" customFormat="1" ht="15" customHeight="1" thickBot="1" x14ac:dyDescent="0.3">
      <c r="B19" s="183"/>
      <c r="C19" s="38"/>
      <c r="H19" s="89"/>
      <c r="I19" s="89"/>
      <c r="J19" s="89"/>
      <c r="K19" s="89"/>
      <c r="L19" s="89"/>
      <c r="M19" s="90"/>
      <c r="N19" s="91"/>
    </row>
    <row r="20" spans="2:16" s="92" customFormat="1" ht="17.649999999999999" customHeight="1" x14ac:dyDescent="0.25">
      <c r="B20" s="87"/>
      <c r="C20" s="105"/>
      <c r="D20" s="665"/>
      <c r="E20" s="665"/>
      <c r="F20" s="665"/>
      <c r="G20" s="665"/>
      <c r="H20" s="665"/>
      <c r="I20" s="665"/>
      <c r="J20" s="665"/>
      <c r="K20" s="665"/>
      <c r="L20" s="666"/>
      <c r="M20" s="108"/>
      <c r="N20" s="99"/>
      <c r="O20" s="98"/>
      <c r="P20" s="98"/>
    </row>
    <row r="21" spans="2:16" ht="11.85" customHeight="1" x14ac:dyDescent="0.25">
      <c r="B21" s="61"/>
      <c r="C21" s="106"/>
      <c r="D21" s="62"/>
      <c r="E21" s="62"/>
      <c r="F21" s="62"/>
      <c r="G21" s="62"/>
      <c r="H21" s="62"/>
      <c r="I21" s="62"/>
      <c r="J21" s="62"/>
      <c r="K21" s="62"/>
      <c r="L21" s="100"/>
      <c r="M21" s="63"/>
      <c r="N21" s="55"/>
    </row>
    <row r="22" spans="2:16" s="2" customFormat="1" ht="12.95" customHeight="1" x14ac:dyDescent="0.25">
      <c r="B22" s="49" t="s">
        <v>5847</v>
      </c>
      <c r="C22" s="138"/>
      <c r="D22" s="116" t="s">
        <v>5812</v>
      </c>
      <c r="E22" s="116" t="s">
        <v>5813</v>
      </c>
      <c r="F22" s="116" t="s">
        <v>5814</v>
      </c>
      <c r="G22" s="116" t="s">
        <v>5815</v>
      </c>
      <c r="H22" s="116" t="s">
        <v>5816</v>
      </c>
      <c r="I22" s="116" t="s">
        <v>5817</v>
      </c>
      <c r="J22" s="116" t="s">
        <v>5818</v>
      </c>
      <c r="K22" s="116" t="s">
        <v>5819</v>
      </c>
      <c r="L22" s="116" t="s">
        <v>5848</v>
      </c>
      <c r="M22" s="63"/>
      <c r="N22" s="64"/>
    </row>
    <row r="23" spans="2:16" s="1" customFormat="1" ht="15" customHeight="1" x14ac:dyDescent="0.25">
      <c r="B23" s="65"/>
      <c r="C23" s="102" t="s">
        <v>55</v>
      </c>
      <c r="D23" s="548">
        <f>SUM(D24:D28)</f>
        <v>0</v>
      </c>
      <c r="E23" s="548">
        <f t="shared" ref="E23:L23" si="0">SUM(E24:E28)</f>
        <v>0</v>
      </c>
      <c r="F23" s="548">
        <f t="shared" si="0"/>
        <v>0</v>
      </c>
      <c r="G23" s="548">
        <f t="shared" si="0"/>
        <v>0</v>
      </c>
      <c r="H23" s="548">
        <f t="shared" si="0"/>
        <v>0</v>
      </c>
      <c r="I23" s="548">
        <f t="shared" si="0"/>
        <v>0</v>
      </c>
      <c r="J23" s="548">
        <f t="shared" si="0"/>
        <v>0</v>
      </c>
      <c r="K23" s="548">
        <f t="shared" si="0"/>
        <v>0</v>
      </c>
      <c r="L23" s="548">
        <f t="shared" si="0"/>
        <v>0</v>
      </c>
      <c r="M23" s="63"/>
      <c r="N23" s="66"/>
    </row>
    <row r="24" spans="2:16" s="69" customFormat="1" ht="15" customHeight="1" x14ac:dyDescent="0.25">
      <c r="B24" s="67"/>
      <c r="C24" s="139" t="s">
        <v>5849</v>
      </c>
      <c r="D24" s="562"/>
      <c r="E24" s="562"/>
      <c r="F24" s="564"/>
      <c r="G24" s="564"/>
      <c r="H24" s="564"/>
      <c r="I24" s="564"/>
      <c r="J24" s="564"/>
      <c r="K24" s="562"/>
      <c r="L24" s="562"/>
      <c r="M24" s="63"/>
      <c r="N24" s="68"/>
    </row>
    <row r="25" spans="2:16" s="69" customFormat="1" ht="15" customHeight="1" x14ac:dyDescent="0.25">
      <c r="B25" s="67"/>
      <c r="C25" s="140" t="s">
        <v>5850</v>
      </c>
      <c r="D25" s="562"/>
      <c r="E25" s="562"/>
      <c r="F25" s="564"/>
      <c r="G25" s="564"/>
      <c r="H25" s="564"/>
      <c r="I25" s="564"/>
      <c r="J25" s="564"/>
      <c r="K25" s="562"/>
      <c r="L25" s="562"/>
      <c r="M25" s="63"/>
      <c r="N25" s="68"/>
    </row>
    <row r="26" spans="2:16" s="69" customFormat="1" ht="17.25" x14ac:dyDescent="0.25">
      <c r="B26" s="67"/>
      <c r="C26" s="140" t="s">
        <v>5851</v>
      </c>
      <c r="D26" s="562"/>
      <c r="E26" s="562"/>
      <c r="F26" s="564"/>
      <c r="G26" s="564"/>
      <c r="H26" s="564"/>
      <c r="I26" s="564"/>
      <c r="J26" s="564"/>
      <c r="K26" s="562"/>
      <c r="L26" s="562"/>
      <c r="M26" s="63"/>
      <c r="N26" s="68"/>
    </row>
    <row r="27" spans="2:16" s="69" customFormat="1" ht="15" customHeight="1" x14ac:dyDescent="0.25">
      <c r="B27" s="67"/>
      <c r="C27" s="140" t="s">
        <v>5852</v>
      </c>
      <c r="D27" s="562"/>
      <c r="E27" s="562"/>
      <c r="F27" s="564"/>
      <c r="G27" s="564"/>
      <c r="H27" s="564"/>
      <c r="I27" s="564"/>
      <c r="J27" s="564"/>
      <c r="K27" s="562"/>
      <c r="L27" s="562"/>
      <c r="M27" s="63"/>
      <c r="N27" s="68"/>
    </row>
    <row r="28" spans="2:16" s="69" customFormat="1" ht="15" customHeight="1" x14ac:dyDescent="0.25">
      <c r="B28" s="67"/>
      <c r="C28" s="140" t="s">
        <v>5853</v>
      </c>
      <c r="D28" s="564"/>
      <c r="E28" s="564"/>
      <c r="F28" s="564"/>
      <c r="G28" s="564"/>
      <c r="H28" s="564"/>
      <c r="I28" s="564"/>
      <c r="J28" s="564"/>
      <c r="K28" s="562"/>
      <c r="L28" s="562"/>
      <c r="M28" s="63"/>
      <c r="N28" s="68"/>
    </row>
    <row r="29" spans="2:16" s="69" customFormat="1" ht="15" customHeight="1" x14ac:dyDescent="0.25">
      <c r="B29" s="67"/>
      <c r="C29" s="101" t="s">
        <v>56</v>
      </c>
      <c r="D29" s="548">
        <f>D30+D31</f>
        <v>0</v>
      </c>
      <c r="E29" s="548">
        <f t="shared" ref="E29:L29" si="1">E30+E31</f>
        <v>0</v>
      </c>
      <c r="F29" s="548">
        <f t="shared" si="1"/>
        <v>0</v>
      </c>
      <c r="G29" s="548">
        <f t="shared" si="1"/>
        <v>0</v>
      </c>
      <c r="H29" s="548">
        <f t="shared" si="1"/>
        <v>0</v>
      </c>
      <c r="I29" s="548">
        <f t="shared" si="1"/>
        <v>0</v>
      </c>
      <c r="J29" s="548">
        <f t="shared" si="1"/>
        <v>0</v>
      </c>
      <c r="K29" s="548">
        <f t="shared" si="1"/>
        <v>0</v>
      </c>
      <c r="L29" s="548">
        <f t="shared" si="1"/>
        <v>0</v>
      </c>
      <c r="M29" s="63"/>
      <c r="N29" s="68"/>
    </row>
    <row r="30" spans="2:16" s="69" customFormat="1" ht="15" customHeight="1" x14ac:dyDescent="0.25">
      <c r="B30" s="67"/>
      <c r="C30" s="139" t="s">
        <v>5854</v>
      </c>
      <c r="D30" s="563"/>
      <c r="E30" s="563"/>
      <c r="F30" s="563"/>
      <c r="G30" s="563"/>
      <c r="H30" s="563"/>
      <c r="I30" s="563"/>
      <c r="J30" s="563"/>
      <c r="K30" s="563"/>
      <c r="L30" s="563"/>
      <c r="M30" s="63"/>
      <c r="N30" s="68"/>
    </row>
    <row r="31" spans="2:16" s="69" customFormat="1" ht="15" customHeight="1" x14ac:dyDescent="0.25">
      <c r="B31" s="67"/>
      <c r="C31" s="140" t="s">
        <v>5855</v>
      </c>
      <c r="D31" s="563"/>
      <c r="E31" s="563"/>
      <c r="F31" s="563"/>
      <c r="G31" s="563"/>
      <c r="H31" s="563"/>
      <c r="I31" s="563"/>
      <c r="J31" s="563"/>
      <c r="K31" s="563"/>
      <c r="L31" s="563"/>
      <c r="M31" s="63"/>
      <c r="N31" s="68"/>
    </row>
    <row r="32" spans="2:16" s="69" customFormat="1" ht="15" customHeight="1" x14ac:dyDescent="0.25">
      <c r="B32" s="67"/>
      <c r="C32" s="101" t="s">
        <v>57</v>
      </c>
      <c r="D32" s="563"/>
      <c r="E32" s="563"/>
      <c r="F32" s="563"/>
      <c r="G32" s="563"/>
      <c r="H32" s="563"/>
      <c r="I32" s="563"/>
      <c r="J32" s="563"/>
      <c r="K32" s="563"/>
      <c r="L32" s="563"/>
      <c r="M32" s="63"/>
      <c r="N32" s="68"/>
      <c r="O32" s="141"/>
      <c r="P32" s="141"/>
    </row>
    <row r="33" spans="2:24" s="69" customFormat="1" ht="15" customHeight="1" x14ac:dyDescent="0.25">
      <c r="B33" s="67"/>
      <c r="C33" s="142" t="s">
        <v>58</v>
      </c>
      <c r="D33" s="563"/>
      <c r="E33" s="563"/>
      <c r="F33" s="563"/>
      <c r="G33" s="563"/>
      <c r="H33" s="563"/>
      <c r="I33" s="563"/>
      <c r="J33" s="563"/>
      <c r="K33" s="563"/>
      <c r="L33" s="563"/>
      <c r="M33" s="63"/>
      <c r="N33" s="68"/>
    </row>
    <row r="34" spans="2:24" s="69" customFormat="1" ht="15" customHeight="1" x14ac:dyDescent="0.25">
      <c r="B34" s="67"/>
      <c r="C34" s="115" t="s">
        <v>59</v>
      </c>
      <c r="D34" s="554">
        <f>IF(D41=0,0,(D37/(D41/1000))*100)</f>
        <v>0</v>
      </c>
      <c r="E34" s="554">
        <f t="shared" ref="E34:L34" si="2">IF(E41=0,0,(E37/(E41/1000))*100)</f>
        <v>0</v>
      </c>
      <c r="F34" s="554">
        <f t="shared" si="2"/>
        <v>0</v>
      </c>
      <c r="G34" s="554">
        <f t="shared" si="2"/>
        <v>0</v>
      </c>
      <c r="H34" s="554">
        <f t="shared" si="2"/>
        <v>0</v>
      </c>
      <c r="I34" s="554">
        <f t="shared" si="2"/>
        <v>0</v>
      </c>
      <c r="J34" s="554">
        <f t="shared" si="2"/>
        <v>0</v>
      </c>
      <c r="K34" s="554">
        <f t="shared" si="2"/>
        <v>0</v>
      </c>
      <c r="L34" s="554">
        <f t="shared" si="2"/>
        <v>0</v>
      </c>
      <c r="M34" s="63"/>
      <c r="N34" s="68"/>
    </row>
    <row r="35" spans="2:24" s="69" customFormat="1" ht="15" customHeight="1" x14ac:dyDescent="0.25">
      <c r="B35" s="67"/>
      <c r="C35" s="115" t="s">
        <v>60</v>
      </c>
      <c r="D35" s="554">
        <f>IF(D36=0,0,D33/D36*100)</f>
        <v>0</v>
      </c>
      <c r="E35" s="554">
        <f t="shared" ref="E35:L35" si="3">IF(E36=0,0,E33/E36*100)</f>
        <v>0</v>
      </c>
      <c r="F35" s="554">
        <f t="shared" si="3"/>
        <v>0</v>
      </c>
      <c r="G35" s="554">
        <f t="shared" si="3"/>
        <v>0</v>
      </c>
      <c r="H35" s="554">
        <f t="shared" si="3"/>
        <v>0</v>
      </c>
      <c r="I35" s="554">
        <f t="shared" si="3"/>
        <v>0</v>
      </c>
      <c r="J35" s="554">
        <f t="shared" si="3"/>
        <v>0</v>
      </c>
      <c r="K35" s="554">
        <f t="shared" si="3"/>
        <v>0</v>
      </c>
      <c r="L35" s="554">
        <f t="shared" si="3"/>
        <v>0</v>
      </c>
      <c r="M35" s="63"/>
      <c r="N35" s="68"/>
    </row>
    <row r="36" spans="2:24" s="72" customFormat="1" ht="15" customHeight="1" x14ac:dyDescent="0.25">
      <c r="B36" s="67"/>
      <c r="C36" s="102" t="s">
        <v>61</v>
      </c>
      <c r="D36" s="548">
        <f>D23+D32+D33</f>
        <v>0</v>
      </c>
      <c r="E36" s="548">
        <f t="shared" ref="E36:L36" si="4">E23+E32+E33</f>
        <v>0</v>
      </c>
      <c r="F36" s="548">
        <f t="shared" si="4"/>
        <v>0</v>
      </c>
      <c r="G36" s="548">
        <f t="shared" si="4"/>
        <v>0</v>
      </c>
      <c r="H36" s="548">
        <f t="shared" si="4"/>
        <v>0</v>
      </c>
      <c r="I36" s="548">
        <f t="shared" si="4"/>
        <v>0</v>
      </c>
      <c r="J36" s="548">
        <f t="shared" si="4"/>
        <v>0</v>
      </c>
      <c r="K36" s="548">
        <f t="shared" si="4"/>
        <v>0</v>
      </c>
      <c r="L36" s="548">
        <f t="shared" si="4"/>
        <v>0</v>
      </c>
      <c r="M36" s="63"/>
      <c r="N36" s="71"/>
    </row>
    <row r="37" spans="2:24" s="72" customFormat="1" ht="15" customHeight="1" x14ac:dyDescent="0.25">
      <c r="B37" s="67"/>
      <c r="C37" s="115" t="s">
        <v>5856</v>
      </c>
      <c r="D37" s="143">
        <f>D36/8784</f>
        <v>0</v>
      </c>
      <c r="E37" s="143">
        <f>E36/8760</f>
        <v>0</v>
      </c>
      <c r="F37" s="143">
        <f>F36/8760</f>
        <v>0</v>
      </c>
      <c r="G37" s="143">
        <f>G36/8760</f>
        <v>0</v>
      </c>
      <c r="H37" s="143">
        <f>H36/8784</f>
        <v>0</v>
      </c>
      <c r="I37" s="143">
        <f>I36/8760</f>
        <v>0</v>
      </c>
      <c r="J37" s="143">
        <f>J36/8760</f>
        <v>0</v>
      </c>
      <c r="K37" s="143">
        <f>K36/8760</f>
        <v>0</v>
      </c>
      <c r="L37" s="143">
        <f>L36/8784</f>
        <v>0</v>
      </c>
      <c r="M37" s="63"/>
      <c r="N37" s="71"/>
    </row>
    <row r="38" spans="2:24" s="69" customFormat="1" ht="15" customHeight="1" x14ac:dyDescent="0.25">
      <c r="B38" s="67"/>
      <c r="C38" s="115" t="s">
        <v>62</v>
      </c>
      <c r="D38" s="549">
        <f>D23+D33</f>
        <v>0</v>
      </c>
      <c r="E38" s="549">
        <f t="shared" ref="E38:L38" si="5">E23+E33</f>
        <v>0</v>
      </c>
      <c r="F38" s="549">
        <f t="shared" si="5"/>
        <v>0</v>
      </c>
      <c r="G38" s="549">
        <f t="shared" si="5"/>
        <v>0</v>
      </c>
      <c r="H38" s="549">
        <f t="shared" si="5"/>
        <v>0</v>
      </c>
      <c r="I38" s="549">
        <f t="shared" si="5"/>
        <v>0</v>
      </c>
      <c r="J38" s="549">
        <f t="shared" si="5"/>
        <v>0</v>
      </c>
      <c r="K38" s="549">
        <f t="shared" si="5"/>
        <v>0</v>
      </c>
      <c r="L38" s="549">
        <f t="shared" si="5"/>
        <v>0</v>
      </c>
      <c r="M38" s="63"/>
      <c r="N38" s="68"/>
      <c r="S38" s="85"/>
      <c r="T38" s="85"/>
      <c r="U38" s="85"/>
      <c r="V38" s="85"/>
      <c r="W38" s="85"/>
      <c r="X38" s="85"/>
    </row>
    <row r="39" spans="2:24" s="69" customFormat="1" ht="15" customHeight="1" x14ac:dyDescent="0.25">
      <c r="B39" s="67"/>
      <c r="C39" s="115" t="s">
        <v>5857</v>
      </c>
      <c r="D39" s="564"/>
      <c r="E39" s="564"/>
      <c r="F39" s="564"/>
      <c r="G39" s="564"/>
      <c r="H39" s="564"/>
      <c r="I39" s="564"/>
      <c r="J39" s="564"/>
      <c r="K39" s="564"/>
      <c r="L39" s="564"/>
      <c r="M39" s="63"/>
      <c r="N39" s="68"/>
      <c r="S39" s="85"/>
      <c r="T39" s="85"/>
      <c r="U39" s="85"/>
      <c r="V39" s="85"/>
      <c r="W39" s="85"/>
      <c r="X39" s="85"/>
    </row>
    <row r="40" spans="2:24" s="69" customFormat="1" ht="15" customHeight="1" x14ac:dyDescent="0.25">
      <c r="B40" s="67"/>
      <c r="C40" s="115" t="s">
        <v>5858</v>
      </c>
      <c r="D40" s="564"/>
      <c r="E40" s="564"/>
      <c r="F40" s="564"/>
      <c r="G40" s="564"/>
      <c r="H40" s="564"/>
      <c r="I40" s="564"/>
      <c r="J40" s="564"/>
      <c r="K40" s="564"/>
      <c r="L40" s="564"/>
      <c r="M40" s="63"/>
      <c r="N40" s="68"/>
      <c r="S40" s="85"/>
      <c r="T40" s="85"/>
      <c r="U40" s="85"/>
      <c r="V40" s="85"/>
      <c r="W40" s="85"/>
      <c r="X40" s="85"/>
    </row>
    <row r="41" spans="2:24" s="72" customFormat="1" ht="15" customHeight="1" x14ac:dyDescent="0.25">
      <c r="B41" s="70"/>
      <c r="C41" s="102" t="s">
        <v>5859</v>
      </c>
      <c r="D41" s="548">
        <f>D39+D40</f>
        <v>0</v>
      </c>
      <c r="E41" s="548">
        <f t="shared" ref="E41:L41" si="6">E39+E40</f>
        <v>0</v>
      </c>
      <c r="F41" s="548">
        <f t="shared" si="6"/>
        <v>0</v>
      </c>
      <c r="G41" s="548">
        <f t="shared" si="6"/>
        <v>0</v>
      </c>
      <c r="H41" s="548">
        <f t="shared" si="6"/>
        <v>0</v>
      </c>
      <c r="I41" s="548">
        <f t="shared" si="6"/>
        <v>0</v>
      </c>
      <c r="J41" s="548">
        <f t="shared" si="6"/>
        <v>0</v>
      </c>
      <c r="K41" s="548">
        <f t="shared" si="6"/>
        <v>0</v>
      </c>
      <c r="L41" s="548">
        <f t="shared" si="6"/>
        <v>0</v>
      </c>
      <c r="M41" s="63"/>
      <c r="N41" s="71"/>
      <c r="S41" s="85"/>
      <c r="T41" s="85"/>
      <c r="U41" s="85"/>
      <c r="V41" s="85"/>
      <c r="W41" s="85"/>
      <c r="X41" s="85"/>
    </row>
    <row r="42" spans="2:24" ht="11.85" customHeight="1" thickBot="1" x14ac:dyDescent="0.3">
      <c r="B42" s="67"/>
      <c r="C42" s="107"/>
      <c r="D42" s="103"/>
      <c r="E42" s="103"/>
      <c r="F42" s="103"/>
      <c r="G42" s="103"/>
      <c r="H42" s="103"/>
      <c r="I42" s="103"/>
      <c r="J42" s="103"/>
      <c r="K42" s="103"/>
      <c r="L42" s="104"/>
      <c r="M42" s="63"/>
      <c r="N42" s="55"/>
      <c r="S42" s="85"/>
      <c r="T42" s="85"/>
      <c r="U42" s="85"/>
      <c r="V42" s="85"/>
      <c r="W42" s="85"/>
      <c r="X42" s="85"/>
    </row>
    <row r="43" spans="2:24" s="76" customFormat="1" ht="17.25" x14ac:dyDescent="0.25">
      <c r="B43" s="73"/>
      <c r="C43" s="38" t="s">
        <v>10</v>
      </c>
      <c r="D43" s="74"/>
      <c r="E43" s="74"/>
      <c r="F43" s="74"/>
      <c r="G43" s="74"/>
      <c r="H43" s="74"/>
      <c r="I43" s="74"/>
      <c r="J43" s="74"/>
      <c r="K43" s="74"/>
      <c r="L43" s="74"/>
      <c r="M43" s="58"/>
      <c r="N43" s="75"/>
      <c r="S43" s="85"/>
      <c r="T43" s="85"/>
      <c r="U43" s="85"/>
      <c r="V43" s="85"/>
      <c r="W43" s="85"/>
      <c r="X43" s="85"/>
    </row>
    <row r="44" spans="2:24" ht="5.45" customHeight="1" x14ac:dyDescent="0.25">
      <c r="B44" s="77"/>
      <c r="C44" s="53"/>
      <c r="D44" s="78"/>
      <c r="E44" s="78"/>
      <c r="F44" s="78"/>
      <c r="G44" s="78"/>
      <c r="H44" s="78"/>
      <c r="I44" s="78"/>
      <c r="J44" s="78"/>
      <c r="K44" s="78"/>
      <c r="L44" s="78"/>
      <c r="M44" s="53"/>
      <c r="N44" s="55"/>
      <c r="S44" s="85"/>
      <c r="T44" s="85"/>
      <c r="U44" s="85"/>
      <c r="V44" s="85"/>
      <c r="W44" s="85"/>
      <c r="X44" s="85"/>
    </row>
    <row r="45" spans="2:24" x14ac:dyDescent="0.25">
      <c r="B45" s="77"/>
      <c r="C45" s="53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/>
      <c r="O45" s="51"/>
      <c r="S45" s="85"/>
      <c r="T45" s="85"/>
      <c r="U45" s="85"/>
      <c r="V45" s="85"/>
      <c r="W45" s="85"/>
      <c r="X45" s="85"/>
    </row>
    <row r="46" spans="2:24" ht="15.95" customHeight="1" thickBot="1" x14ac:dyDescent="0.3">
      <c r="B46" s="80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1"/>
      <c r="N46" s="83"/>
      <c r="S46" s="85"/>
      <c r="T46" s="85"/>
      <c r="U46" s="85"/>
      <c r="V46" s="85"/>
      <c r="W46" s="85"/>
      <c r="X46" s="85"/>
    </row>
  </sheetData>
  <sheetProtection password="BE9E" sheet="1" objects="1" scenarios="1" selectLockedCells="1"/>
  <protectedRanges>
    <protectedRange sqref="D30:L33 D39:L40 D24:L28" name="preencher_2"/>
    <protectedRange sqref="D20" name="preencher_1_1"/>
  </protectedRanges>
  <mergeCells count="9">
    <mergeCell ref="D20:L20"/>
    <mergeCell ref="D11:E11"/>
    <mergeCell ref="D14:E14"/>
    <mergeCell ref="D4:E4"/>
    <mergeCell ref="B2:N2"/>
    <mergeCell ref="D5:G5"/>
    <mergeCell ref="D9:G9"/>
    <mergeCell ref="D7:E7"/>
    <mergeCell ref="D17:G17"/>
  </mergeCells>
  <dataValidations count="3">
    <dataValidation type="whole" operator="lessThan" allowBlank="1" showInputMessage="1" showErrorMessage="1" error="Dado inválido._x000a_Preencher somente com número." sqref="WVL983063:WVT983081 IZ23:JH41 SV23:TD41 ACR23:ACZ41 AMN23:AMV41 AWJ23:AWR41 BGF23:BGN41 BQB23:BQJ41 BZX23:CAF41 CJT23:CKB41 CTP23:CTX41 DDL23:DDT41 DNH23:DNP41 DXD23:DXL41 EGZ23:EHH41 EQV23:ERD41 FAR23:FAZ41 FKN23:FKV41 FUJ23:FUR41 GEF23:GEN41 GOB23:GOJ41 GXX23:GYF41 HHT23:HIB41 HRP23:HRX41 IBL23:IBT41 ILH23:ILP41 IVD23:IVL41 JEZ23:JFH41 JOV23:JPD41 JYR23:JYZ41 KIN23:KIV41 KSJ23:KSR41 LCF23:LCN41 LMB23:LMJ41 LVX23:LWF41 MFT23:MGB41 MPP23:MPX41 MZL23:MZT41 NJH23:NJP41 NTD23:NTL41 OCZ23:ODH41 OMV23:OND41 OWR23:OWZ41 PGN23:PGV41 PQJ23:PQR41 QAF23:QAN41 QKB23:QKJ41 QTX23:QUF41 RDT23:REB41 RNP23:RNX41 RXL23:RXT41 SHH23:SHP41 SRD23:SRL41 TAZ23:TBH41 TKV23:TLD41 TUR23:TUZ41 UEN23:UEV41 UOJ23:UOR41 UYF23:UYN41 VIB23:VIJ41 VRX23:VSF41 WBT23:WCB41 WLP23:WLX41 WVL23:WVT41 D65559:L65577 IZ65559:JH65577 SV65559:TD65577 ACR65559:ACZ65577 AMN65559:AMV65577 AWJ65559:AWR65577 BGF65559:BGN65577 BQB65559:BQJ65577 BZX65559:CAF65577 CJT65559:CKB65577 CTP65559:CTX65577 DDL65559:DDT65577 DNH65559:DNP65577 DXD65559:DXL65577 EGZ65559:EHH65577 EQV65559:ERD65577 FAR65559:FAZ65577 FKN65559:FKV65577 FUJ65559:FUR65577 GEF65559:GEN65577 GOB65559:GOJ65577 GXX65559:GYF65577 HHT65559:HIB65577 HRP65559:HRX65577 IBL65559:IBT65577 ILH65559:ILP65577 IVD65559:IVL65577 JEZ65559:JFH65577 JOV65559:JPD65577 JYR65559:JYZ65577 KIN65559:KIV65577 KSJ65559:KSR65577 LCF65559:LCN65577 LMB65559:LMJ65577 LVX65559:LWF65577 MFT65559:MGB65577 MPP65559:MPX65577 MZL65559:MZT65577 NJH65559:NJP65577 NTD65559:NTL65577 OCZ65559:ODH65577 OMV65559:OND65577 OWR65559:OWZ65577 PGN65559:PGV65577 PQJ65559:PQR65577 QAF65559:QAN65577 QKB65559:QKJ65577 QTX65559:QUF65577 RDT65559:REB65577 RNP65559:RNX65577 RXL65559:RXT65577 SHH65559:SHP65577 SRD65559:SRL65577 TAZ65559:TBH65577 TKV65559:TLD65577 TUR65559:TUZ65577 UEN65559:UEV65577 UOJ65559:UOR65577 UYF65559:UYN65577 VIB65559:VIJ65577 VRX65559:VSF65577 WBT65559:WCB65577 WLP65559:WLX65577 WVL65559:WVT65577 D131095:L131113 IZ131095:JH131113 SV131095:TD131113 ACR131095:ACZ131113 AMN131095:AMV131113 AWJ131095:AWR131113 BGF131095:BGN131113 BQB131095:BQJ131113 BZX131095:CAF131113 CJT131095:CKB131113 CTP131095:CTX131113 DDL131095:DDT131113 DNH131095:DNP131113 DXD131095:DXL131113 EGZ131095:EHH131113 EQV131095:ERD131113 FAR131095:FAZ131113 FKN131095:FKV131113 FUJ131095:FUR131113 GEF131095:GEN131113 GOB131095:GOJ131113 GXX131095:GYF131113 HHT131095:HIB131113 HRP131095:HRX131113 IBL131095:IBT131113 ILH131095:ILP131113 IVD131095:IVL131113 JEZ131095:JFH131113 JOV131095:JPD131113 JYR131095:JYZ131113 KIN131095:KIV131113 KSJ131095:KSR131113 LCF131095:LCN131113 LMB131095:LMJ131113 LVX131095:LWF131113 MFT131095:MGB131113 MPP131095:MPX131113 MZL131095:MZT131113 NJH131095:NJP131113 NTD131095:NTL131113 OCZ131095:ODH131113 OMV131095:OND131113 OWR131095:OWZ131113 PGN131095:PGV131113 PQJ131095:PQR131113 QAF131095:QAN131113 QKB131095:QKJ131113 QTX131095:QUF131113 RDT131095:REB131113 RNP131095:RNX131113 RXL131095:RXT131113 SHH131095:SHP131113 SRD131095:SRL131113 TAZ131095:TBH131113 TKV131095:TLD131113 TUR131095:TUZ131113 UEN131095:UEV131113 UOJ131095:UOR131113 UYF131095:UYN131113 VIB131095:VIJ131113 VRX131095:VSF131113 WBT131095:WCB131113 WLP131095:WLX131113 WVL131095:WVT131113 D196631:L196649 IZ196631:JH196649 SV196631:TD196649 ACR196631:ACZ196649 AMN196631:AMV196649 AWJ196631:AWR196649 BGF196631:BGN196649 BQB196631:BQJ196649 BZX196631:CAF196649 CJT196631:CKB196649 CTP196631:CTX196649 DDL196631:DDT196649 DNH196631:DNP196649 DXD196631:DXL196649 EGZ196631:EHH196649 EQV196631:ERD196649 FAR196631:FAZ196649 FKN196631:FKV196649 FUJ196631:FUR196649 GEF196631:GEN196649 GOB196631:GOJ196649 GXX196631:GYF196649 HHT196631:HIB196649 HRP196631:HRX196649 IBL196631:IBT196649 ILH196631:ILP196649 IVD196631:IVL196649 JEZ196631:JFH196649 JOV196631:JPD196649 JYR196631:JYZ196649 KIN196631:KIV196649 KSJ196631:KSR196649 LCF196631:LCN196649 LMB196631:LMJ196649 LVX196631:LWF196649 MFT196631:MGB196649 MPP196631:MPX196649 MZL196631:MZT196649 NJH196631:NJP196649 NTD196631:NTL196649 OCZ196631:ODH196649 OMV196631:OND196649 OWR196631:OWZ196649 PGN196631:PGV196649 PQJ196631:PQR196649 QAF196631:QAN196649 QKB196631:QKJ196649 QTX196631:QUF196649 RDT196631:REB196649 RNP196631:RNX196649 RXL196631:RXT196649 SHH196631:SHP196649 SRD196631:SRL196649 TAZ196631:TBH196649 TKV196631:TLD196649 TUR196631:TUZ196649 UEN196631:UEV196649 UOJ196631:UOR196649 UYF196631:UYN196649 VIB196631:VIJ196649 VRX196631:VSF196649 WBT196631:WCB196649 WLP196631:WLX196649 WVL196631:WVT196649 D262167:L262185 IZ262167:JH262185 SV262167:TD262185 ACR262167:ACZ262185 AMN262167:AMV262185 AWJ262167:AWR262185 BGF262167:BGN262185 BQB262167:BQJ262185 BZX262167:CAF262185 CJT262167:CKB262185 CTP262167:CTX262185 DDL262167:DDT262185 DNH262167:DNP262185 DXD262167:DXL262185 EGZ262167:EHH262185 EQV262167:ERD262185 FAR262167:FAZ262185 FKN262167:FKV262185 FUJ262167:FUR262185 GEF262167:GEN262185 GOB262167:GOJ262185 GXX262167:GYF262185 HHT262167:HIB262185 HRP262167:HRX262185 IBL262167:IBT262185 ILH262167:ILP262185 IVD262167:IVL262185 JEZ262167:JFH262185 JOV262167:JPD262185 JYR262167:JYZ262185 KIN262167:KIV262185 KSJ262167:KSR262185 LCF262167:LCN262185 LMB262167:LMJ262185 LVX262167:LWF262185 MFT262167:MGB262185 MPP262167:MPX262185 MZL262167:MZT262185 NJH262167:NJP262185 NTD262167:NTL262185 OCZ262167:ODH262185 OMV262167:OND262185 OWR262167:OWZ262185 PGN262167:PGV262185 PQJ262167:PQR262185 QAF262167:QAN262185 QKB262167:QKJ262185 QTX262167:QUF262185 RDT262167:REB262185 RNP262167:RNX262185 RXL262167:RXT262185 SHH262167:SHP262185 SRD262167:SRL262185 TAZ262167:TBH262185 TKV262167:TLD262185 TUR262167:TUZ262185 UEN262167:UEV262185 UOJ262167:UOR262185 UYF262167:UYN262185 VIB262167:VIJ262185 VRX262167:VSF262185 WBT262167:WCB262185 WLP262167:WLX262185 WVL262167:WVT262185 D327703:L327721 IZ327703:JH327721 SV327703:TD327721 ACR327703:ACZ327721 AMN327703:AMV327721 AWJ327703:AWR327721 BGF327703:BGN327721 BQB327703:BQJ327721 BZX327703:CAF327721 CJT327703:CKB327721 CTP327703:CTX327721 DDL327703:DDT327721 DNH327703:DNP327721 DXD327703:DXL327721 EGZ327703:EHH327721 EQV327703:ERD327721 FAR327703:FAZ327721 FKN327703:FKV327721 FUJ327703:FUR327721 GEF327703:GEN327721 GOB327703:GOJ327721 GXX327703:GYF327721 HHT327703:HIB327721 HRP327703:HRX327721 IBL327703:IBT327721 ILH327703:ILP327721 IVD327703:IVL327721 JEZ327703:JFH327721 JOV327703:JPD327721 JYR327703:JYZ327721 KIN327703:KIV327721 KSJ327703:KSR327721 LCF327703:LCN327721 LMB327703:LMJ327721 LVX327703:LWF327721 MFT327703:MGB327721 MPP327703:MPX327721 MZL327703:MZT327721 NJH327703:NJP327721 NTD327703:NTL327721 OCZ327703:ODH327721 OMV327703:OND327721 OWR327703:OWZ327721 PGN327703:PGV327721 PQJ327703:PQR327721 QAF327703:QAN327721 QKB327703:QKJ327721 QTX327703:QUF327721 RDT327703:REB327721 RNP327703:RNX327721 RXL327703:RXT327721 SHH327703:SHP327721 SRD327703:SRL327721 TAZ327703:TBH327721 TKV327703:TLD327721 TUR327703:TUZ327721 UEN327703:UEV327721 UOJ327703:UOR327721 UYF327703:UYN327721 VIB327703:VIJ327721 VRX327703:VSF327721 WBT327703:WCB327721 WLP327703:WLX327721 WVL327703:WVT327721 D393239:L393257 IZ393239:JH393257 SV393239:TD393257 ACR393239:ACZ393257 AMN393239:AMV393257 AWJ393239:AWR393257 BGF393239:BGN393257 BQB393239:BQJ393257 BZX393239:CAF393257 CJT393239:CKB393257 CTP393239:CTX393257 DDL393239:DDT393257 DNH393239:DNP393257 DXD393239:DXL393257 EGZ393239:EHH393257 EQV393239:ERD393257 FAR393239:FAZ393257 FKN393239:FKV393257 FUJ393239:FUR393257 GEF393239:GEN393257 GOB393239:GOJ393257 GXX393239:GYF393257 HHT393239:HIB393257 HRP393239:HRX393257 IBL393239:IBT393257 ILH393239:ILP393257 IVD393239:IVL393257 JEZ393239:JFH393257 JOV393239:JPD393257 JYR393239:JYZ393257 KIN393239:KIV393257 KSJ393239:KSR393257 LCF393239:LCN393257 LMB393239:LMJ393257 LVX393239:LWF393257 MFT393239:MGB393257 MPP393239:MPX393257 MZL393239:MZT393257 NJH393239:NJP393257 NTD393239:NTL393257 OCZ393239:ODH393257 OMV393239:OND393257 OWR393239:OWZ393257 PGN393239:PGV393257 PQJ393239:PQR393257 QAF393239:QAN393257 QKB393239:QKJ393257 QTX393239:QUF393257 RDT393239:REB393257 RNP393239:RNX393257 RXL393239:RXT393257 SHH393239:SHP393257 SRD393239:SRL393257 TAZ393239:TBH393257 TKV393239:TLD393257 TUR393239:TUZ393257 UEN393239:UEV393257 UOJ393239:UOR393257 UYF393239:UYN393257 VIB393239:VIJ393257 VRX393239:VSF393257 WBT393239:WCB393257 WLP393239:WLX393257 WVL393239:WVT393257 D458775:L458793 IZ458775:JH458793 SV458775:TD458793 ACR458775:ACZ458793 AMN458775:AMV458793 AWJ458775:AWR458793 BGF458775:BGN458793 BQB458775:BQJ458793 BZX458775:CAF458793 CJT458775:CKB458793 CTP458775:CTX458793 DDL458775:DDT458793 DNH458775:DNP458793 DXD458775:DXL458793 EGZ458775:EHH458793 EQV458775:ERD458793 FAR458775:FAZ458793 FKN458775:FKV458793 FUJ458775:FUR458793 GEF458775:GEN458793 GOB458775:GOJ458793 GXX458775:GYF458793 HHT458775:HIB458793 HRP458775:HRX458793 IBL458775:IBT458793 ILH458775:ILP458793 IVD458775:IVL458793 JEZ458775:JFH458793 JOV458775:JPD458793 JYR458775:JYZ458793 KIN458775:KIV458793 KSJ458775:KSR458793 LCF458775:LCN458793 LMB458775:LMJ458793 LVX458775:LWF458793 MFT458775:MGB458793 MPP458775:MPX458793 MZL458775:MZT458793 NJH458775:NJP458793 NTD458775:NTL458793 OCZ458775:ODH458793 OMV458775:OND458793 OWR458775:OWZ458793 PGN458775:PGV458793 PQJ458775:PQR458793 QAF458775:QAN458793 QKB458775:QKJ458793 QTX458775:QUF458793 RDT458775:REB458793 RNP458775:RNX458793 RXL458775:RXT458793 SHH458775:SHP458793 SRD458775:SRL458793 TAZ458775:TBH458793 TKV458775:TLD458793 TUR458775:TUZ458793 UEN458775:UEV458793 UOJ458775:UOR458793 UYF458775:UYN458793 VIB458775:VIJ458793 VRX458775:VSF458793 WBT458775:WCB458793 WLP458775:WLX458793 WVL458775:WVT458793 D524311:L524329 IZ524311:JH524329 SV524311:TD524329 ACR524311:ACZ524329 AMN524311:AMV524329 AWJ524311:AWR524329 BGF524311:BGN524329 BQB524311:BQJ524329 BZX524311:CAF524329 CJT524311:CKB524329 CTP524311:CTX524329 DDL524311:DDT524329 DNH524311:DNP524329 DXD524311:DXL524329 EGZ524311:EHH524329 EQV524311:ERD524329 FAR524311:FAZ524329 FKN524311:FKV524329 FUJ524311:FUR524329 GEF524311:GEN524329 GOB524311:GOJ524329 GXX524311:GYF524329 HHT524311:HIB524329 HRP524311:HRX524329 IBL524311:IBT524329 ILH524311:ILP524329 IVD524311:IVL524329 JEZ524311:JFH524329 JOV524311:JPD524329 JYR524311:JYZ524329 KIN524311:KIV524329 KSJ524311:KSR524329 LCF524311:LCN524329 LMB524311:LMJ524329 LVX524311:LWF524329 MFT524311:MGB524329 MPP524311:MPX524329 MZL524311:MZT524329 NJH524311:NJP524329 NTD524311:NTL524329 OCZ524311:ODH524329 OMV524311:OND524329 OWR524311:OWZ524329 PGN524311:PGV524329 PQJ524311:PQR524329 QAF524311:QAN524329 QKB524311:QKJ524329 QTX524311:QUF524329 RDT524311:REB524329 RNP524311:RNX524329 RXL524311:RXT524329 SHH524311:SHP524329 SRD524311:SRL524329 TAZ524311:TBH524329 TKV524311:TLD524329 TUR524311:TUZ524329 UEN524311:UEV524329 UOJ524311:UOR524329 UYF524311:UYN524329 VIB524311:VIJ524329 VRX524311:VSF524329 WBT524311:WCB524329 WLP524311:WLX524329 WVL524311:WVT524329 D589847:L589865 IZ589847:JH589865 SV589847:TD589865 ACR589847:ACZ589865 AMN589847:AMV589865 AWJ589847:AWR589865 BGF589847:BGN589865 BQB589847:BQJ589865 BZX589847:CAF589865 CJT589847:CKB589865 CTP589847:CTX589865 DDL589847:DDT589865 DNH589847:DNP589865 DXD589847:DXL589865 EGZ589847:EHH589865 EQV589847:ERD589865 FAR589847:FAZ589865 FKN589847:FKV589865 FUJ589847:FUR589865 GEF589847:GEN589865 GOB589847:GOJ589865 GXX589847:GYF589865 HHT589847:HIB589865 HRP589847:HRX589865 IBL589847:IBT589865 ILH589847:ILP589865 IVD589847:IVL589865 JEZ589847:JFH589865 JOV589847:JPD589865 JYR589847:JYZ589865 KIN589847:KIV589865 KSJ589847:KSR589865 LCF589847:LCN589865 LMB589847:LMJ589865 LVX589847:LWF589865 MFT589847:MGB589865 MPP589847:MPX589865 MZL589847:MZT589865 NJH589847:NJP589865 NTD589847:NTL589865 OCZ589847:ODH589865 OMV589847:OND589865 OWR589847:OWZ589865 PGN589847:PGV589865 PQJ589847:PQR589865 QAF589847:QAN589865 QKB589847:QKJ589865 QTX589847:QUF589865 RDT589847:REB589865 RNP589847:RNX589865 RXL589847:RXT589865 SHH589847:SHP589865 SRD589847:SRL589865 TAZ589847:TBH589865 TKV589847:TLD589865 TUR589847:TUZ589865 UEN589847:UEV589865 UOJ589847:UOR589865 UYF589847:UYN589865 VIB589847:VIJ589865 VRX589847:VSF589865 WBT589847:WCB589865 WLP589847:WLX589865 WVL589847:WVT589865 D655383:L655401 IZ655383:JH655401 SV655383:TD655401 ACR655383:ACZ655401 AMN655383:AMV655401 AWJ655383:AWR655401 BGF655383:BGN655401 BQB655383:BQJ655401 BZX655383:CAF655401 CJT655383:CKB655401 CTP655383:CTX655401 DDL655383:DDT655401 DNH655383:DNP655401 DXD655383:DXL655401 EGZ655383:EHH655401 EQV655383:ERD655401 FAR655383:FAZ655401 FKN655383:FKV655401 FUJ655383:FUR655401 GEF655383:GEN655401 GOB655383:GOJ655401 GXX655383:GYF655401 HHT655383:HIB655401 HRP655383:HRX655401 IBL655383:IBT655401 ILH655383:ILP655401 IVD655383:IVL655401 JEZ655383:JFH655401 JOV655383:JPD655401 JYR655383:JYZ655401 KIN655383:KIV655401 KSJ655383:KSR655401 LCF655383:LCN655401 LMB655383:LMJ655401 LVX655383:LWF655401 MFT655383:MGB655401 MPP655383:MPX655401 MZL655383:MZT655401 NJH655383:NJP655401 NTD655383:NTL655401 OCZ655383:ODH655401 OMV655383:OND655401 OWR655383:OWZ655401 PGN655383:PGV655401 PQJ655383:PQR655401 QAF655383:QAN655401 QKB655383:QKJ655401 QTX655383:QUF655401 RDT655383:REB655401 RNP655383:RNX655401 RXL655383:RXT655401 SHH655383:SHP655401 SRD655383:SRL655401 TAZ655383:TBH655401 TKV655383:TLD655401 TUR655383:TUZ655401 UEN655383:UEV655401 UOJ655383:UOR655401 UYF655383:UYN655401 VIB655383:VIJ655401 VRX655383:VSF655401 WBT655383:WCB655401 WLP655383:WLX655401 WVL655383:WVT655401 D720919:L720937 IZ720919:JH720937 SV720919:TD720937 ACR720919:ACZ720937 AMN720919:AMV720937 AWJ720919:AWR720937 BGF720919:BGN720937 BQB720919:BQJ720937 BZX720919:CAF720937 CJT720919:CKB720937 CTP720919:CTX720937 DDL720919:DDT720937 DNH720919:DNP720937 DXD720919:DXL720937 EGZ720919:EHH720937 EQV720919:ERD720937 FAR720919:FAZ720937 FKN720919:FKV720937 FUJ720919:FUR720937 GEF720919:GEN720937 GOB720919:GOJ720937 GXX720919:GYF720937 HHT720919:HIB720937 HRP720919:HRX720937 IBL720919:IBT720937 ILH720919:ILP720937 IVD720919:IVL720937 JEZ720919:JFH720937 JOV720919:JPD720937 JYR720919:JYZ720937 KIN720919:KIV720937 KSJ720919:KSR720937 LCF720919:LCN720937 LMB720919:LMJ720937 LVX720919:LWF720937 MFT720919:MGB720937 MPP720919:MPX720937 MZL720919:MZT720937 NJH720919:NJP720937 NTD720919:NTL720937 OCZ720919:ODH720937 OMV720919:OND720937 OWR720919:OWZ720937 PGN720919:PGV720937 PQJ720919:PQR720937 QAF720919:QAN720937 QKB720919:QKJ720937 QTX720919:QUF720937 RDT720919:REB720937 RNP720919:RNX720937 RXL720919:RXT720937 SHH720919:SHP720937 SRD720919:SRL720937 TAZ720919:TBH720937 TKV720919:TLD720937 TUR720919:TUZ720937 UEN720919:UEV720937 UOJ720919:UOR720937 UYF720919:UYN720937 VIB720919:VIJ720937 VRX720919:VSF720937 WBT720919:WCB720937 WLP720919:WLX720937 WVL720919:WVT720937 D786455:L786473 IZ786455:JH786473 SV786455:TD786473 ACR786455:ACZ786473 AMN786455:AMV786473 AWJ786455:AWR786473 BGF786455:BGN786473 BQB786455:BQJ786473 BZX786455:CAF786473 CJT786455:CKB786473 CTP786455:CTX786473 DDL786455:DDT786473 DNH786455:DNP786473 DXD786455:DXL786473 EGZ786455:EHH786473 EQV786455:ERD786473 FAR786455:FAZ786473 FKN786455:FKV786473 FUJ786455:FUR786473 GEF786455:GEN786473 GOB786455:GOJ786473 GXX786455:GYF786473 HHT786455:HIB786473 HRP786455:HRX786473 IBL786455:IBT786473 ILH786455:ILP786473 IVD786455:IVL786473 JEZ786455:JFH786473 JOV786455:JPD786473 JYR786455:JYZ786473 KIN786455:KIV786473 KSJ786455:KSR786473 LCF786455:LCN786473 LMB786455:LMJ786473 LVX786455:LWF786473 MFT786455:MGB786473 MPP786455:MPX786473 MZL786455:MZT786473 NJH786455:NJP786473 NTD786455:NTL786473 OCZ786455:ODH786473 OMV786455:OND786473 OWR786455:OWZ786473 PGN786455:PGV786473 PQJ786455:PQR786473 QAF786455:QAN786473 QKB786455:QKJ786473 QTX786455:QUF786473 RDT786455:REB786473 RNP786455:RNX786473 RXL786455:RXT786473 SHH786455:SHP786473 SRD786455:SRL786473 TAZ786455:TBH786473 TKV786455:TLD786473 TUR786455:TUZ786473 UEN786455:UEV786473 UOJ786455:UOR786473 UYF786455:UYN786473 VIB786455:VIJ786473 VRX786455:VSF786473 WBT786455:WCB786473 WLP786455:WLX786473 WVL786455:WVT786473 D851991:L852009 IZ851991:JH852009 SV851991:TD852009 ACR851991:ACZ852009 AMN851991:AMV852009 AWJ851991:AWR852009 BGF851991:BGN852009 BQB851991:BQJ852009 BZX851991:CAF852009 CJT851991:CKB852009 CTP851991:CTX852009 DDL851991:DDT852009 DNH851991:DNP852009 DXD851991:DXL852009 EGZ851991:EHH852009 EQV851991:ERD852009 FAR851991:FAZ852009 FKN851991:FKV852009 FUJ851991:FUR852009 GEF851991:GEN852009 GOB851991:GOJ852009 GXX851991:GYF852009 HHT851991:HIB852009 HRP851991:HRX852009 IBL851991:IBT852009 ILH851991:ILP852009 IVD851991:IVL852009 JEZ851991:JFH852009 JOV851991:JPD852009 JYR851991:JYZ852009 KIN851991:KIV852009 KSJ851991:KSR852009 LCF851991:LCN852009 LMB851991:LMJ852009 LVX851991:LWF852009 MFT851991:MGB852009 MPP851991:MPX852009 MZL851991:MZT852009 NJH851991:NJP852009 NTD851991:NTL852009 OCZ851991:ODH852009 OMV851991:OND852009 OWR851991:OWZ852009 PGN851991:PGV852009 PQJ851991:PQR852009 QAF851991:QAN852009 QKB851991:QKJ852009 QTX851991:QUF852009 RDT851991:REB852009 RNP851991:RNX852009 RXL851991:RXT852009 SHH851991:SHP852009 SRD851991:SRL852009 TAZ851991:TBH852009 TKV851991:TLD852009 TUR851991:TUZ852009 UEN851991:UEV852009 UOJ851991:UOR852009 UYF851991:UYN852009 VIB851991:VIJ852009 VRX851991:VSF852009 WBT851991:WCB852009 WLP851991:WLX852009 WVL851991:WVT852009 D917527:L917545 IZ917527:JH917545 SV917527:TD917545 ACR917527:ACZ917545 AMN917527:AMV917545 AWJ917527:AWR917545 BGF917527:BGN917545 BQB917527:BQJ917545 BZX917527:CAF917545 CJT917527:CKB917545 CTP917527:CTX917545 DDL917527:DDT917545 DNH917527:DNP917545 DXD917527:DXL917545 EGZ917527:EHH917545 EQV917527:ERD917545 FAR917527:FAZ917545 FKN917527:FKV917545 FUJ917527:FUR917545 GEF917527:GEN917545 GOB917527:GOJ917545 GXX917527:GYF917545 HHT917527:HIB917545 HRP917527:HRX917545 IBL917527:IBT917545 ILH917527:ILP917545 IVD917527:IVL917545 JEZ917527:JFH917545 JOV917527:JPD917545 JYR917527:JYZ917545 KIN917527:KIV917545 KSJ917527:KSR917545 LCF917527:LCN917545 LMB917527:LMJ917545 LVX917527:LWF917545 MFT917527:MGB917545 MPP917527:MPX917545 MZL917527:MZT917545 NJH917527:NJP917545 NTD917527:NTL917545 OCZ917527:ODH917545 OMV917527:OND917545 OWR917527:OWZ917545 PGN917527:PGV917545 PQJ917527:PQR917545 QAF917527:QAN917545 QKB917527:QKJ917545 QTX917527:QUF917545 RDT917527:REB917545 RNP917527:RNX917545 RXL917527:RXT917545 SHH917527:SHP917545 SRD917527:SRL917545 TAZ917527:TBH917545 TKV917527:TLD917545 TUR917527:TUZ917545 UEN917527:UEV917545 UOJ917527:UOR917545 UYF917527:UYN917545 VIB917527:VIJ917545 VRX917527:VSF917545 WBT917527:WCB917545 WLP917527:WLX917545 WVL917527:WVT917545 D983063:L983081 IZ983063:JH983081 SV983063:TD983081 ACR983063:ACZ983081 AMN983063:AMV983081 AWJ983063:AWR983081 BGF983063:BGN983081 BQB983063:BQJ983081 BZX983063:CAF983081 CJT983063:CKB983081 CTP983063:CTX983081 DDL983063:DDT983081 DNH983063:DNP983081 DXD983063:DXL983081 EGZ983063:EHH983081 EQV983063:ERD983081 FAR983063:FAZ983081 FKN983063:FKV983081 FUJ983063:FUR983081 GEF983063:GEN983081 GOB983063:GOJ983081 GXX983063:GYF983081 HHT983063:HIB983081 HRP983063:HRX983081 IBL983063:IBT983081 ILH983063:ILP983081 IVD983063:IVL983081 JEZ983063:JFH983081 JOV983063:JPD983081 JYR983063:JYZ983081 KIN983063:KIV983081 KSJ983063:KSR983081 LCF983063:LCN983081 LMB983063:LMJ983081 LVX983063:LWF983081 MFT983063:MGB983081 MPP983063:MPX983081 MZL983063:MZT983081 NJH983063:NJP983081 NTD983063:NTL983081 OCZ983063:ODH983081 OMV983063:OND983081 OWR983063:OWZ983081 PGN983063:PGV983081 PQJ983063:PQR983081 QAF983063:QAN983081 QKB983063:QKJ983081 QTX983063:QUF983081 RDT983063:REB983081 RNP983063:RNX983081 RXL983063:RXT983081 SHH983063:SHP983081 SRD983063:SRL983081 TAZ983063:TBH983081 TKV983063:TLD983081 TUR983063:TUZ983081 UEN983063:UEV983081 UOJ983063:UOR983081 UYF983063:UYN983081 VIB983063:VIJ983081 VRX983063:VSF983081 WBT983063:WCB983081 WLP983063:WLX983081 D38:L41 D36:L36 D23:L33">
      <formula1>1000000000000</formula1>
    </dataValidation>
    <dataValidation operator="lessThan" allowBlank="1" showInputMessage="1" showErrorMessage="1" error="Dado inválido._x000a_Preencher somente com número." sqref="D37:L37"/>
    <dataValidation type="date" operator="greaterThan" allowBlank="1" showInputMessage="1" showErrorMessage="1" sqref="D14:E14 I17">
      <formula1>42736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8" orientation="landscape" r:id="rId1"/>
  <ignoredErrors>
    <ignoredError sqref="H37" formula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92D050"/>
  </sheetPr>
  <dimension ref="B1:BB241"/>
  <sheetViews>
    <sheetView showGridLines="0" topLeftCell="A34" zoomScale="70" zoomScaleNormal="70" zoomScaleSheetLayoutView="115" zoomScalePageLayoutView="70" workbookViewId="0">
      <selection activeCell="G50" sqref="G50"/>
    </sheetView>
  </sheetViews>
  <sheetFormatPr defaultRowHeight="15" x14ac:dyDescent="0.25"/>
  <cols>
    <col min="1" max="1" width="2.5703125" style="131" customWidth="1"/>
    <col min="2" max="2" width="5.42578125" style="131" customWidth="1"/>
    <col min="3" max="3" width="55.7109375" style="131" bestFit="1" customWidth="1"/>
    <col min="4" max="4" width="10.5703125" style="131" customWidth="1"/>
    <col min="5" max="15" width="8.85546875" style="131" customWidth="1"/>
    <col min="16" max="16" width="11.42578125" style="131" customWidth="1"/>
    <col min="17" max="17" width="1.140625" style="215" customWidth="1"/>
    <col min="18" max="18" width="5.42578125" style="214" customWidth="1"/>
    <col min="19" max="19" width="5.7109375" style="214" customWidth="1"/>
    <col min="20" max="20" width="5.42578125" style="131" customWidth="1"/>
    <col min="21" max="21" width="55.7109375" style="215" bestFit="1" customWidth="1"/>
    <col min="22" max="34" width="9.42578125" style="131" customWidth="1"/>
    <col min="35" max="35" width="9.42578125" style="215" customWidth="1"/>
    <col min="36" max="37" width="9.42578125" style="214" customWidth="1"/>
    <col min="38" max="39" width="9.42578125" style="215" customWidth="1"/>
    <col min="40" max="53" width="9.42578125" style="131" customWidth="1"/>
    <col min="54" max="54" width="9.42578125" style="214" customWidth="1"/>
    <col min="55" max="59" width="9.42578125" style="131" customWidth="1"/>
    <col min="60" max="257" width="9.140625" style="131"/>
    <col min="258" max="258" width="5.42578125" style="131" customWidth="1"/>
    <col min="259" max="259" width="57.5703125" style="131" customWidth="1"/>
    <col min="260" max="271" width="8.85546875" style="131" customWidth="1"/>
    <col min="272" max="272" width="11.85546875" style="131" customWidth="1"/>
    <col min="273" max="273" width="1.140625" style="131" customWidth="1"/>
    <col min="274" max="275" width="5.7109375" style="131" customWidth="1"/>
    <col min="276" max="276" width="5.42578125" style="131" customWidth="1"/>
    <col min="277" max="277" width="58.140625" style="131" customWidth="1"/>
    <col min="278" max="289" width="9" style="131" customWidth="1"/>
    <col min="290" max="290" width="11.85546875" style="131" customWidth="1"/>
    <col min="291" max="291" width="1.140625" style="131" customWidth="1"/>
    <col min="292" max="293" width="5.7109375" style="131" customWidth="1"/>
    <col min="294" max="294" width="5.85546875" style="131" customWidth="1"/>
    <col min="295" max="295" width="60" style="131" bestFit="1" customWidth="1"/>
    <col min="296" max="307" width="9" style="131" customWidth="1"/>
    <col min="308" max="308" width="11.85546875" style="131" customWidth="1"/>
    <col min="309" max="309" width="1.140625" style="131" customWidth="1"/>
    <col min="310" max="310" width="5.7109375" style="131" customWidth="1"/>
    <col min="311" max="513" width="9.140625" style="131"/>
    <col min="514" max="514" width="5.42578125" style="131" customWidth="1"/>
    <col min="515" max="515" width="57.5703125" style="131" customWidth="1"/>
    <col min="516" max="527" width="8.85546875" style="131" customWidth="1"/>
    <col min="528" max="528" width="11.85546875" style="131" customWidth="1"/>
    <col min="529" max="529" width="1.140625" style="131" customWidth="1"/>
    <col min="530" max="531" width="5.7109375" style="131" customWidth="1"/>
    <col min="532" max="532" width="5.42578125" style="131" customWidth="1"/>
    <col min="533" max="533" width="58.140625" style="131" customWidth="1"/>
    <col min="534" max="545" width="9" style="131" customWidth="1"/>
    <col min="546" max="546" width="11.85546875" style="131" customWidth="1"/>
    <col min="547" max="547" width="1.140625" style="131" customWidth="1"/>
    <col min="548" max="549" width="5.7109375" style="131" customWidth="1"/>
    <col min="550" max="550" width="5.85546875" style="131" customWidth="1"/>
    <col min="551" max="551" width="60" style="131" bestFit="1" customWidth="1"/>
    <col min="552" max="563" width="9" style="131" customWidth="1"/>
    <col min="564" max="564" width="11.85546875" style="131" customWidth="1"/>
    <col min="565" max="565" width="1.140625" style="131" customWidth="1"/>
    <col min="566" max="566" width="5.7109375" style="131" customWidth="1"/>
    <col min="567" max="769" width="9.140625" style="131"/>
    <col min="770" max="770" width="5.42578125" style="131" customWidth="1"/>
    <col min="771" max="771" width="57.5703125" style="131" customWidth="1"/>
    <col min="772" max="783" width="8.85546875" style="131" customWidth="1"/>
    <col min="784" max="784" width="11.85546875" style="131" customWidth="1"/>
    <col min="785" max="785" width="1.140625" style="131" customWidth="1"/>
    <col min="786" max="787" width="5.7109375" style="131" customWidth="1"/>
    <col min="788" max="788" width="5.42578125" style="131" customWidth="1"/>
    <col min="789" max="789" width="58.140625" style="131" customWidth="1"/>
    <col min="790" max="801" width="9" style="131" customWidth="1"/>
    <col min="802" max="802" width="11.85546875" style="131" customWidth="1"/>
    <col min="803" max="803" width="1.140625" style="131" customWidth="1"/>
    <col min="804" max="805" width="5.7109375" style="131" customWidth="1"/>
    <col min="806" max="806" width="5.85546875" style="131" customWidth="1"/>
    <col min="807" max="807" width="60" style="131" bestFit="1" customWidth="1"/>
    <col min="808" max="819" width="9" style="131" customWidth="1"/>
    <col min="820" max="820" width="11.85546875" style="131" customWidth="1"/>
    <col min="821" max="821" width="1.140625" style="131" customWidth="1"/>
    <col min="822" max="822" width="5.7109375" style="131" customWidth="1"/>
    <col min="823" max="1025" width="9.140625" style="131"/>
    <col min="1026" max="1026" width="5.42578125" style="131" customWidth="1"/>
    <col min="1027" max="1027" width="57.5703125" style="131" customWidth="1"/>
    <col min="1028" max="1039" width="8.85546875" style="131" customWidth="1"/>
    <col min="1040" max="1040" width="11.85546875" style="131" customWidth="1"/>
    <col min="1041" max="1041" width="1.140625" style="131" customWidth="1"/>
    <col min="1042" max="1043" width="5.7109375" style="131" customWidth="1"/>
    <col min="1044" max="1044" width="5.42578125" style="131" customWidth="1"/>
    <col min="1045" max="1045" width="58.140625" style="131" customWidth="1"/>
    <col min="1046" max="1057" width="9" style="131" customWidth="1"/>
    <col min="1058" max="1058" width="11.85546875" style="131" customWidth="1"/>
    <col min="1059" max="1059" width="1.140625" style="131" customWidth="1"/>
    <col min="1060" max="1061" width="5.7109375" style="131" customWidth="1"/>
    <col min="1062" max="1062" width="5.85546875" style="131" customWidth="1"/>
    <col min="1063" max="1063" width="60" style="131" bestFit="1" customWidth="1"/>
    <col min="1064" max="1075" width="9" style="131" customWidth="1"/>
    <col min="1076" max="1076" width="11.85546875" style="131" customWidth="1"/>
    <col min="1077" max="1077" width="1.140625" style="131" customWidth="1"/>
    <col min="1078" max="1078" width="5.7109375" style="131" customWidth="1"/>
    <col min="1079" max="1281" width="9.140625" style="131"/>
    <col min="1282" max="1282" width="5.42578125" style="131" customWidth="1"/>
    <col min="1283" max="1283" width="57.5703125" style="131" customWidth="1"/>
    <col min="1284" max="1295" width="8.85546875" style="131" customWidth="1"/>
    <col min="1296" max="1296" width="11.85546875" style="131" customWidth="1"/>
    <col min="1297" max="1297" width="1.140625" style="131" customWidth="1"/>
    <col min="1298" max="1299" width="5.7109375" style="131" customWidth="1"/>
    <col min="1300" max="1300" width="5.42578125" style="131" customWidth="1"/>
    <col min="1301" max="1301" width="58.140625" style="131" customWidth="1"/>
    <col min="1302" max="1313" width="9" style="131" customWidth="1"/>
    <col min="1314" max="1314" width="11.85546875" style="131" customWidth="1"/>
    <col min="1315" max="1315" width="1.140625" style="131" customWidth="1"/>
    <col min="1316" max="1317" width="5.7109375" style="131" customWidth="1"/>
    <col min="1318" max="1318" width="5.85546875" style="131" customWidth="1"/>
    <col min="1319" max="1319" width="60" style="131" bestFit="1" customWidth="1"/>
    <col min="1320" max="1331" width="9" style="131" customWidth="1"/>
    <col min="1332" max="1332" width="11.85546875" style="131" customWidth="1"/>
    <col min="1333" max="1333" width="1.140625" style="131" customWidth="1"/>
    <col min="1334" max="1334" width="5.7109375" style="131" customWidth="1"/>
    <col min="1335" max="1537" width="9.140625" style="131"/>
    <col min="1538" max="1538" width="5.42578125" style="131" customWidth="1"/>
    <col min="1539" max="1539" width="57.5703125" style="131" customWidth="1"/>
    <col min="1540" max="1551" width="8.85546875" style="131" customWidth="1"/>
    <col min="1552" max="1552" width="11.85546875" style="131" customWidth="1"/>
    <col min="1553" max="1553" width="1.140625" style="131" customWidth="1"/>
    <col min="1554" max="1555" width="5.7109375" style="131" customWidth="1"/>
    <col min="1556" max="1556" width="5.42578125" style="131" customWidth="1"/>
    <col min="1557" max="1557" width="58.140625" style="131" customWidth="1"/>
    <col min="1558" max="1569" width="9" style="131" customWidth="1"/>
    <col min="1570" max="1570" width="11.85546875" style="131" customWidth="1"/>
    <col min="1571" max="1571" width="1.140625" style="131" customWidth="1"/>
    <col min="1572" max="1573" width="5.7109375" style="131" customWidth="1"/>
    <col min="1574" max="1574" width="5.85546875" style="131" customWidth="1"/>
    <col min="1575" max="1575" width="60" style="131" bestFit="1" customWidth="1"/>
    <col min="1576" max="1587" width="9" style="131" customWidth="1"/>
    <col min="1588" max="1588" width="11.85546875" style="131" customWidth="1"/>
    <col min="1589" max="1589" width="1.140625" style="131" customWidth="1"/>
    <col min="1590" max="1590" width="5.7109375" style="131" customWidth="1"/>
    <col min="1591" max="1793" width="9.140625" style="131"/>
    <col min="1794" max="1794" width="5.42578125" style="131" customWidth="1"/>
    <col min="1795" max="1795" width="57.5703125" style="131" customWidth="1"/>
    <col min="1796" max="1807" width="8.85546875" style="131" customWidth="1"/>
    <col min="1808" max="1808" width="11.85546875" style="131" customWidth="1"/>
    <col min="1809" max="1809" width="1.140625" style="131" customWidth="1"/>
    <col min="1810" max="1811" width="5.7109375" style="131" customWidth="1"/>
    <col min="1812" max="1812" width="5.42578125" style="131" customWidth="1"/>
    <col min="1813" max="1813" width="58.140625" style="131" customWidth="1"/>
    <col min="1814" max="1825" width="9" style="131" customWidth="1"/>
    <col min="1826" max="1826" width="11.85546875" style="131" customWidth="1"/>
    <col min="1827" max="1827" width="1.140625" style="131" customWidth="1"/>
    <col min="1828" max="1829" width="5.7109375" style="131" customWidth="1"/>
    <col min="1830" max="1830" width="5.85546875" style="131" customWidth="1"/>
    <col min="1831" max="1831" width="60" style="131" bestFit="1" customWidth="1"/>
    <col min="1832" max="1843" width="9" style="131" customWidth="1"/>
    <col min="1844" max="1844" width="11.85546875" style="131" customWidth="1"/>
    <col min="1845" max="1845" width="1.140625" style="131" customWidth="1"/>
    <col min="1846" max="1846" width="5.7109375" style="131" customWidth="1"/>
    <col min="1847" max="2049" width="9.140625" style="131"/>
    <col min="2050" max="2050" width="5.42578125" style="131" customWidth="1"/>
    <col min="2051" max="2051" width="57.5703125" style="131" customWidth="1"/>
    <col min="2052" max="2063" width="8.85546875" style="131" customWidth="1"/>
    <col min="2064" max="2064" width="11.85546875" style="131" customWidth="1"/>
    <col min="2065" max="2065" width="1.140625" style="131" customWidth="1"/>
    <col min="2066" max="2067" width="5.7109375" style="131" customWidth="1"/>
    <col min="2068" max="2068" width="5.42578125" style="131" customWidth="1"/>
    <col min="2069" max="2069" width="58.140625" style="131" customWidth="1"/>
    <col min="2070" max="2081" width="9" style="131" customWidth="1"/>
    <col min="2082" max="2082" width="11.85546875" style="131" customWidth="1"/>
    <col min="2083" max="2083" width="1.140625" style="131" customWidth="1"/>
    <col min="2084" max="2085" width="5.7109375" style="131" customWidth="1"/>
    <col min="2086" max="2086" width="5.85546875" style="131" customWidth="1"/>
    <col min="2087" max="2087" width="60" style="131" bestFit="1" customWidth="1"/>
    <col min="2088" max="2099" width="9" style="131" customWidth="1"/>
    <col min="2100" max="2100" width="11.85546875" style="131" customWidth="1"/>
    <col min="2101" max="2101" width="1.140625" style="131" customWidth="1"/>
    <col min="2102" max="2102" width="5.7109375" style="131" customWidth="1"/>
    <col min="2103" max="2305" width="9.140625" style="131"/>
    <col min="2306" max="2306" width="5.42578125" style="131" customWidth="1"/>
    <col min="2307" max="2307" width="57.5703125" style="131" customWidth="1"/>
    <col min="2308" max="2319" width="8.85546875" style="131" customWidth="1"/>
    <col min="2320" max="2320" width="11.85546875" style="131" customWidth="1"/>
    <col min="2321" max="2321" width="1.140625" style="131" customWidth="1"/>
    <col min="2322" max="2323" width="5.7109375" style="131" customWidth="1"/>
    <col min="2324" max="2324" width="5.42578125" style="131" customWidth="1"/>
    <col min="2325" max="2325" width="58.140625" style="131" customWidth="1"/>
    <col min="2326" max="2337" width="9" style="131" customWidth="1"/>
    <col min="2338" max="2338" width="11.85546875" style="131" customWidth="1"/>
    <col min="2339" max="2339" width="1.140625" style="131" customWidth="1"/>
    <col min="2340" max="2341" width="5.7109375" style="131" customWidth="1"/>
    <col min="2342" max="2342" width="5.85546875" style="131" customWidth="1"/>
    <col min="2343" max="2343" width="60" style="131" bestFit="1" customWidth="1"/>
    <col min="2344" max="2355" width="9" style="131" customWidth="1"/>
    <col min="2356" max="2356" width="11.85546875" style="131" customWidth="1"/>
    <col min="2357" max="2357" width="1.140625" style="131" customWidth="1"/>
    <col min="2358" max="2358" width="5.7109375" style="131" customWidth="1"/>
    <col min="2359" max="2561" width="9.140625" style="131"/>
    <col min="2562" max="2562" width="5.42578125" style="131" customWidth="1"/>
    <col min="2563" max="2563" width="57.5703125" style="131" customWidth="1"/>
    <col min="2564" max="2575" width="8.85546875" style="131" customWidth="1"/>
    <col min="2576" max="2576" width="11.85546875" style="131" customWidth="1"/>
    <col min="2577" max="2577" width="1.140625" style="131" customWidth="1"/>
    <col min="2578" max="2579" width="5.7109375" style="131" customWidth="1"/>
    <col min="2580" max="2580" width="5.42578125" style="131" customWidth="1"/>
    <col min="2581" max="2581" width="58.140625" style="131" customWidth="1"/>
    <col min="2582" max="2593" width="9" style="131" customWidth="1"/>
    <col min="2594" max="2594" width="11.85546875" style="131" customWidth="1"/>
    <col min="2595" max="2595" width="1.140625" style="131" customWidth="1"/>
    <col min="2596" max="2597" width="5.7109375" style="131" customWidth="1"/>
    <col min="2598" max="2598" width="5.85546875" style="131" customWidth="1"/>
    <col min="2599" max="2599" width="60" style="131" bestFit="1" customWidth="1"/>
    <col min="2600" max="2611" width="9" style="131" customWidth="1"/>
    <col min="2612" max="2612" width="11.85546875" style="131" customWidth="1"/>
    <col min="2613" max="2613" width="1.140625" style="131" customWidth="1"/>
    <col min="2614" max="2614" width="5.7109375" style="131" customWidth="1"/>
    <col min="2615" max="2817" width="9.140625" style="131"/>
    <col min="2818" max="2818" width="5.42578125" style="131" customWidth="1"/>
    <col min="2819" max="2819" width="57.5703125" style="131" customWidth="1"/>
    <col min="2820" max="2831" width="8.85546875" style="131" customWidth="1"/>
    <col min="2832" max="2832" width="11.85546875" style="131" customWidth="1"/>
    <col min="2833" max="2833" width="1.140625" style="131" customWidth="1"/>
    <col min="2834" max="2835" width="5.7109375" style="131" customWidth="1"/>
    <col min="2836" max="2836" width="5.42578125" style="131" customWidth="1"/>
    <col min="2837" max="2837" width="58.140625" style="131" customWidth="1"/>
    <col min="2838" max="2849" width="9" style="131" customWidth="1"/>
    <col min="2850" max="2850" width="11.85546875" style="131" customWidth="1"/>
    <col min="2851" max="2851" width="1.140625" style="131" customWidth="1"/>
    <col min="2852" max="2853" width="5.7109375" style="131" customWidth="1"/>
    <col min="2854" max="2854" width="5.85546875" style="131" customWidth="1"/>
    <col min="2855" max="2855" width="60" style="131" bestFit="1" customWidth="1"/>
    <col min="2856" max="2867" width="9" style="131" customWidth="1"/>
    <col min="2868" max="2868" width="11.85546875" style="131" customWidth="1"/>
    <col min="2869" max="2869" width="1.140625" style="131" customWidth="1"/>
    <col min="2870" max="2870" width="5.7109375" style="131" customWidth="1"/>
    <col min="2871" max="3073" width="9.140625" style="131"/>
    <col min="3074" max="3074" width="5.42578125" style="131" customWidth="1"/>
    <col min="3075" max="3075" width="57.5703125" style="131" customWidth="1"/>
    <col min="3076" max="3087" width="8.85546875" style="131" customWidth="1"/>
    <col min="3088" max="3088" width="11.85546875" style="131" customWidth="1"/>
    <col min="3089" max="3089" width="1.140625" style="131" customWidth="1"/>
    <col min="3090" max="3091" width="5.7109375" style="131" customWidth="1"/>
    <col min="3092" max="3092" width="5.42578125" style="131" customWidth="1"/>
    <col min="3093" max="3093" width="58.140625" style="131" customWidth="1"/>
    <col min="3094" max="3105" width="9" style="131" customWidth="1"/>
    <col min="3106" max="3106" width="11.85546875" style="131" customWidth="1"/>
    <col min="3107" max="3107" width="1.140625" style="131" customWidth="1"/>
    <col min="3108" max="3109" width="5.7109375" style="131" customWidth="1"/>
    <col min="3110" max="3110" width="5.85546875" style="131" customWidth="1"/>
    <col min="3111" max="3111" width="60" style="131" bestFit="1" customWidth="1"/>
    <col min="3112" max="3123" width="9" style="131" customWidth="1"/>
    <col min="3124" max="3124" width="11.85546875" style="131" customWidth="1"/>
    <col min="3125" max="3125" width="1.140625" style="131" customWidth="1"/>
    <col min="3126" max="3126" width="5.7109375" style="131" customWidth="1"/>
    <col min="3127" max="3329" width="9.140625" style="131"/>
    <col min="3330" max="3330" width="5.42578125" style="131" customWidth="1"/>
    <col min="3331" max="3331" width="57.5703125" style="131" customWidth="1"/>
    <col min="3332" max="3343" width="8.85546875" style="131" customWidth="1"/>
    <col min="3344" max="3344" width="11.85546875" style="131" customWidth="1"/>
    <col min="3345" max="3345" width="1.140625" style="131" customWidth="1"/>
    <col min="3346" max="3347" width="5.7109375" style="131" customWidth="1"/>
    <col min="3348" max="3348" width="5.42578125" style="131" customWidth="1"/>
    <col min="3349" max="3349" width="58.140625" style="131" customWidth="1"/>
    <col min="3350" max="3361" width="9" style="131" customWidth="1"/>
    <col min="3362" max="3362" width="11.85546875" style="131" customWidth="1"/>
    <col min="3363" max="3363" width="1.140625" style="131" customWidth="1"/>
    <col min="3364" max="3365" width="5.7109375" style="131" customWidth="1"/>
    <col min="3366" max="3366" width="5.85546875" style="131" customWidth="1"/>
    <col min="3367" max="3367" width="60" style="131" bestFit="1" customWidth="1"/>
    <col min="3368" max="3379" width="9" style="131" customWidth="1"/>
    <col min="3380" max="3380" width="11.85546875" style="131" customWidth="1"/>
    <col min="3381" max="3381" width="1.140625" style="131" customWidth="1"/>
    <col min="3382" max="3382" width="5.7109375" style="131" customWidth="1"/>
    <col min="3383" max="3585" width="9.140625" style="131"/>
    <col min="3586" max="3586" width="5.42578125" style="131" customWidth="1"/>
    <col min="3587" max="3587" width="57.5703125" style="131" customWidth="1"/>
    <col min="3588" max="3599" width="8.85546875" style="131" customWidth="1"/>
    <col min="3600" max="3600" width="11.85546875" style="131" customWidth="1"/>
    <col min="3601" max="3601" width="1.140625" style="131" customWidth="1"/>
    <col min="3602" max="3603" width="5.7109375" style="131" customWidth="1"/>
    <col min="3604" max="3604" width="5.42578125" style="131" customWidth="1"/>
    <col min="3605" max="3605" width="58.140625" style="131" customWidth="1"/>
    <col min="3606" max="3617" width="9" style="131" customWidth="1"/>
    <col min="3618" max="3618" width="11.85546875" style="131" customWidth="1"/>
    <col min="3619" max="3619" width="1.140625" style="131" customWidth="1"/>
    <col min="3620" max="3621" width="5.7109375" style="131" customWidth="1"/>
    <col min="3622" max="3622" width="5.85546875" style="131" customWidth="1"/>
    <col min="3623" max="3623" width="60" style="131" bestFit="1" customWidth="1"/>
    <col min="3624" max="3635" width="9" style="131" customWidth="1"/>
    <col min="3636" max="3636" width="11.85546875" style="131" customWidth="1"/>
    <col min="3637" max="3637" width="1.140625" style="131" customWidth="1"/>
    <col min="3638" max="3638" width="5.7109375" style="131" customWidth="1"/>
    <col min="3639" max="3841" width="9.140625" style="131"/>
    <col min="3842" max="3842" width="5.42578125" style="131" customWidth="1"/>
    <col min="3843" max="3843" width="57.5703125" style="131" customWidth="1"/>
    <col min="3844" max="3855" width="8.85546875" style="131" customWidth="1"/>
    <col min="3856" max="3856" width="11.85546875" style="131" customWidth="1"/>
    <col min="3857" max="3857" width="1.140625" style="131" customWidth="1"/>
    <col min="3858" max="3859" width="5.7109375" style="131" customWidth="1"/>
    <col min="3860" max="3860" width="5.42578125" style="131" customWidth="1"/>
    <col min="3861" max="3861" width="58.140625" style="131" customWidth="1"/>
    <col min="3862" max="3873" width="9" style="131" customWidth="1"/>
    <col min="3874" max="3874" width="11.85546875" style="131" customWidth="1"/>
    <col min="3875" max="3875" width="1.140625" style="131" customWidth="1"/>
    <col min="3876" max="3877" width="5.7109375" style="131" customWidth="1"/>
    <col min="3878" max="3878" width="5.85546875" style="131" customWidth="1"/>
    <col min="3879" max="3879" width="60" style="131" bestFit="1" customWidth="1"/>
    <col min="3880" max="3891" width="9" style="131" customWidth="1"/>
    <col min="3892" max="3892" width="11.85546875" style="131" customWidth="1"/>
    <col min="3893" max="3893" width="1.140625" style="131" customWidth="1"/>
    <col min="3894" max="3894" width="5.7109375" style="131" customWidth="1"/>
    <col min="3895" max="4097" width="9.140625" style="131"/>
    <col min="4098" max="4098" width="5.42578125" style="131" customWidth="1"/>
    <col min="4099" max="4099" width="57.5703125" style="131" customWidth="1"/>
    <col min="4100" max="4111" width="8.85546875" style="131" customWidth="1"/>
    <col min="4112" max="4112" width="11.85546875" style="131" customWidth="1"/>
    <col min="4113" max="4113" width="1.140625" style="131" customWidth="1"/>
    <col min="4114" max="4115" width="5.7109375" style="131" customWidth="1"/>
    <col min="4116" max="4116" width="5.42578125" style="131" customWidth="1"/>
    <col min="4117" max="4117" width="58.140625" style="131" customWidth="1"/>
    <col min="4118" max="4129" width="9" style="131" customWidth="1"/>
    <col min="4130" max="4130" width="11.85546875" style="131" customWidth="1"/>
    <col min="4131" max="4131" width="1.140625" style="131" customWidth="1"/>
    <col min="4132" max="4133" width="5.7109375" style="131" customWidth="1"/>
    <col min="4134" max="4134" width="5.85546875" style="131" customWidth="1"/>
    <col min="4135" max="4135" width="60" style="131" bestFit="1" customWidth="1"/>
    <col min="4136" max="4147" width="9" style="131" customWidth="1"/>
    <col min="4148" max="4148" width="11.85546875" style="131" customWidth="1"/>
    <col min="4149" max="4149" width="1.140625" style="131" customWidth="1"/>
    <col min="4150" max="4150" width="5.7109375" style="131" customWidth="1"/>
    <col min="4151" max="4353" width="9.140625" style="131"/>
    <col min="4354" max="4354" width="5.42578125" style="131" customWidth="1"/>
    <col min="4355" max="4355" width="57.5703125" style="131" customWidth="1"/>
    <col min="4356" max="4367" width="8.85546875" style="131" customWidth="1"/>
    <col min="4368" max="4368" width="11.85546875" style="131" customWidth="1"/>
    <col min="4369" max="4369" width="1.140625" style="131" customWidth="1"/>
    <col min="4370" max="4371" width="5.7109375" style="131" customWidth="1"/>
    <col min="4372" max="4372" width="5.42578125" style="131" customWidth="1"/>
    <col min="4373" max="4373" width="58.140625" style="131" customWidth="1"/>
    <col min="4374" max="4385" width="9" style="131" customWidth="1"/>
    <col min="4386" max="4386" width="11.85546875" style="131" customWidth="1"/>
    <col min="4387" max="4387" width="1.140625" style="131" customWidth="1"/>
    <col min="4388" max="4389" width="5.7109375" style="131" customWidth="1"/>
    <col min="4390" max="4390" width="5.85546875" style="131" customWidth="1"/>
    <col min="4391" max="4391" width="60" style="131" bestFit="1" customWidth="1"/>
    <col min="4392" max="4403" width="9" style="131" customWidth="1"/>
    <col min="4404" max="4404" width="11.85546875" style="131" customWidth="1"/>
    <col min="4405" max="4405" width="1.140625" style="131" customWidth="1"/>
    <col min="4406" max="4406" width="5.7109375" style="131" customWidth="1"/>
    <col min="4407" max="4609" width="9.140625" style="131"/>
    <col min="4610" max="4610" width="5.42578125" style="131" customWidth="1"/>
    <col min="4611" max="4611" width="57.5703125" style="131" customWidth="1"/>
    <col min="4612" max="4623" width="8.85546875" style="131" customWidth="1"/>
    <col min="4624" max="4624" width="11.85546875" style="131" customWidth="1"/>
    <col min="4625" max="4625" width="1.140625" style="131" customWidth="1"/>
    <col min="4626" max="4627" width="5.7109375" style="131" customWidth="1"/>
    <col min="4628" max="4628" width="5.42578125" style="131" customWidth="1"/>
    <col min="4629" max="4629" width="58.140625" style="131" customWidth="1"/>
    <col min="4630" max="4641" width="9" style="131" customWidth="1"/>
    <col min="4642" max="4642" width="11.85546875" style="131" customWidth="1"/>
    <col min="4643" max="4643" width="1.140625" style="131" customWidth="1"/>
    <col min="4644" max="4645" width="5.7109375" style="131" customWidth="1"/>
    <col min="4646" max="4646" width="5.85546875" style="131" customWidth="1"/>
    <col min="4647" max="4647" width="60" style="131" bestFit="1" customWidth="1"/>
    <col min="4648" max="4659" width="9" style="131" customWidth="1"/>
    <col min="4660" max="4660" width="11.85546875" style="131" customWidth="1"/>
    <col min="4661" max="4661" width="1.140625" style="131" customWidth="1"/>
    <col min="4662" max="4662" width="5.7109375" style="131" customWidth="1"/>
    <col min="4663" max="4865" width="9.140625" style="131"/>
    <col min="4866" max="4866" width="5.42578125" style="131" customWidth="1"/>
    <col min="4867" max="4867" width="57.5703125" style="131" customWidth="1"/>
    <col min="4868" max="4879" width="8.85546875" style="131" customWidth="1"/>
    <col min="4880" max="4880" width="11.85546875" style="131" customWidth="1"/>
    <col min="4881" max="4881" width="1.140625" style="131" customWidth="1"/>
    <col min="4882" max="4883" width="5.7109375" style="131" customWidth="1"/>
    <col min="4884" max="4884" width="5.42578125" style="131" customWidth="1"/>
    <col min="4885" max="4885" width="58.140625" style="131" customWidth="1"/>
    <col min="4886" max="4897" width="9" style="131" customWidth="1"/>
    <col min="4898" max="4898" width="11.85546875" style="131" customWidth="1"/>
    <col min="4899" max="4899" width="1.140625" style="131" customWidth="1"/>
    <col min="4900" max="4901" width="5.7109375" style="131" customWidth="1"/>
    <col min="4902" max="4902" width="5.85546875" style="131" customWidth="1"/>
    <col min="4903" max="4903" width="60" style="131" bestFit="1" customWidth="1"/>
    <col min="4904" max="4915" width="9" style="131" customWidth="1"/>
    <col min="4916" max="4916" width="11.85546875" style="131" customWidth="1"/>
    <col min="4917" max="4917" width="1.140625" style="131" customWidth="1"/>
    <col min="4918" max="4918" width="5.7109375" style="131" customWidth="1"/>
    <col min="4919" max="5121" width="9.140625" style="131"/>
    <col min="5122" max="5122" width="5.42578125" style="131" customWidth="1"/>
    <col min="5123" max="5123" width="57.5703125" style="131" customWidth="1"/>
    <col min="5124" max="5135" width="8.85546875" style="131" customWidth="1"/>
    <col min="5136" max="5136" width="11.85546875" style="131" customWidth="1"/>
    <col min="5137" max="5137" width="1.140625" style="131" customWidth="1"/>
    <col min="5138" max="5139" width="5.7109375" style="131" customWidth="1"/>
    <col min="5140" max="5140" width="5.42578125" style="131" customWidth="1"/>
    <col min="5141" max="5141" width="58.140625" style="131" customWidth="1"/>
    <col min="5142" max="5153" width="9" style="131" customWidth="1"/>
    <col min="5154" max="5154" width="11.85546875" style="131" customWidth="1"/>
    <col min="5155" max="5155" width="1.140625" style="131" customWidth="1"/>
    <col min="5156" max="5157" width="5.7109375" style="131" customWidth="1"/>
    <col min="5158" max="5158" width="5.85546875" style="131" customWidth="1"/>
    <col min="5159" max="5159" width="60" style="131" bestFit="1" customWidth="1"/>
    <col min="5160" max="5171" width="9" style="131" customWidth="1"/>
    <col min="5172" max="5172" width="11.85546875" style="131" customWidth="1"/>
    <col min="5173" max="5173" width="1.140625" style="131" customWidth="1"/>
    <col min="5174" max="5174" width="5.7109375" style="131" customWidth="1"/>
    <col min="5175" max="5377" width="9.140625" style="131"/>
    <col min="5378" max="5378" width="5.42578125" style="131" customWidth="1"/>
    <col min="5379" max="5379" width="57.5703125" style="131" customWidth="1"/>
    <col min="5380" max="5391" width="8.85546875" style="131" customWidth="1"/>
    <col min="5392" max="5392" width="11.85546875" style="131" customWidth="1"/>
    <col min="5393" max="5393" width="1.140625" style="131" customWidth="1"/>
    <col min="5394" max="5395" width="5.7109375" style="131" customWidth="1"/>
    <col min="5396" max="5396" width="5.42578125" style="131" customWidth="1"/>
    <col min="5397" max="5397" width="58.140625" style="131" customWidth="1"/>
    <col min="5398" max="5409" width="9" style="131" customWidth="1"/>
    <col min="5410" max="5410" width="11.85546875" style="131" customWidth="1"/>
    <col min="5411" max="5411" width="1.140625" style="131" customWidth="1"/>
    <col min="5412" max="5413" width="5.7109375" style="131" customWidth="1"/>
    <col min="5414" max="5414" width="5.85546875" style="131" customWidth="1"/>
    <col min="5415" max="5415" width="60" style="131" bestFit="1" customWidth="1"/>
    <col min="5416" max="5427" width="9" style="131" customWidth="1"/>
    <col min="5428" max="5428" width="11.85546875" style="131" customWidth="1"/>
    <col min="5429" max="5429" width="1.140625" style="131" customWidth="1"/>
    <col min="5430" max="5430" width="5.7109375" style="131" customWidth="1"/>
    <col min="5431" max="5633" width="9.140625" style="131"/>
    <col min="5634" max="5634" width="5.42578125" style="131" customWidth="1"/>
    <col min="5635" max="5635" width="57.5703125" style="131" customWidth="1"/>
    <col min="5636" max="5647" width="8.85546875" style="131" customWidth="1"/>
    <col min="5648" max="5648" width="11.85546875" style="131" customWidth="1"/>
    <col min="5649" max="5649" width="1.140625" style="131" customWidth="1"/>
    <col min="5650" max="5651" width="5.7109375" style="131" customWidth="1"/>
    <col min="5652" max="5652" width="5.42578125" style="131" customWidth="1"/>
    <col min="5653" max="5653" width="58.140625" style="131" customWidth="1"/>
    <col min="5654" max="5665" width="9" style="131" customWidth="1"/>
    <col min="5666" max="5666" width="11.85546875" style="131" customWidth="1"/>
    <col min="5667" max="5667" width="1.140625" style="131" customWidth="1"/>
    <col min="5668" max="5669" width="5.7109375" style="131" customWidth="1"/>
    <col min="5670" max="5670" width="5.85546875" style="131" customWidth="1"/>
    <col min="5671" max="5671" width="60" style="131" bestFit="1" customWidth="1"/>
    <col min="5672" max="5683" width="9" style="131" customWidth="1"/>
    <col min="5684" max="5684" width="11.85546875" style="131" customWidth="1"/>
    <col min="5685" max="5685" width="1.140625" style="131" customWidth="1"/>
    <col min="5686" max="5686" width="5.7109375" style="131" customWidth="1"/>
    <col min="5687" max="5889" width="9.140625" style="131"/>
    <col min="5890" max="5890" width="5.42578125" style="131" customWidth="1"/>
    <col min="5891" max="5891" width="57.5703125" style="131" customWidth="1"/>
    <col min="5892" max="5903" width="8.85546875" style="131" customWidth="1"/>
    <col min="5904" max="5904" width="11.85546875" style="131" customWidth="1"/>
    <col min="5905" max="5905" width="1.140625" style="131" customWidth="1"/>
    <col min="5906" max="5907" width="5.7109375" style="131" customWidth="1"/>
    <col min="5908" max="5908" width="5.42578125" style="131" customWidth="1"/>
    <col min="5909" max="5909" width="58.140625" style="131" customWidth="1"/>
    <col min="5910" max="5921" width="9" style="131" customWidth="1"/>
    <col min="5922" max="5922" width="11.85546875" style="131" customWidth="1"/>
    <col min="5923" max="5923" width="1.140625" style="131" customWidth="1"/>
    <col min="5924" max="5925" width="5.7109375" style="131" customWidth="1"/>
    <col min="5926" max="5926" width="5.85546875" style="131" customWidth="1"/>
    <col min="5927" max="5927" width="60" style="131" bestFit="1" customWidth="1"/>
    <col min="5928" max="5939" width="9" style="131" customWidth="1"/>
    <col min="5940" max="5940" width="11.85546875" style="131" customWidth="1"/>
    <col min="5941" max="5941" width="1.140625" style="131" customWidth="1"/>
    <col min="5942" max="5942" width="5.7109375" style="131" customWidth="1"/>
    <col min="5943" max="6145" width="9.140625" style="131"/>
    <col min="6146" max="6146" width="5.42578125" style="131" customWidth="1"/>
    <col min="6147" max="6147" width="57.5703125" style="131" customWidth="1"/>
    <col min="6148" max="6159" width="8.85546875" style="131" customWidth="1"/>
    <col min="6160" max="6160" width="11.85546875" style="131" customWidth="1"/>
    <col min="6161" max="6161" width="1.140625" style="131" customWidth="1"/>
    <col min="6162" max="6163" width="5.7109375" style="131" customWidth="1"/>
    <col min="6164" max="6164" width="5.42578125" style="131" customWidth="1"/>
    <col min="6165" max="6165" width="58.140625" style="131" customWidth="1"/>
    <col min="6166" max="6177" width="9" style="131" customWidth="1"/>
    <col min="6178" max="6178" width="11.85546875" style="131" customWidth="1"/>
    <col min="6179" max="6179" width="1.140625" style="131" customWidth="1"/>
    <col min="6180" max="6181" width="5.7109375" style="131" customWidth="1"/>
    <col min="6182" max="6182" width="5.85546875" style="131" customWidth="1"/>
    <col min="6183" max="6183" width="60" style="131" bestFit="1" customWidth="1"/>
    <col min="6184" max="6195" width="9" style="131" customWidth="1"/>
    <col min="6196" max="6196" width="11.85546875" style="131" customWidth="1"/>
    <col min="6197" max="6197" width="1.140625" style="131" customWidth="1"/>
    <col min="6198" max="6198" width="5.7109375" style="131" customWidth="1"/>
    <col min="6199" max="6401" width="9.140625" style="131"/>
    <col min="6402" max="6402" width="5.42578125" style="131" customWidth="1"/>
    <col min="6403" max="6403" width="57.5703125" style="131" customWidth="1"/>
    <col min="6404" max="6415" width="8.85546875" style="131" customWidth="1"/>
    <col min="6416" max="6416" width="11.85546875" style="131" customWidth="1"/>
    <col min="6417" max="6417" width="1.140625" style="131" customWidth="1"/>
    <col min="6418" max="6419" width="5.7109375" style="131" customWidth="1"/>
    <col min="6420" max="6420" width="5.42578125" style="131" customWidth="1"/>
    <col min="6421" max="6421" width="58.140625" style="131" customWidth="1"/>
    <col min="6422" max="6433" width="9" style="131" customWidth="1"/>
    <col min="6434" max="6434" width="11.85546875" style="131" customWidth="1"/>
    <col min="6435" max="6435" width="1.140625" style="131" customWidth="1"/>
    <col min="6436" max="6437" width="5.7109375" style="131" customWidth="1"/>
    <col min="6438" max="6438" width="5.85546875" style="131" customWidth="1"/>
    <col min="6439" max="6439" width="60" style="131" bestFit="1" customWidth="1"/>
    <col min="6440" max="6451" width="9" style="131" customWidth="1"/>
    <col min="6452" max="6452" width="11.85546875" style="131" customWidth="1"/>
    <col min="6453" max="6453" width="1.140625" style="131" customWidth="1"/>
    <col min="6454" max="6454" width="5.7109375" style="131" customWidth="1"/>
    <col min="6455" max="6657" width="9.140625" style="131"/>
    <col min="6658" max="6658" width="5.42578125" style="131" customWidth="1"/>
    <col min="6659" max="6659" width="57.5703125" style="131" customWidth="1"/>
    <col min="6660" max="6671" width="8.85546875" style="131" customWidth="1"/>
    <col min="6672" max="6672" width="11.85546875" style="131" customWidth="1"/>
    <col min="6673" max="6673" width="1.140625" style="131" customWidth="1"/>
    <col min="6674" max="6675" width="5.7109375" style="131" customWidth="1"/>
    <col min="6676" max="6676" width="5.42578125" style="131" customWidth="1"/>
    <col min="6677" max="6677" width="58.140625" style="131" customWidth="1"/>
    <col min="6678" max="6689" width="9" style="131" customWidth="1"/>
    <col min="6690" max="6690" width="11.85546875" style="131" customWidth="1"/>
    <col min="6691" max="6691" width="1.140625" style="131" customWidth="1"/>
    <col min="6692" max="6693" width="5.7109375" style="131" customWidth="1"/>
    <col min="6694" max="6694" width="5.85546875" style="131" customWidth="1"/>
    <col min="6695" max="6695" width="60" style="131" bestFit="1" customWidth="1"/>
    <col min="6696" max="6707" width="9" style="131" customWidth="1"/>
    <col min="6708" max="6708" width="11.85546875" style="131" customWidth="1"/>
    <col min="6709" max="6709" width="1.140625" style="131" customWidth="1"/>
    <col min="6710" max="6710" width="5.7109375" style="131" customWidth="1"/>
    <col min="6711" max="6913" width="9.140625" style="131"/>
    <col min="6914" max="6914" width="5.42578125" style="131" customWidth="1"/>
    <col min="6915" max="6915" width="57.5703125" style="131" customWidth="1"/>
    <col min="6916" max="6927" width="8.85546875" style="131" customWidth="1"/>
    <col min="6928" max="6928" width="11.85546875" style="131" customWidth="1"/>
    <col min="6929" max="6929" width="1.140625" style="131" customWidth="1"/>
    <col min="6930" max="6931" width="5.7109375" style="131" customWidth="1"/>
    <col min="6932" max="6932" width="5.42578125" style="131" customWidth="1"/>
    <col min="6933" max="6933" width="58.140625" style="131" customWidth="1"/>
    <col min="6934" max="6945" width="9" style="131" customWidth="1"/>
    <col min="6946" max="6946" width="11.85546875" style="131" customWidth="1"/>
    <col min="6947" max="6947" width="1.140625" style="131" customWidth="1"/>
    <col min="6948" max="6949" width="5.7109375" style="131" customWidth="1"/>
    <col min="6950" max="6950" width="5.85546875" style="131" customWidth="1"/>
    <col min="6951" max="6951" width="60" style="131" bestFit="1" customWidth="1"/>
    <col min="6952" max="6963" width="9" style="131" customWidth="1"/>
    <col min="6964" max="6964" width="11.85546875" style="131" customWidth="1"/>
    <col min="6965" max="6965" width="1.140625" style="131" customWidth="1"/>
    <col min="6966" max="6966" width="5.7109375" style="131" customWidth="1"/>
    <col min="6967" max="7169" width="9.140625" style="131"/>
    <col min="7170" max="7170" width="5.42578125" style="131" customWidth="1"/>
    <col min="7171" max="7171" width="57.5703125" style="131" customWidth="1"/>
    <col min="7172" max="7183" width="8.85546875" style="131" customWidth="1"/>
    <col min="7184" max="7184" width="11.85546875" style="131" customWidth="1"/>
    <col min="7185" max="7185" width="1.140625" style="131" customWidth="1"/>
    <col min="7186" max="7187" width="5.7109375" style="131" customWidth="1"/>
    <col min="7188" max="7188" width="5.42578125" style="131" customWidth="1"/>
    <col min="7189" max="7189" width="58.140625" style="131" customWidth="1"/>
    <col min="7190" max="7201" width="9" style="131" customWidth="1"/>
    <col min="7202" max="7202" width="11.85546875" style="131" customWidth="1"/>
    <col min="7203" max="7203" width="1.140625" style="131" customWidth="1"/>
    <col min="7204" max="7205" width="5.7109375" style="131" customWidth="1"/>
    <col min="7206" max="7206" width="5.85546875" style="131" customWidth="1"/>
    <col min="7207" max="7207" width="60" style="131" bestFit="1" customWidth="1"/>
    <col min="7208" max="7219" width="9" style="131" customWidth="1"/>
    <col min="7220" max="7220" width="11.85546875" style="131" customWidth="1"/>
    <col min="7221" max="7221" width="1.140625" style="131" customWidth="1"/>
    <col min="7222" max="7222" width="5.7109375" style="131" customWidth="1"/>
    <col min="7223" max="7425" width="9.140625" style="131"/>
    <col min="7426" max="7426" width="5.42578125" style="131" customWidth="1"/>
    <col min="7427" max="7427" width="57.5703125" style="131" customWidth="1"/>
    <col min="7428" max="7439" width="8.85546875" style="131" customWidth="1"/>
    <col min="7440" max="7440" width="11.85546875" style="131" customWidth="1"/>
    <col min="7441" max="7441" width="1.140625" style="131" customWidth="1"/>
    <col min="7442" max="7443" width="5.7109375" style="131" customWidth="1"/>
    <col min="7444" max="7444" width="5.42578125" style="131" customWidth="1"/>
    <col min="7445" max="7445" width="58.140625" style="131" customWidth="1"/>
    <col min="7446" max="7457" width="9" style="131" customWidth="1"/>
    <col min="7458" max="7458" width="11.85546875" style="131" customWidth="1"/>
    <col min="7459" max="7459" width="1.140625" style="131" customWidth="1"/>
    <col min="7460" max="7461" width="5.7109375" style="131" customWidth="1"/>
    <col min="7462" max="7462" width="5.85546875" style="131" customWidth="1"/>
    <col min="7463" max="7463" width="60" style="131" bestFit="1" customWidth="1"/>
    <col min="7464" max="7475" width="9" style="131" customWidth="1"/>
    <col min="7476" max="7476" width="11.85546875" style="131" customWidth="1"/>
    <col min="7477" max="7477" width="1.140625" style="131" customWidth="1"/>
    <col min="7478" max="7478" width="5.7109375" style="131" customWidth="1"/>
    <col min="7479" max="7681" width="9.140625" style="131"/>
    <col min="7682" max="7682" width="5.42578125" style="131" customWidth="1"/>
    <col min="7683" max="7683" width="57.5703125" style="131" customWidth="1"/>
    <col min="7684" max="7695" width="8.85546875" style="131" customWidth="1"/>
    <col min="7696" max="7696" width="11.85546875" style="131" customWidth="1"/>
    <col min="7697" max="7697" width="1.140625" style="131" customWidth="1"/>
    <col min="7698" max="7699" width="5.7109375" style="131" customWidth="1"/>
    <col min="7700" max="7700" width="5.42578125" style="131" customWidth="1"/>
    <col min="7701" max="7701" width="58.140625" style="131" customWidth="1"/>
    <col min="7702" max="7713" width="9" style="131" customWidth="1"/>
    <col min="7714" max="7714" width="11.85546875" style="131" customWidth="1"/>
    <col min="7715" max="7715" width="1.140625" style="131" customWidth="1"/>
    <col min="7716" max="7717" width="5.7109375" style="131" customWidth="1"/>
    <col min="7718" max="7718" width="5.85546875" style="131" customWidth="1"/>
    <col min="7719" max="7719" width="60" style="131" bestFit="1" customWidth="1"/>
    <col min="7720" max="7731" width="9" style="131" customWidth="1"/>
    <col min="7732" max="7732" width="11.85546875" style="131" customWidth="1"/>
    <col min="7733" max="7733" width="1.140625" style="131" customWidth="1"/>
    <col min="7734" max="7734" width="5.7109375" style="131" customWidth="1"/>
    <col min="7735" max="7937" width="9.140625" style="131"/>
    <col min="7938" max="7938" width="5.42578125" style="131" customWidth="1"/>
    <col min="7939" max="7939" width="57.5703125" style="131" customWidth="1"/>
    <col min="7940" max="7951" width="8.85546875" style="131" customWidth="1"/>
    <col min="7952" max="7952" width="11.85546875" style="131" customWidth="1"/>
    <col min="7953" max="7953" width="1.140625" style="131" customWidth="1"/>
    <col min="7954" max="7955" width="5.7109375" style="131" customWidth="1"/>
    <col min="7956" max="7956" width="5.42578125" style="131" customWidth="1"/>
    <col min="7957" max="7957" width="58.140625" style="131" customWidth="1"/>
    <col min="7958" max="7969" width="9" style="131" customWidth="1"/>
    <col min="7970" max="7970" width="11.85546875" style="131" customWidth="1"/>
    <col min="7971" max="7971" width="1.140625" style="131" customWidth="1"/>
    <col min="7972" max="7973" width="5.7109375" style="131" customWidth="1"/>
    <col min="7974" max="7974" width="5.85546875" style="131" customWidth="1"/>
    <col min="7975" max="7975" width="60" style="131" bestFit="1" customWidth="1"/>
    <col min="7976" max="7987" width="9" style="131" customWidth="1"/>
    <col min="7988" max="7988" width="11.85546875" style="131" customWidth="1"/>
    <col min="7989" max="7989" width="1.140625" style="131" customWidth="1"/>
    <col min="7990" max="7990" width="5.7109375" style="131" customWidth="1"/>
    <col min="7991" max="8193" width="9.140625" style="131"/>
    <col min="8194" max="8194" width="5.42578125" style="131" customWidth="1"/>
    <col min="8195" max="8195" width="57.5703125" style="131" customWidth="1"/>
    <col min="8196" max="8207" width="8.85546875" style="131" customWidth="1"/>
    <col min="8208" max="8208" width="11.85546875" style="131" customWidth="1"/>
    <col min="8209" max="8209" width="1.140625" style="131" customWidth="1"/>
    <col min="8210" max="8211" width="5.7109375" style="131" customWidth="1"/>
    <col min="8212" max="8212" width="5.42578125" style="131" customWidth="1"/>
    <col min="8213" max="8213" width="58.140625" style="131" customWidth="1"/>
    <col min="8214" max="8225" width="9" style="131" customWidth="1"/>
    <col min="8226" max="8226" width="11.85546875" style="131" customWidth="1"/>
    <col min="8227" max="8227" width="1.140625" style="131" customWidth="1"/>
    <col min="8228" max="8229" width="5.7109375" style="131" customWidth="1"/>
    <col min="8230" max="8230" width="5.85546875" style="131" customWidth="1"/>
    <col min="8231" max="8231" width="60" style="131" bestFit="1" customWidth="1"/>
    <col min="8232" max="8243" width="9" style="131" customWidth="1"/>
    <col min="8244" max="8244" width="11.85546875" style="131" customWidth="1"/>
    <col min="8245" max="8245" width="1.140625" style="131" customWidth="1"/>
    <col min="8246" max="8246" width="5.7109375" style="131" customWidth="1"/>
    <col min="8247" max="8449" width="9.140625" style="131"/>
    <col min="8450" max="8450" width="5.42578125" style="131" customWidth="1"/>
    <col min="8451" max="8451" width="57.5703125" style="131" customWidth="1"/>
    <col min="8452" max="8463" width="8.85546875" style="131" customWidth="1"/>
    <col min="8464" max="8464" width="11.85546875" style="131" customWidth="1"/>
    <col min="8465" max="8465" width="1.140625" style="131" customWidth="1"/>
    <col min="8466" max="8467" width="5.7109375" style="131" customWidth="1"/>
    <col min="8468" max="8468" width="5.42578125" style="131" customWidth="1"/>
    <col min="8469" max="8469" width="58.140625" style="131" customWidth="1"/>
    <col min="8470" max="8481" width="9" style="131" customWidth="1"/>
    <col min="8482" max="8482" width="11.85546875" style="131" customWidth="1"/>
    <col min="8483" max="8483" width="1.140625" style="131" customWidth="1"/>
    <col min="8484" max="8485" width="5.7109375" style="131" customWidth="1"/>
    <col min="8486" max="8486" width="5.85546875" style="131" customWidth="1"/>
    <col min="8487" max="8487" width="60" style="131" bestFit="1" customWidth="1"/>
    <col min="8488" max="8499" width="9" style="131" customWidth="1"/>
    <col min="8500" max="8500" width="11.85546875" style="131" customWidth="1"/>
    <col min="8501" max="8501" width="1.140625" style="131" customWidth="1"/>
    <col min="8502" max="8502" width="5.7109375" style="131" customWidth="1"/>
    <col min="8503" max="8705" width="9.140625" style="131"/>
    <col min="8706" max="8706" width="5.42578125" style="131" customWidth="1"/>
    <col min="8707" max="8707" width="57.5703125" style="131" customWidth="1"/>
    <col min="8708" max="8719" width="8.85546875" style="131" customWidth="1"/>
    <col min="8720" max="8720" width="11.85546875" style="131" customWidth="1"/>
    <col min="8721" max="8721" width="1.140625" style="131" customWidth="1"/>
    <col min="8722" max="8723" width="5.7109375" style="131" customWidth="1"/>
    <col min="8724" max="8724" width="5.42578125" style="131" customWidth="1"/>
    <col min="8725" max="8725" width="58.140625" style="131" customWidth="1"/>
    <col min="8726" max="8737" width="9" style="131" customWidth="1"/>
    <col min="8738" max="8738" width="11.85546875" style="131" customWidth="1"/>
    <col min="8739" max="8739" width="1.140625" style="131" customWidth="1"/>
    <col min="8740" max="8741" width="5.7109375" style="131" customWidth="1"/>
    <col min="8742" max="8742" width="5.85546875" style="131" customWidth="1"/>
    <col min="8743" max="8743" width="60" style="131" bestFit="1" customWidth="1"/>
    <col min="8744" max="8755" width="9" style="131" customWidth="1"/>
    <col min="8756" max="8756" width="11.85546875" style="131" customWidth="1"/>
    <col min="8757" max="8757" width="1.140625" style="131" customWidth="1"/>
    <col min="8758" max="8758" width="5.7109375" style="131" customWidth="1"/>
    <col min="8759" max="8961" width="9.140625" style="131"/>
    <col min="8962" max="8962" width="5.42578125" style="131" customWidth="1"/>
    <col min="8963" max="8963" width="57.5703125" style="131" customWidth="1"/>
    <col min="8964" max="8975" width="8.85546875" style="131" customWidth="1"/>
    <col min="8976" max="8976" width="11.85546875" style="131" customWidth="1"/>
    <col min="8977" max="8977" width="1.140625" style="131" customWidth="1"/>
    <col min="8978" max="8979" width="5.7109375" style="131" customWidth="1"/>
    <col min="8980" max="8980" width="5.42578125" style="131" customWidth="1"/>
    <col min="8981" max="8981" width="58.140625" style="131" customWidth="1"/>
    <col min="8982" max="8993" width="9" style="131" customWidth="1"/>
    <col min="8994" max="8994" width="11.85546875" style="131" customWidth="1"/>
    <col min="8995" max="8995" width="1.140625" style="131" customWidth="1"/>
    <col min="8996" max="8997" width="5.7109375" style="131" customWidth="1"/>
    <col min="8998" max="8998" width="5.85546875" style="131" customWidth="1"/>
    <col min="8999" max="8999" width="60" style="131" bestFit="1" customWidth="1"/>
    <col min="9000" max="9011" width="9" style="131" customWidth="1"/>
    <col min="9012" max="9012" width="11.85546875" style="131" customWidth="1"/>
    <col min="9013" max="9013" width="1.140625" style="131" customWidth="1"/>
    <col min="9014" max="9014" width="5.7109375" style="131" customWidth="1"/>
    <col min="9015" max="9217" width="9.140625" style="131"/>
    <col min="9218" max="9218" width="5.42578125" style="131" customWidth="1"/>
    <col min="9219" max="9219" width="57.5703125" style="131" customWidth="1"/>
    <col min="9220" max="9231" width="8.85546875" style="131" customWidth="1"/>
    <col min="9232" max="9232" width="11.85546875" style="131" customWidth="1"/>
    <col min="9233" max="9233" width="1.140625" style="131" customWidth="1"/>
    <col min="9234" max="9235" width="5.7109375" style="131" customWidth="1"/>
    <col min="9236" max="9236" width="5.42578125" style="131" customWidth="1"/>
    <col min="9237" max="9237" width="58.140625" style="131" customWidth="1"/>
    <col min="9238" max="9249" width="9" style="131" customWidth="1"/>
    <col min="9250" max="9250" width="11.85546875" style="131" customWidth="1"/>
    <col min="9251" max="9251" width="1.140625" style="131" customWidth="1"/>
    <col min="9252" max="9253" width="5.7109375" style="131" customWidth="1"/>
    <col min="9254" max="9254" width="5.85546875" style="131" customWidth="1"/>
    <col min="9255" max="9255" width="60" style="131" bestFit="1" customWidth="1"/>
    <col min="9256" max="9267" width="9" style="131" customWidth="1"/>
    <col min="9268" max="9268" width="11.85546875" style="131" customWidth="1"/>
    <col min="9269" max="9269" width="1.140625" style="131" customWidth="1"/>
    <col min="9270" max="9270" width="5.7109375" style="131" customWidth="1"/>
    <col min="9271" max="9473" width="9.140625" style="131"/>
    <col min="9474" max="9474" width="5.42578125" style="131" customWidth="1"/>
    <col min="9475" max="9475" width="57.5703125" style="131" customWidth="1"/>
    <col min="9476" max="9487" width="8.85546875" style="131" customWidth="1"/>
    <col min="9488" max="9488" width="11.85546875" style="131" customWidth="1"/>
    <col min="9489" max="9489" width="1.140625" style="131" customWidth="1"/>
    <col min="9490" max="9491" width="5.7109375" style="131" customWidth="1"/>
    <col min="9492" max="9492" width="5.42578125" style="131" customWidth="1"/>
    <col min="9493" max="9493" width="58.140625" style="131" customWidth="1"/>
    <col min="9494" max="9505" width="9" style="131" customWidth="1"/>
    <col min="9506" max="9506" width="11.85546875" style="131" customWidth="1"/>
    <col min="9507" max="9507" width="1.140625" style="131" customWidth="1"/>
    <col min="9508" max="9509" width="5.7109375" style="131" customWidth="1"/>
    <col min="9510" max="9510" width="5.85546875" style="131" customWidth="1"/>
    <col min="9511" max="9511" width="60" style="131" bestFit="1" customWidth="1"/>
    <col min="9512" max="9523" width="9" style="131" customWidth="1"/>
    <col min="9524" max="9524" width="11.85546875" style="131" customWidth="1"/>
    <col min="9525" max="9525" width="1.140625" style="131" customWidth="1"/>
    <col min="9526" max="9526" width="5.7109375" style="131" customWidth="1"/>
    <col min="9527" max="9729" width="9.140625" style="131"/>
    <col min="9730" max="9730" width="5.42578125" style="131" customWidth="1"/>
    <col min="9731" max="9731" width="57.5703125" style="131" customWidth="1"/>
    <col min="9732" max="9743" width="8.85546875" style="131" customWidth="1"/>
    <col min="9744" max="9744" width="11.85546875" style="131" customWidth="1"/>
    <col min="9745" max="9745" width="1.140625" style="131" customWidth="1"/>
    <col min="9746" max="9747" width="5.7109375" style="131" customWidth="1"/>
    <col min="9748" max="9748" width="5.42578125" style="131" customWidth="1"/>
    <col min="9749" max="9749" width="58.140625" style="131" customWidth="1"/>
    <col min="9750" max="9761" width="9" style="131" customWidth="1"/>
    <col min="9762" max="9762" width="11.85546875" style="131" customWidth="1"/>
    <col min="9763" max="9763" width="1.140625" style="131" customWidth="1"/>
    <col min="9764" max="9765" width="5.7109375" style="131" customWidth="1"/>
    <col min="9766" max="9766" width="5.85546875" style="131" customWidth="1"/>
    <col min="9767" max="9767" width="60" style="131" bestFit="1" customWidth="1"/>
    <col min="9768" max="9779" width="9" style="131" customWidth="1"/>
    <col min="9780" max="9780" width="11.85546875" style="131" customWidth="1"/>
    <col min="9781" max="9781" width="1.140625" style="131" customWidth="1"/>
    <col min="9782" max="9782" width="5.7109375" style="131" customWidth="1"/>
    <col min="9783" max="9985" width="9.140625" style="131"/>
    <col min="9986" max="9986" width="5.42578125" style="131" customWidth="1"/>
    <col min="9987" max="9987" width="57.5703125" style="131" customWidth="1"/>
    <col min="9988" max="9999" width="8.85546875" style="131" customWidth="1"/>
    <col min="10000" max="10000" width="11.85546875" style="131" customWidth="1"/>
    <col min="10001" max="10001" width="1.140625" style="131" customWidth="1"/>
    <col min="10002" max="10003" width="5.7109375" style="131" customWidth="1"/>
    <col min="10004" max="10004" width="5.42578125" style="131" customWidth="1"/>
    <col min="10005" max="10005" width="58.140625" style="131" customWidth="1"/>
    <col min="10006" max="10017" width="9" style="131" customWidth="1"/>
    <col min="10018" max="10018" width="11.85546875" style="131" customWidth="1"/>
    <col min="10019" max="10019" width="1.140625" style="131" customWidth="1"/>
    <col min="10020" max="10021" width="5.7109375" style="131" customWidth="1"/>
    <col min="10022" max="10022" width="5.85546875" style="131" customWidth="1"/>
    <col min="10023" max="10023" width="60" style="131" bestFit="1" customWidth="1"/>
    <col min="10024" max="10035" width="9" style="131" customWidth="1"/>
    <col min="10036" max="10036" width="11.85546875" style="131" customWidth="1"/>
    <col min="10037" max="10037" width="1.140625" style="131" customWidth="1"/>
    <col min="10038" max="10038" width="5.7109375" style="131" customWidth="1"/>
    <col min="10039" max="10241" width="9.140625" style="131"/>
    <col min="10242" max="10242" width="5.42578125" style="131" customWidth="1"/>
    <col min="10243" max="10243" width="57.5703125" style="131" customWidth="1"/>
    <col min="10244" max="10255" width="8.85546875" style="131" customWidth="1"/>
    <col min="10256" max="10256" width="11.85546875" style="131" customWidth="1"/>
    <col min="10257" max="10257" width="1.140625" style="131" customWidth="1"/>
    <col min="10258" max="10259" width="5.7109375" style="131" customWidth="1"/>
    <col min="10260" max="10260" width="5.42578125" style="131" customWidth="1"/>
    <col min="10261" max="10261" width="58.140625" style="131" customWidth="1"/>
    <col min="10262" max="10273" width="9" style="131" customWidth="1"/>
    <col min="10274" max="10274" width="11.85546875" style="131" customWidth="1"/>
    <col min="10275" max="10275" width="1.140625" style="131" customWidth="1"/>
    <col min="10276" max="10277" width="5.7109375" style="131" customWidth="1"/>
    <col min="10278" max="10278" width="5.85546875" style="131" customWidth="1"/>
    <col min="10279" max="10279" width="60" style="131" bestFit="1" customWidth="1"/>
    <col min="10280" max="10291" width="9" style="131" customWidth="1"/>
    <col min="10292" max="10292" width="11.85546875" style="131" customWidth="1"/>
    <col min="10293" max="10293" width="1.140625" style="131" customWidth="1"/>
    <col min="10294" max="10294" width="5.7109375" style="131" customWidth="1"/>
    <col min="10295" max="10497" width="9.140625" style="131"/>
    <col min="10498" max="10498" width="5.42578125" style="131" customWidth="1"/>
    <col min="10499" max="10499" width="57.5703125" style="131" customWidth="1"/>
    <col min="10500" max="10511" width="8.85546875" style="131" customWidth="1"/>
    <col min="10512" max="10512" width="11.85546875" style="131" customWidth="1"/>
    <col min="10513" max="10513" width="1.140625" style="131" customWidth="1"/>
    <col min="10514" max="10515" width="5.7109375" style="131" customWidth="1"/>
    <col min="10516" max="10516" width="5.42578125" style="131" customWidth="1"/>
    <col min="10517" max="10517" width="58.140625" style="131" customWidth="1"/>
    <col min="10518" max="10529" width="9" style="131" customWidth="1"/>
    <col min="10530" max="10530" width="11.85546875" style="131" customWidth="1"/>
    <col min="10531" max="10531" width="1.140625" style="131" customWidth="1"/>
    <col min="10532" max="10533" width="5.7109375" style="131" customWidth="1"/>
    <col min="10534" max="10534" width="5.85546875" style="131" customWidth="1"/>
    <col min="10535" max="10535" width="60" style="131" bestFit="1" customWidth="1"/>
    <col min="10536" max="10547" width="9" style="131" customWidth="1"/>
    <col min="10548" max="10548" width="11.85546875" style="131" customWidth="1"/>
    <col min="10549" max="10549" width="1.140625" style="131" customWidth="1"/>
    <col min="10550" max="10550" width="5.7109375" style="131" customWidth="1"/>
    <col min="10551" max="10753" width="9.140625" style="131"/>
    <col min="10754" max="10754" width="5.42578125" style="131" customWidth="1"/>
    <col min="10755" max="10755" width="57.5703125" style="131" customWidth="1"/>
    <col min="10756" max="10767" width="8.85546875" style="131" customWidth="1"/>
    <col min="10768" max="10768" width="11.85546875" style="131" customWidth="1"/>
    <col min="10769" max="10769" width="1.140625" style="131" customWidth="1"/>
    <col min="10770" max="10771" width="5.7109375" style="131" customWidth="1"/>
    <col min="10772" max="10772" width="5.42578125" style="131" customWidth="1"/>
    <col min="10773" max="10773" width="58.140625" style="131" customWidth="1"/>
    <col min="10774" max="10785" width="9" style="131" customWidth="1"/>
    <col min="10786" max="10786" width="11.85546875" style="131" customWidth="1"/>
    <col min="10787" max="10787" width="1.140625" style="131" customWidth="1"/>
    <col min="10788" max="10789" width="5.7109375" style="131" customWidth="1"/>
    <col min="10790" max="10790" width="5.85546875" style="131" customWidth="1"/>
    <col min="10791" max="10791" width="60" style="131" bestFit="1" customWidth="1"/>
    <col min="10792" max="10803" width="9" style="131" customWidth="1"/>
    <col min="10804" max="10804" width="11.85546875" style="131" customWidth="1"/>
    <col min="10805" max="10805" width="1.140625" style="131" customWidth="1"/>
    <col min="10806" max="10806" width="5.7109375" style="131" customWidth="1"/>
    <col min="10807" max="11009" width="9.140625" style="131"/>
    <col min="11010" max="11010" width="5.42578125" style="131" customWidth="1"/>
    <col min="11011" max="11011" width="57.5703125" style="131" customWidth="1"/>
    <col min="11012" max="11023" width="8.85546875" style="131" customWidth="1"/>
    <col min="11024" max="11024" width="11.85546875" style="131" customWidth="1"/>
    <col min="11025" max="11025" width="1.140625" style="131" customWidth="1"/>
    <col min="11026" max="11027" width="5.7109375" style="131" customWidth="1"/>
    <col min="11028" max="11028" width="5.42578125" style="131" customWidth="1"/>
    <col min="11029" max="11029" width="58.140625" style="131" customWidth="1"/>
    <col min="11030" max="11041" width="9" style="131" customWidth="1"/>
    <col min="11042" max="11042" width="11.85546875" style="131" customWidth="1"/>
    <col min="11043" max="11043" width="1.140625" style="131" customWidth="1"/>
    <col min="11044" max="11045" width="5.7109375" style="131" customWidth="1"/>
    <col min="11046" max="11046" width="5.85546875" style="131" customWidth="1"/>
    <col min="11047" max="11047" width="60" style="131" bestFit="1" customWidth="1"/>
    <col min="11048" max="11059" width="9" style="131" customWidth="1"/>
    <col min="11060" max="11060" width="11.85546875" style="131" customWidth="1"/>
    <col min="11061" max="11061" width="1.140625" style="131" customWidth="1"/>
    <col min="11062" max="11062" width="5.7109375" style="131" customWidth="1"/>
    <col min="11063" max="11265" width="9.140625" style="131"/>
    <col min="11266" max="11266" width="5.42578125" style="131" customWidth="1"/>
    <col min="11267" max="11267" width="57.5703125" style="131" customWidth="1"/>
    <col min="11268" max="11279" width="8.85546875" style="131" customWidth="1"/>
    <col min="11280" max="11280" width="11.85546875" style="131" customWidth="1"/>
    <col min="11281" max="11281" width="1.140625" style="131" customWidth="1"/>
    <col min="11282" max="11283" width="5.7109375" style="131" customWidth="1"/>
    <col min="11284" max="11284" width="5.42578125" style="131" customWidth="1"/>
    <col min="11285" max="11285" width="58.140625" style="131" customWidth="1"/>
    <col min="11286" max="11297" width="9" style="131" customWidth="1"/>
    <col min="11298" max="11298" width="11.85546875" style="131" customWidth="1"/>
    <col min="11299" max="11299" width="1.140625" style="131" customWidth="1"/>
    <col min="11300" max="11301" width="5.7109375" style="131" customWidth="1"/>
    <col min="11302" max="11302" width="5.85546875" style="131" customWidth="1"/>
    <col min="11303" max="11303" width="60" style="131" bestFit="1" customWidth="1"/>
    <col min="11304" max="11315" width="9" style="131" customWidth="1"/>
    <col min="11316" max="11316" width="11.85546875" style="131" customWidth="1"/>
    <col min="11317" max="11317" width="1.140625" style="131" customWidth="1"/>
    <col min="11318" max="11318" width="5.7109375" style="131" customWidth="1"/>
    <col min="11319" max="11521" width="9.140625" style="131"/>
    <col min="11522" max="11522" width="5.42578125" style="131" customWidth="1"/>
    <col min="11523" max="11523" width="57.5703125" style="131" customWidth="1"/>
    <col min="11524" max="11535" width="8.85546875" style="131" customWidth="1"/>
    <col min="11536" max="11536" width="11.85546875" style="131" customWidth="1"/>
    <col min="11537" max="11537" width="1.140625" style="131" customWidth="1"/>
    <col min="11538" max="11539" width="5.7109375" style="131" customWidth="1"/>
    <col min="11540" max="11540" width="5.42578125" style="131" customWidth="1"/>
    <col min="11541" max="11541" width="58.140625" style="131" customWidth="1"/>
    <col min="11542" max="11553" width="9" style="131" customWidth="1"/>
    <col min="11554" max="11554" width="11.85546875" style="131" customWidth="1"/>
    <col min="11555" max="11555" width="1.140625" style="131" customWidth="1"/>
    <col min="11556" max="11557" width="5.7109375" style="131" customWidth="1"/>
    <col min="11558" max="11558" width="5.85546875" style="131" customWidth="1"/>
    <col min="11559" max="11559" width="60" style="131" bestFit="1" customWidth="1"/>
    <col min="11560" max="11571" width="9" style="131" customWidth="1"/>
    <col min="11572" max="11572" width="11.85546875" style="131" customWidth="1"/>
    <col min="11573" max="11573" width="1.140625" style="131" customWidth="1"/>
    <col min="11574" max="11574" width="5.7109375" style="131" customWidth="1"/>
    <col min="11575" max="11777" width="9.140625" style="131"/>
    <col min="11778" max="11778" width="5.42578125" style="131" customWidth="1"/>
    <col min="11779" max="11779" width="57.5703125" style="131" customWidth="1"/>
    <col min="11780" max="11791" width="8.85546875" style="131" customWidth="1"/>
    <col min="11792" max="11792" width="11.85546875" style="131" customWidth="1"/>
    <col min="11793" max="11793" width="1.140625" style="131" customWidth="1"/>
    <col min="11794" max="11795" width="5.7109375" style="131" customWidth="1"/>
    <col min="11796" max="11796" width="5.42578125" style="131" customWidth="1"/>
    <col min="11797" max="11797" width="58.140625" style="131" customWidth="1"/>
    <col min="11798" max="11809" width="9" style="131" customWidth="1"/>
    <col min="11810" max="11810" width="11.85546875" style="131" customWidth="1"/>
    <col min="11811" max="11811" width="1.140625" style="131" customWidth="1"/>
    <col min="11812" max="11813" width="5.7109375" style="131" customWidth="1"/>
    <col min="11814" max="11814" width="5.85546875" style="131" customWidth="1"/>
    <col min="11815" max="11815" width="60" style="131" bestFit="1" customWidth="1"/>
    <col min="11816" max="11827" width="9" style="131" customWidth="1"/>
    <col min="11828" max="11828" width="11.85546875" style="131" customWidth="1"/>
    <col min="11829" max="11829" width="1.140625" style="131" customWidth="1"/>
    <col min="11830" max="11830" width="5.7109375" style="131" customWidth="1"/>
    <col min="11831" max="12033" width="9.140625" style="131"/>
    <col min="12034" max="12034" width="5.42578125" style="131" customWidth="1"/>
    <col min="12035" max="12035" width="57.5703125" style="131" customWidth="1"/>
    <col min="12036" max="12047" width="8.85546875" style="131" customWidth="1"/>
    <col min="12048" max="12048" width="11.85546875" style="131" customWidth="1"/>
    <col min="12049" max="12049" width="1.140625" style="131" customWidth="1"/>
    <col min="12050" max="12051" width="5.7109375" style="131" customWidth="1"/>
    <col min="12052" max="12052" width="5.42578125" style="131" customWidth="1"/>
    <col min="12053" max="12053" width="58.140625" style="131" customWidth="1"/>
    <col min="12054" max="12065" width="9" style="131" customWidth="1"/>
    <col min="12066" max="12066" width="11.85546875" style="131" customWidth="1"/>
    <col min="12067" max="12067" width="1.140625" style="131" customWidth="1"/>
    <col min="12068" max="12069" width="5.7109375" style="131" customWidth="1"/>
    <col min="12070" max="12070" width="5.85546875" style="131" customWidth="1"/>
    <col min="12071" max="12071" width="60" style="131" bestFit="1" customWidth="1"/>
    <col min="12072" max="12083" width="9" style="131" customWidth="1"/>
    <col min="12084" max="12084" width="11.85546875" style="131" customWidth="1"/>
    <col min="12085" max="12085" width="1.140625" style="131" customWidth="1"/>
    <col min="12086" max="12086" width="5.7109375" style="131" customWidth="1"/>
    <col min="12087" max="12289" width="9.140625" style="131"/>
    <col min="12290" max="12290" width="5.42578125" style="131" customWidth="1"/>
    <col min="12291" max="12291" width="57.5703125" style="131" customWidth="1"/>
    <col min="12292" max="12303" width="8.85546875" style="131" customWidth="1"/>
    <col min="12304" max="12304" width="11.85546875" style="131" customWidth="1"/>
    <col min="12305" max="12305" width="1.140625" style="131" customWidth="1"/>
    <col min="12306" max="12307" width="5.7109375" style="131" customWidth="1"/>
    <col min="12308" max="12308" width="5.42578125" style="131" customWidth="1"/>
    <col min="12309" max="12309" width="58.140625" style="131" customWidth="1"/>
    <col min="12310" max="12321" width="9" style="131" customWidth="1"/>
    <col min="12322" max="12322" width="11.85546875" style="131" customWidth="1"/>
    <col min="12323" max="12323" width="1.140625" style="131" customWidth="1"/>
    <col min="12324" max="12325" width="5.7109375" style="131" customWidth="1"/>
    <col min="12326" max="12326" width="5.85546875" style="131" customWidth="1"/>
    <col min="12327" max="12327" width="60" style="131" bestFit="1" customWidth="1"/>
    <col min="12328" max="12339" width="9" style="131" customWidth="1"/>
    <col min="12340" max="12340" width="11.85546875" style="131" customWidth="1"/>
    <col min="12341" max="12341" width="1.140625" style="131" customWidth="1"/>
    <col min="12342" max="12342" width="5.7109375" style="131" customWidth="1"/>
    <col min="12343" max="12545" width="9.140625" style="131"/>
    <col min="12546" max="12546" width="5.42578125" style="131" customWidth="1"/>
    <col min="12547" max="12547" width="57.5703125" style="131" customWidth="1"/>
    <col min="12548" max="12559" width="8.85546875" style="131" customWidth="1"/>
    <col min="12560" max="12560" width="11.85546875" style="131" customWidth="1"/>
    <col min="12561" max="12561" width="1.140625" style="131" customWidth="1"/>
    <col min="12562" max="12563" width="5.7109375" style="131" customWidth="1"/>
    <col min="12564" max="12564" width="5.42578125" style="131" customWidth="1"/>
    <col min="12565" max="12565" width="58.140625" style="131" customWidth="1"/>
    <col min="12566" max="12577" width="9" style="131" customWidth="1"/>
    <col min="12578" max="12578" width="11.85546875" style="131" customWidth="1"/>
    <col min="12579" max="12579" width="1.140625" style="131" customWidth="1"/>
    <col min="12580" max="12581" width="5.7109375" style="131" customWidth="1"/>
    <col min="12582" max="12582" width="5.85546875" style="131" customWidth="1"/>
    <col min="12583" max="12583" width="60" style="131" bestFit="1" customWidth="1"/>
    <col min="12584" max="12595" width="9" style="131" customWidth="1"/>
    <col min="12596" max="12596" width="11.85546875" style="131" customWidth="1"/>
    <col min="12597" max="12597" width="1.140625" style="131" customWidth="1"/>
    <col min="12598" max="12598" width="5.7109375" style="131" customWidth="1"/>
    <col min="12599" max="12801" width="9.140625" style="131"/>
    <col min="12802" max="12802" width="5.42578125" style="131" customWidth="1"/>
    <col min="12803" max="12803" width="57.5703125" style="131" customWidth="1"/>
    <col min="12804" max="12815" width="8.85546875" style="131" customWidth="1"/>
    <col min="12816" max="12816" width="11.85546875" style="131" customWidth="1"/>
    <col min="12817" max="12817" width="1.140625" style="131" customWidth="1"/>
    <col min="12818" max="12819" width="5.7109375" style="131" customWidth="1"/>
    <col min="12820" max="12820" width="5.42578125" style="131" customWidth="1"/>
    <col min="12821" max="12821" width="58.140625" style="131" customWidth="1"/>
    <col min="12822" max="12833" width="9" style="131" customWidth="1"/>
    <col min="12834" max="12834" width="11.85546875" style="131" customWidth="1"/>
    <col min="12835" max="12835" width="1.140625" style="131" customWidth="1"/>
    <col min="12836" max="12837" width="5.7109375" style="131" customWidth="1"/>
    <col min="12838" max="12838" width="5.85546875" style="131" customWidth="1"/>
    <col min="12839" max="12839" width="60" style="131" bestFit="1" customWidth="1"/>
    <col min="12840" max="12851" width="9" style="131" customWidth="1"/>
    <col min="12852" max="12852" width="11.85546875" style="131" customWidth="1"/>
    <col min="12853" max="12853" width="1.140625" style="131" customWidth="1"/>
    <col min="12854" max="12854" width="5.7109375" style="131" customWidth="1"/>
    <col min="12855" max="13057" width="9.140625" style="131"/>
    <col min="13058" max="13058" width="5.42578125" style="131" customWidth="1"/>
    <col min="13059" max="13059" width="57.5703125" style="131" customWidth="1"/>
    <col min="13060" max="13071" width="8.85546875" style="131" customWidth="1"/>
    <col min="13072" max="13072" width="11.85546875" style="131" customWidth="1"/>
    <col min="13073" max="13073" width="1.140625" style="131" customWidth="1"/>
    <col min="13074" max="13075" width="5.7109375" style="131" customWidth="1"/>
    <col min="13076" max="13076" width="5.42578125" style="131" customWidth="1"/>
    <col min="13077" max="13077" width="58.140625" style="131" customWidth="1"/>
    <col min="13078" max="13089" width="9" style="131" customWidth="1"/>
    <col min="13090" max="13090" width="11.85546875" style="131" customWidth="1"/>
    <col min="13091" max="13091" width="1.140625" style="131" customWidth="1"/>
    <col min="13092" max="13093" width="5.7109375" style="131" customWidth="1"/>
    <col min="13094" max="13094" width="5.85546875" style="131" customWidth="1"/>
    <col min="13095" max="13095" width="60" style="131" bestFit="1" customWidth="1"/>
    <col min="13096" max="13107" width="9" style="131" customWidth="1"/>
    <col min="13108" max="13108" width="11.85546875" style="131" customWidth="1"/>
    <col min="13109" max="13109" width="1.140625" style="131" customWidth="1"/>
    <col min="13110" max="13110" width="5.7109375" style="131" customWidth="1"/>
    <col min="13111" max="13313" width="9.140625" style="131"/>
    <col min="13314" max="13314" width="5.42578125" style="131" customWidth="1"/>
    <col min="13315" max="13315" width="57.5703125" style="131" customWidth="1"/>
    <col min="13316" max="13327" width="8.85546875" style="131" customWidth="1"/>
    <col min="13328" max="13328" width="11.85546875" style="131" customWidth="1"/>
    <col min="13329" max="13329" width="1.140625" style="131" customWidth="1"/>
    <col min="13330" max="13331" width="5.7109375" style="131" customWidth="1"/>
    <col min="13332" max="13332" width="5.42578125" style="131" customWidth="1"/>
    <col min="13333" max="13333" width="58.140625" style="131" customWidth="1"/>
    <col min="13334" max="13345" width="9" style="131" customWidth="1"/>
    <col min="13346" max="13346" width="11.85546875" style="131" customWidth="1"/>
    <col min="13347" max="13347" width="1.140625" style="131" customWidth="1"/>
    <col min="13348" max="13349" width="5.7109375" style="131" customWidth="1"/>
    <col min="13350" max="13350" width="5.85546875" style="131" customWidth="1"/>
    <col min="13351" max="13351" width="60" style="131" bestFit="1" customWidth="1"/>
    <col min="13352" max="13363" width="9" style="131" customWidth="1"/>
    <col min="13364" max="13364" width="11.85546875" style="131" customWidth="1"/>
    <col min="13365" max="13365" width="1.140625" style="131" customWidth="1"/>
    <col min="13366" max="13366" width="5.7109375" style="131" customWidth="1"/>
    <col min="13367" max="13569" width="9.140625" style="131"/>
    <col min="13570" max="13570" width="5.42578125" style="131" customWidth="1"/>
    <col min="13571" max="13571" width="57.5703125" style="131" customWidth="1"/>
    <col min="13572" max="13583" width="8.85546875" style="131" customWidth="1"/>
    <col min="13584" max="13584" width="11.85546875" style="131" customWidth="1"/>
    <col min="13585" max="13585" width="1.140625" style="131" customWidth="1"/>
    <col min="13586" max="13587" width="5.7109375" style="131" customWidth="1"/>
    <col min="13588" max="13588" width="5.42578125" style="131" customWidth="1"/>
    <col min="13589" max="13589" width="58.140625" style="131" customWidth="1"/>
    <col min="13590" max="13601" width="9" style="131" customWidth="1"/>
    <col min="13602" max="13602" width="11.85546875" style="131" customWidth="1"/>
    <col min="13603" max="13603" width="1.140625" style="131" customWidth="1"/>
    <col min="13604" max="13605" width="5.7109375" style="131" customWidth="1"/>
    <col min="13606" max="13606" width="5.85546875" style="131" customWidth="1"/>
    <col min="13607" max="13607" width="60" style="131" bestFit="1" customWidth="1"/>
    <col min="13608" max="13619" width="9" style="131" customWidth="1"/>
    <col min="13620" max="13620" width="11.85546875" style="131" customWidth="1"/>
    <col min="13621" max="13621" width="1.140625" style="131" customWidth="1"/>
    <col min="13622" max="13622" width="5.7109375" style="131" customWidth="1"/>
    <col min="13623" max="13825" width="9.140625" style="131"/>
    <col min="13826" max="13826" width="5.42578125" style="131" customWidth="1"/>
    <col min="13827" max="13827" width="57.5703125" style="131" customWidth="1"/>
    <col min="13828" max="13839" width="8.85546875" style="131" customWidth="1"/>
    <col min="13840" max="13840" width="11.85546875" style="131" customWidth="1"/>
    <col min="13841" max="13841" width="1.140625" style="131" customWidth="1"/>
    <col min="13842" max="13843" width="5.7109375" style="131" customWidth="1"/>
    <col min="13844" max="13844" width="5.42578125" style="131" customWidth="1"/>
    <col min="13845" max="13845" width="58.140625" style="131" customWidth="1"/>
    <col min="13846" max="13857" width="9" style="131" customWidth="1"/>
    <col min="13858" max="13858" width="11.85546875" style="131" customWidth="1"/>
    <col min="13859" max="13859" width="1.140625" style="131" customWidth="1"/>
    <col min="13860" max="13861" width="5.7109375" style="131" customWidth="1"/>
    <col min="13862" max="13862" width="5.85546875" style="131" customWidth="1"/>
    <col min="13863" max="13863" width="60" style="131" bestFit="1" customWidth="1"/>
    <col min="13864" max="13875" width="9" style="131" customWidth="1"/>
    <col min="13876" max="13876" width="11.85546875" style="131" customWidth="1"/>
    <col min="13877" max="13877" width="1.140625" style="131" customWidth="1"/>
    <col min="13878" max="13878" width="5.7109375" style="131" customWidth="1"/>
    <col min="13879" max="14081" width="9.140625" style="131"/>
    <col min="14082" max="14082" width="5.42578125" style="131" customWidth="1"/>
    <col min="14083" max="14083" width="57.5703125" style="131" customWidth="1"/>
    <col min="14084" max="14095" width="8.85546875" style="131" customWidth="1"/>
    <col min="14096" max="14096" width="11.85546875" style="131" customWidth="1"/>
    <col min="14097" max="14097" width="1.140625" style="131" customWidth="1"/>
    <col min="14098" max="14099" width="5.7109375" style="131" customWidth="1"/>
    <col min="14100" max="14100" width="5.42578125" style="131" customWidth="1"/>
    <col min="14101" max="14101" width="58.140625" style="131" customWidth="1"/>
    <col min="14102" max="14113" width="9" style="131" customWidth="1"/>
    <col min="14114" max="14114" width="11.85546875" style="131" customWidth="1"/>
    <col min="14115" max="14115" width="1.140625" style="131" customWidth="1"/>
    <col min="14116" max="14117" width="5.7109375" style="131" customWidth="1"/>
    <col min="14118" max="14118" width="5.85546875" style="131" customWidth="1"/>
    <col min="14119" max="14119" width="60" style="131" bestFit="1" customWidth="1"/>
    <col min="14120" max="14131" width="9" style="131" customWidth="1"/>
    <col min="14132" max="14132" width="11.85546875" style="131" customWidth="1"/>
    <col min="14133" max="14133" width="1.140625" style="131" customWidth="1"/>
    <col min="14134" max="14134" width="5.7109375" style="131" customWidth="1"/>
    <col min="14135" max="14337" width="9.140625" style="131"/>
    <col min="14338" max="14338" width="5.42578125" style="131" customWidth="1"/>
    <col min="14339" max="14339" width="57.5703125" style="131" customWidth="1"/>
    <col min="14340" max="14351" width="8.85546875" style="131" customWidth="1"/>
    <col min="14352" max="14352" width="11.85546875" style="131" customWidth="1"/>
    <col min="14353" max="14353" width="1.140625" style="131" customWidth="1"/>
    <col min="14354" max="14355" width="5.7109375" style="131" customWidth="1"/>
    <col min="14356" max="14356" width="5.42578125" style="131" customWidth="1"/>
    <col min="14357" max="14357" width="58.140625" style="131" customWidth="1"/>
    <col min="14358" max="14369" width="9" style="131" customWidth="1"/>
    <col min="14370" max="14370" width="11.85546875" style="131" customWidth="1"/>
    <col min="14371" max="14371" width="1.140625" style="131" customWidth="1"/>
    <col min="14372" max="14373" width="5.7109375" style="131" customWidth="1"/>
    <col min="14374" max="14374" width="5.85546875" style="131" customWidth="1"/>
    <col min="14375" max="14375" width="60" style="131" bestFit="1" customWidth="1"/>
    <col min="14376" max="14387" width="9" style="131" customWidth="1"/>
    <col min="14388" max="14388" width="11.85546875" style="131" customWidth="1"/>
    <col min="14389" max="14389" width="1.140625" style="131" customWidth="1"/>
    <col min="14390" max="14390" width="5.7109375" style="131" customWidth="1"/>
    <col min="14391" max="14593" width="9.140625" style="131"/>
    <col min="14594" max="14594" width="5.42578125" style="131" customWidth="1"/>
    <col min="14595" max="14595" width="57.5703125" style="131" customWidth="1"/>
    <col min="14596" max="14607" width="8.85546875" style="131" customWidth="1"/>
    <col min="14608" max="14608" width="11.85546875" style="131" customWidth="1"/>
    <col min="14609" max="14609" width="1.140625" style="131" customWidth="1"/>
    <col min="14610" max="14611" width="5.7109375" style="131" customWidth="1"/>
    <col min="14612" max="14612" width="5.42578125" style="131" customWidth="1"/>
    <col min="14613" max="14613" width="58.140625" style="131" customWidth="1"/>
    <col min="14614" max="14625" width="9" style="131" customWidth="1"/>
    <col min="14626" max="14626" width="11.85546875" style="131" customWidth="1"/>
    <col min="14627" max="14627" width="1.140625" style="131" customWidth="1"/>
    <col min="14628" max="14629" width="5.7109375" style="131" customWidth="1"/>
    <col min="14630" max="14630" width="5.85546875" style="131" customWidth="1"/>
    <col min="14631" max="14631" width="60" style="131" bestFit="1" customWidth="1"/>
    <col min="14632" max="14643" width="9" style="131" customWidth="1"/>
    <col min="14644" max="14644" width="11.85546875" style="131" customWidth="1"/>
    <col min="14645" max="14645" width="1.140625" style="131" customWidth="1"/>
    <col min="14646" max="14646" width="5.7109375" style="131" customWidth="1"/>
    <col min="14647" max="14849" width="9.140625" style="131"/>
    <col min="14850" max="14850" width="5.42578125" style="131" customWidth="1"/>
    <col min="14851" max="14851" width="57.5703125" style="131" customWidth="1"/>
    <col min="14852" max="14863" width="8.85546875" style="131" customWidth="1"/>
    <col min="14864" max="14864" width="11.85546875" style="131" customWidth="1"/>
    <col min="14865" max="14865" width="1.140625" style="131" customWidth="1"/>
    <col min="14866" max="14867" width="5.7109375" style="131" customWidth="1"/>
    <col min="14868" max="14868" width="5.42578125" style="131" customWidth="1"/>
    <col min="14869" max="14869" width="58.140625" style="131" customWidth="1"/>
    <col min="14870" max="14881" width="9" style="131" customWidth="1"/>
    <col min="14882" max="14882" width="11.85546875" style="131" customWidth="1"/>
    <col min="14883" max="14883" width="1.140625" style="131" customWidth="1"/>
    <col min="14884" max="14885" width="5.7109375" style="131" customWidth="1"/>
    <col min="14886" max="14886" width="5.85546875" style="131" customWidth="1"/>
    <col min="14887" max="14887" width="60" style="131" bestFit="1" customWidth="1"/>
    <col min="14888" max="14899" width="9" style="131" customWidth="1"/>
    <col min="14900" max="14900" width="11.85546875" style="131" customWidth="1"/>
    <col min="14901" max="14901" width="1.140625" style="131" customWidth="1"/>
    <col min="14902" max="14902" width="5.7109375" style="131" customWidth="1"/>
    <col min="14903" max="15105" width="9.140625" style="131"/>
    <col min="15106" max="15106" width="5.42578125" style="131" customWidth="1"/>
    <col min="15107" max="15107" width="57.5703125" style="131" customWidth="1"/>
    <col min="15108" max="15119" width="8.85546875" style="131" customWidth="1"/>
    <col min="15120" max="15120" width="11.85546875" style="131" customWidth="1"/>
    <col min="15121" max="15121" width="1.140625" style="131" customWidth="1"/>
    <col min="15122" max="15123" width="5.7109375" style="131" customWidth="1"/>
    <col min="15124" max="15124" width="5.42578125" style="131" customWidth="1"/>
    <col min="15125" max="15125" width="58.140625" style="131" customWidth="1"/>
    <col min="15126" max="15137" width="9" style="131" customWidth="1"/>
    <col min="15138" max="15138" width="11.85546875" style="131" customWidth="1"/>
    <col min="15139" max="15139" width="1.140625" style="131" customWidth="1"/>
    <col min="15140" max="15141" width="5.7109375" style="131" customWidth="1"/>
    <col min="15142" max="15142" width="5.85546875" style="131" customWidth="1"/>
    <col min="15143" max="15143" width="60" style="131" bestFit="1" customWidth="1"/>
    <col min="15144" max="15155" width="9" style="131" customWidth="1"/>
    <col min="15156" max="15156" width="11.85546875" style="131" customWidth="1"/>
    <col min="15157" max="15157" width="1.140625" style="131" customWidth="1"/>
    <col min="15158" max="15158" width="5.7109375" style="131" customWidth="1"/>
    <col min="15159" max="15361" width="9.140625" style="131"/>
    <col min="15362" max="15362" width="5.42578125" style="131" customWidth="1"/>
    <col min="15363" max="15363" width="57.5703125" style="131" customWidth="1"/>
    <col min="15364" max="15375" width="8.85546875" style="131" customWidth="1"/>
    <col min="15376" max="15376" width="11.85546875" style="131" customWidth="1"/>
    <col min="15377" max="15377" width="1.140625" style="131" customWidth="1"/>
    <col min="15378" max="15379" width="5.7109375" style="131" customWidth="1"/>
    <col min="15380" max="15380" width="5.42578125" style="131" customWidth="1"/>
    <col min="15381" max="15381" width="58.140625" style="131" customWidth="1"/>
    <col min="15382" max="15393" width="9" style="131" customWidth="1"/>
    <col min="15394" max="15394" width="11.85546875" style="131" customWidth="1"/>
    <col min="15395" max="15395" width="1.140625" style="131" customWidth="1"/>
    <col min="15396" max="15397" width="5.7109375" style="131" customWidth="1"/>
    <col min="15398" max="15398" width="5.85546875" style="131" customWidth="1"/>
    <col min="15399" max="15399" width="60" style="131" bestFit="1" customWidth="1"/>
    <col min="15400" max="15411" width="9" style="131" customWidth="1"/>
    <col min="15412" max="15412" width="11.85546875" style="131" customWidth="1"/>
    <col min="15413" max="15413" width="1.140625" style="131" customWidth="1"/>
    <col min="15414" max="15414" width="5.7109375" style="131" customWidth="1"/>
    <col min="15415" max="15617" width="9.140625" style="131"/>
    <col min="15618" max="15618" width="5.42578125" style="131" customWidth="1"/>
    <col min="15619" max="15619" width="57.5703125" style="131" customWidth="1"/>
    <col min="15620" max="15631" width="8.85546875" style="131" customWidth="1"/>
    <col min="15632" max="15632" width="11.85546875" style="131" customWidth="1"/>
    <col min="15633" max="15633" width="1.140625" style="131" customWidth="1"/>
    <col min="15634" max="15635" width="5.7109375" style="131" customWidth="1"/>
    <col min="15636" max="15636" width="5.42578125" style="131" customWidth="1"/>
    <col min="15637" max="15637" width="58.140625" style="131" customWidth="1"/>
    <col min="15638" max="15649" width="9" style="131" customWidth="1"/>
    <col min="15650" max="15650" width="11.85546875" style="131" customWidth="1"/>
    <col min="15651" max="15651" width="1.140625" style="131" customWidth="1"/>
    <col min="15652" max="15653" width="5.7109375" style="131" customWidth="1"/>
    <col min="15654" max="15654" width="5.85546875" style="131" customWidth="1"/>
    <col min="15655" max="15655" width="60" style="131" bestFit="1" customWidth="1"/>
    <col min="15656" max="15667" width="9" style="131" customWidth="1"/>
    <col min="15668" max="15668" width="11.85546875" style="131" customWidth="1"/>
    <col min="15669" max="15669" width="1.140625" style="131" customWidth="1"/>
    <col min="15670" max="15670" width="5.7109375" style="131" customWidth="1"/>
    <col min="15671" max="15873" width="9.140625" style="131"/>
    <col min="15874" max="15874" width="5.42578125" style="131" customWidth="1"/>
    <col min="15875" max="15875" width="57.5703125" style="131" customWidth="1"/>
    <col min="15876" max="15887" width="8.85546875" style="131" customWidth="1"/>
    <col min="15888" max="15888" width="11.85546875" style="131" customWidth="1"/>
    <col min="15889" max="15889" width="1.140625" style="131" customWidth="1"/>
    <col min="15890" max="15891" width="5.7109375" style="131" customWidth="1"/>
    <col min="15892" max="15892" width="5.42578125" style="131" customWidth="1"/>
    <col min="15893" max="15893" width="58.140625" style="131" customWidth="1"/>
    <col min="15894" max="15905" width="9" style="131" customWidth="1"/>
    <col min="15906" max="15906" width="11.85546875" style="131" customWidth="1"/>
    <col min="15907" max="15907" width="1.140625" style="131" customWidth="1"/>
    <col min="15908" max="15909" width="5.7109375" style="131" customWidth="1"/>
    <col min="15910" max="15910" width="5.85546875" style="131" customWidth="1"/>
    <col min="15911" max="15911" width="60" style="131" bestFit="1" customWidth="1"/>
    <col min="15912" max="15923" width="9" style="131" customWidth="1"/>
    <col min="15924" max="15924" width="11.85546875" style="131" customWidth="1"/>
    <col min="15925" max="15925" width="1.140625" style="131" customWidth="1"/>
    <col min="15926" max="15926" width="5.7109375" style="131" customWidth="1"/>
    <col min="15927" max="16129" width="9.140625" style="131"/>
    <col min="16130" max="16130" width="5.42578125" style="131" customWidth="1"/>
    <col min="16131" max="16131" width="57.5703125" style="131" customWidth="1"/>
    <col min="16132" max="16143" width="8.85546875" style="131" customWidth="1"/>
    <col min="16144" max="16144" width="11.85546875" style="131" customWidth="1"/>
    <col min="16145" max="16145" width="1.140625" style="131" customWidth="1"/>
    <col min="16146" max="16147" width="5.7109375" style="131" customWidth="1"/>
    <col min="16148" max="16148" width="5.42578125" style="131" customWidth="1"/>
    <col min="16149" max="16149" width="58.140625" style="131" customWidth="1"/>
    <col min="16150" max="16161" width="9" style="131" customWidth="1"/>
    <col min="16162" max="16162" width="11.85546875" style="131" customWidth="1"/>
    <col min="16163" max="16163" width="1.140625" style="131" customWidth="1"/>
    <col min="16164" max="16165" width="5.7109375" style="131" customWidth="1"/>
    <col min="16166" max="16166" width="5.85546875" style="131" customWidth="1"/>
    <col min="16167" max="16167" width="60" style="131" bestFit="1" customWidth="1"/>
    <col min="16168" max="16179" width="9" style="131" customWidth="1"/>
    <col min="16180" max="16180" width="11.85546875" style="131" customWidth="1"/>
    <col min="16181" max="16181" width="1.140625" style="131" customWidth="1"/>
    <col min="16182" max="16182" width="5.7109375" style="131" customWidth="1"/>
    <col min="16183" max="16384" width="9.140625" style="131"/>
  </cols>
  <sheetData>
    <row r="1" spans="2:54" ht="12.2" customHeight="1" thickBot="1" x14ac:dyDescent="0.3">
      <c r="Q1" s="214"/>
      <c r="T1" s="214"/>
      <c r="U1" s="214"/>
    </row>
    <row r="2" spans="2:54" x14ac:dyDescent="0.25">
      <c r="B2" s="680" t="s">
        <v>5923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2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L2" s="217"/>
      <c r="AM2" s="217"/>
    </row>
    <row r="3" spans="2:54" ht="14.25" customHeight="1" thickBot="1" x14ac:dyDescent="0.3">
      <c r="B3" s="683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5"/>
      <c r="U3" s="214"/>
      <c r="AI3" s="214"/>
      <c r="AL3" s="217"/>
      <c r="AM3" s="217"/>
    </row>
    <row r="4" spans="2:54" s="219" customFormat="1" ht="23.85" customHeight="1" x14ac:dyDescent="0.3">
      <c r="B4" s="689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1"/>
      <c r="S4" s="218"/>
      <c r="AK4" s="218"/>
      <c r="AL4" s="220"/>
      <c r="AM4" s="220"/>
    </row>
    <row r="5" spans="2:54" s="219" customFormat="1" ht="9.75" customHeight="1" thickBot="1" x14ac:dyDescent="0.3"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3"/>
      <c r="R5" s="224"/>
      <c r="S5" s="225"/>
      <c r="AK5" s="226"/>
      <c r="AL5" s="220"/>
      <c r="AM5" s="220"/>
    </row>
    <row r="6" spans="2:54" s="219" customFormat="1" ht="14.25" customHeight="1" thickBot="1" x14ac:dyDescent="0.3">
      <c r="B6" s="227" t="s">
        <v>63</v>
      </c>
      <c r="C6" s="228" t="s">
        <v>5</v>
      </c>
      <c r="D6" s="686">
        <f>'1_Aspectos Geográficos'!$D$4</f>
        <v>0</v>
      </c>
      <c r="E6" s="687"/>
      <c r="F6" s="687"/>
      <c r="G6" s="687"/>
      <c r="H6" s="687"/>
      <c r="I6" s="688"/>
      <c r="J6" s="86"/>
      <c r="K6" s="86"/>
      <c r="L6" s="86"/>
      <c r="M6" s="86"/>
      <c r="N6" s="86"/>
      <c r="O6" s="86"/>
      <c r="P6" s="86"/>
      <c r="Q6" s="229"/>
      <c r="R6" s="230"/>
      <c r="S6" s="229"/>
      <c r="U6" s="220"/>
      <c r="AH6" s="220"/>
      <c r="AI6" s="220"/>
      <c r="AJ6" s="220"/>
      <c r="AK6" s="231"/>
      <c r="AL6" s="220"/>
      <c r="AM6" s="220"/>
    </row>
    <row r="7" spans="2:54" s="128" customFormat="1" ht="7.5" customHeight="1" thickBot="1" x14ac:dyDescent="0.3">
      <c r="B7" s="232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4"/>
      <c r="T7" s="131"/>
      <c r="U7" s="217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217"/>
      <c r="AI7" s="217"/>
      <c r="AJ7" s="217"/>
      <c r="AL7" s="217"/>
      <c r="AM7" s="217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214"/>
    </row>
    <row r="8" spans="2:54" s="128" customFormat="1" ht="14.25" customHeight="1" thickBot="1" x14ac:dyDescent="0.3">
      <c r="B8" s="227" t="s">
        <v>64</v>
      </c>
      <c r="C8" s="228" t="s">
        <v>8</v>
      </c>
      <c r="D8" s="673" t="str">
        <f>IFERROR(VLOOKUP($D$6,dados,4,FALSE),"")</f>
        <v/>
      </c>
      <c r="E8" s="674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4"/>
      <c r="T8" s="131"/>
      <c r="U8" s="217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217"/>
      <c r="AI8" s="217"/>
      <c r="AJ8" s="217"/>
      <c r="AL8" s="217"/>
      <c r="AM8" s="217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214"/>
    </row>
    <row r="9" spans="2:54" s="128" customFormat="1" ht="9.75" customHeight="1" thickBot="1" x14ac:dyDescent="0.3">
      <c r="B9" s="232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4"/>
      <c r="T9" s="131"/>
      <c r="U9" s="217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217"/>
      <c r="AI9" s="217"/>
      <c r="AJ9" s="217"/>
      <c r="AL9" s="217"/>
      <c r="AM9" s="217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214"/>
    </row>
    <row r="10" spans="2:54" s="219" customFormat="1" ht="14.25" customHeight="1" thickBot="1" x14ac:dyDescent="0.3">
      <c r="B10" s="227" t="s">
        <v>65</v>
      </c>
      <c r="C10" s="228" t="s">
        <v>24</v>
      </c>
      <c r="D10" s="686">
        <f>'1_Aspectos Geográficos'!$D$10</f>
        <v>0</v>
      </c>
      <c r="E10" s="687"/>
      <c r="F10" s="687"/>
      <c r="G10" s="687"/>
      <c r="H10" s="687"/>
      <c r="I10" s="688"/>
      <c r="J10" s="86"/>
      <c r="K10" s="86"/>
      <c r="L10" s="86"/>
      <c r="M10" s="86"/>
      <c r="N10" s="86"/>
      <c r="O10" s="86"/>
      <c r="P10" s="86"/>
      <c r="Q10" s="229"/>
      <c r="R10" s="230"/>
      <c r="S10" s="229"/>
      <c r="U10" s="220"/>
      <c r="AH10" s="220"/>
      <c r="AI10" s="220"/>
      <c r="AJ10" s="220"/>
      <c r="AK10" s="231"/>
      <c r="AL10" s="220"/>
      <c r="AM10" s="220"/>
    </row>
    <row r="11" spans="2:54" s="219" customFormat="1" ht="6.75" customHeight="1" thickBot="1" x14ac:dyDescent="0.3">
      <c r="B11" s="227"/>
      <c r="C11" s="228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229"/>
      <c r="R11" s="230"/>
      <c r="S11" s="229"/>
      <c r="AK11" s="231"/>
    </row>
    <row r="12" spans="2:54" s="219" customFormat="1" ht="14.25" customHeight="1" thickBot="1" x14ac:dyDescent="0.3">
      <c r="B12" s="227" t="s">
        <v>5860</v>
      </c>
      <c r="C12" s="228" t="s">
        <v>9</v>
      </c>
      <c r="D12" s="667">
        <f>'1_Aspectos Geográficos'!$K$10</f>
        <v>0</v>
      </c>
      <c r="E12" s="668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229"/>
      <c r="R12" s="230"/>
      <c r="S12" s="229"/>
      <c r="AK12" s="231"/>
    </row>
    <row r="13" spans="2:54" s="219" customFormat="1" ht="15" customHeight="1" thickBot="1" x14ac:dyDescent="0.3">
      <c r="B13" s="227"/>
      <c r="C13" s="235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229"/>
      <c r="R13" s="230"/>
      <c r="S13" s="229"/>
      <c r="AK13" s="231"/>
    </row>
    <row r="14" spans="2:54" s="219" customFormat="1" ht="17.649999999999999" customHeight="1" x14ac:dyDescent="0.25">
      <c r="B14" s="227"/>
      <c r="C14" s="236"/>
      <c r="D14" s="678">
        <v>2015</v>
      </c>
      <c r="E14" s="678"/>
      <c r="F14" s="678"/>
      <c r="G14" s="678"/>
      <c r="H14" s="678"/>
      <c r="I14" s="678"/>
      <c r="J14" s="678"/>
      <c r="K14" s="678"/>
      <c r="L14" s="678"/>
      <c r="M14" s="678"/>
      <c r="N14" s="678"/>
      <c r="O14" s="678"/>
      <c r="P14" s="679"/>
      <c r="Q14" s="237"/>
      <c r="R14" s="238"/>
      <c r="S14" s="239"/>
      <c r="AK14" s="231"/>
    </row>
    <row r="15" spans="2:54" s="219" customFormat="1" ht="10.9" customHeight="1" x14ac:dyDescent="0.25">
      <c r="B15" s="227"/>
      <c r="C15" s="240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2"/>
      <c r="Q15" s="237"/>
      <c r="R15" s="238"/>
      <c r="S15" s="239"/>
      <c r="AK15" s="231"/>
    </row>
    <row r="16" spans="2:54" s="219" customFormat="1" ht="13.7" customHeight="1" x14ac:dyDescent="0.25">
      <c r="B16" s="227" t="s">
        <v>5861</v>
      </c>
      <c r="C16" s="243"/>
      <c r="D16" s="244" t="s">
        <v>11</v>
      </c>
      <c r="E16" s="244" t="s">
        <v>12</v>
      </c>
      <c r="F16" s="244" t="s">
        <v>13</v>
      </c>
      <c r="G16" s="244" t="s">
        <v>14</v>
      </c>
      <c r="H16" s="244" t="s">
        <v>15</v>
      </c>
      <c r="I16" s="244" t="s">
        <v>16</v>
      </c>
      <c r="J16" s="244" t="s">
        <v>17</v>
      </c>
      <c r="K16" s="244" t="s">
        <v>18</v>
      </c>
      <c r="L16" s="244" t="s">
        <v>19</v>
      </c>
      <c r="M16" s="244" t="s">
        <v>20</v>
      </c>
      <c r="N16" s="244" t="s">
        <v>21</v>
      </c>
      <c r="O16" s="244" t="s">
        <v>22</v>
      </c>
      <c r="P16" s="245" t="s">
        <v>23</v>
      </c>
      <c r="Q16" s="246"/>
      <c r="R16" s="247"/>
      <c r="S16" s="86"/>
      <c r="AK16" s="231"/>
    </row>
    <row r="17" spans="2:37" s="219" customFormat="1" ht="13.7" customHeight="1" x14ac:dyDescent="0.25">
      <c r="B17" s="248"/>
      <c r="C17" s="249" t="s">
        <v>55</v>
      </c>
      <c r="D17" s="161">
        <f>D18+D19+D20+D21+D22</f>
        <v>0</v>
      </c>
      <c r="E17" s="161">
        <f t="shared" ref="E17:O17" si="0">E18+E19+E20+E21+E22</f>
        <v>0</v>
      </c>
      <c r="F17" s="161">
        <f t="shared" si="0"/>
        <v>0</v>
      </c>
      <c r="G17" s="161">
        <f t="shared" si="0"/>
        <v>0</v>
      </c>
      <c r="H17" s="161">
        <f t="shared" si="0"/>
        <v>0</v>
      </c>
      <c r="I17" s="161">
        <f t="shared" si="0"/>
        <v>0</v>
      </c>
      <c r="J17" s="161">
        <f t="shared" si="0"/>
        <v>0</v>
      </c>
      <c r="K17" s="161">
        <f t="shared" si="0"/>
        <v>0</v>
      </c>
      <c r="L17" s="161">
        <f t="shared" si="0"/>
        <v>0</v>
      </c>
      <c r="M17" s="161">
        <f t="shared" si="0"/>
        <v>0</v>
      </c>
      <c r="N17" s="161">
        <f t="shared" si="0"/>
        <v>0</v>
      </c>
      <c r="O17" s="161">
        <f t="shared" si="0"/>
        <v>0</v>
      </c>
      <c r="P17" s="162">
        <f t="shared" ref="P17:P22" si="1">SUM(D17:O17)</f>
        <v>0</v>
      </c>
      <c r="Q17" s="250"/>
      <c r="R17" s="251"/>
      <c r="S17" s="96"/>
      <c r="AK17" s="231"/>
    </row>
    <row r="18" spans="2:37" s="219" customFormat="1" ht="13.7" customHeight="1" x14ac:dyDescent="0.25">
      <c r="B18" s="248"/>
      <c r="C18" s="252" t="s">
        <v>5862</v>
      </c>
      <c r="D18" s="550">
        <v>0</v>
      </c>
      <c r="E18" s="550">
        <v>0</v>
      </c>
      <c r="F18" s="550">
        <v>0</v>
      </c>
      <c r="G18" s="550">
        <v>0</v>
      </c>
      <c r="H18" s="550">
        <v>0</v>
      </c>
      <c r="I18" s="550">
        <v>0</v>
      </c>
      <c r="J18" s="550">
        <v>0</v>
      </c>
      <c r="K18" s="550">
        <v>0</v>
      </c>
      <c r="L18" s="550">
        <v>0</v>
      </c>
      <c r="M18" s="550">
        <v>0</v>
      </c>
      <c r="N18" s="550">
        <v>0</v>
      </c>
      <c r="O18" s="550">
        <v>0</v>
      </c>
      <c r="P18" s="166">
        <f t="shared" si="1"/>
        <v>0</v>
      </c>
      <c r="Q18" s="250"/>
      <c r="R18" s="251"/>
      <c r="S18" s="96"/>
      <c r="AK18" s="231"/>
    </row>
    <row r="19" spans="2:37" s="219" customFormat="1" ht="13.7" customHeight="1" x14ac:dyDescent="0.25">
      <c r="B19" s="248"/>
      <c r="C19" s="253" t="s">
        <v>5850</v>
      </c>
      <c r="D19" s="550"/>
      <c r="E19" s="550">
        <v>0</v>
      </c>
      <c r="F19" s="550">
        <v>0</v>
      </c>
      <c r="G19" s="550">
        <v>0</v>
      </c>
      <c r="H19" s="550">
        <v>0</v>
      </c>
      <c r="I19" s="550">
        <v>0</v>
      </c>
      <c r="J19" s="550">
        <v>0</v>
      </c>
      <c r="K19" s="550">
        <v>0</v>
      </c>
      <c r="L19" s="550">
        <v>0</v>
      </c>
      <c r="M19" s="550">
        <v>0</v>
      </c>
      <c r="N19" s="550">
        <v>0</v>
      </c>
      <c r="O19" s="550">
        <v>0</v>
      </c>
      <c r="P19" s="166">
        <f t="shared" si="1"/>
        <v>0</v>
      </c>
      <c r="Q19" s="254"/>
      <c r="R19" s="255"/>
      <c r="S19" s="256"/>
      <c r="AK19" s="231"/>
    </row>
    <row r="20" spans="2:37" s="219" customFormat="1" ht="13.7" customHeight="1" x14ac:dyDescent="0.25">
      <c r="B20" s="248"/>
      <c r="C20" s="253" t="s">
        <v>5851</v>
      </c>
      <c r="D20" s="550">
        <v>0</v>
      </c>
      <c r="E20" s="550">
        <v>0</v>
      </c>
      <c r="F20" s="550">
        <v>0</v>
      </c>
      <c r="G20" s="550">
        <v>0</v>
      </c>
      <c r="H20" s="550">
        <v>0</v>
      </c>
      <c r="I20" s="550">
        <v>0</v>
      </c>
      <c r="J20" s="550">
        <v>0</v>
      </c>
      <c r="K20" s="550">
        <v>0</v>
      </c>
      <c r="L20" s="550">
        <v>0</v>
      </c>
      <c r="M20" s="550">
        <v>0</v>
      </c>
      <c r="N20" s="550">
        <v>0</v>
      </c>
      <c r="O20" s="550">
        <v>0</v>
      </c>
      <c r="P20" s="166">
        <f t="shared" si="1"/>
        <v>0</v>
      </c>
      <c r="Q20" s="254"/>
      <c r="R20" s="255"/>
      <c r="S20" s="256"/>
      <c r="AK20" s="231"/>
    </row>
    <row r="21" spans="2:37" s="219" customFormat="1" ht="13.7" customHeight="1" x14ac:dyDescent="0.25">
      <c r="B21" s="248"/>
      <c r="C21" s="253" t="s">
        <v>5852</v>
      </c>
      <c r="D21" s="550">
        <v>0</v>
      </c>
      <c r="E21" s="550">
        <v>0</v>
      </c>
      <c r="F21" s="550">
        <v>0</v>
      </c>
      <c r="G21" s="550">
        <v>0</v>
      </c>
      <c r="H21" s="550">
        <v>0</v>
      </c>
      <c r="I21" s="550">
        <v>0</v>
      </c>
      <c r="J21" s="550">
        <v>0</v>
      </c>
      <c r="K21" s="550">
        <v>0</v>
      </c>
      <c r="L21" s="550">
        <v>0</v>
      </c>
      <c r="M21" s="550">
        <v>0</v>
      </c>
      <c r="N21" s="550">
        <v>0</v>
      </c>
      <c r="O21" s="550">
        <v>0</v>
      </c>
      <c r="P21" s="166">
        <f t="shared" si="1"/>
        <v>0</v>
      </c>
      <c r="Q21" s="254"/>
      <c r="R21" s="255"/>
      <c r="S21" s="256"/>
      <c r="AK21" s="231"/>
    </row>
    <row r="22" spans="2:37" s="219" customFormat="1" ht="13.7" customHeight="1" x14ac:dyDescent="0.25">
      <c r="B22" s="248"/>
      <c r="C22" s="253" t="s">
        <v>5853</v>
      </c>
      <c r="D22" s="550">
        <v>0</v>
      </c>
      <c r="E22" s="550">
        <v>0</v>
      </c>
      <c r="F22" s="550">
        <v>0</v>
      </c>
      <c r="G22" s="550">
        <v>0</v>
      </c>
      <c r="H22" s="550">
        <v>0</v>
      </c>
      <c r="I22" s="550">
        <v>0</v>
      </c>
      <c r="J22" s="550">
        <v>0</v>
      </c>
      <c r="K22" s="550">
        <v>0</v>
      </c>
      <c r="L22" s="550">
        <v>0</v>
      </c>
      <c r="M22" s="550">
        <v>0</v>
      </c>
      <c r="N22" s="550">
        <v>0</v>
      </c>
      <c r="O22" s="550">
        <v>0</v>
      </c>
      <c r="P22" s="166">
        <f t="shared" si="1"/>
        <v>0</v>
      </c>
      <c r="Q22" s="254"/>
      <c r="R22" s="255"/>
      <c r="S22" s="256"/>
      <c r="AK22" s="231"/>
    </row>
    <row r="23" spans="2:37" s="219" customFormat="1" ht="13.7" customHeight="1" x14ac:dyDescent="0.25">
      <c r="B23" s="248"/>
      <c r="C23" s="243" t="s">
        <v>56</v>
      </c>
      <c r="D23" s="167">
        <f>D24+D25</f>
        <v>0</v>
      </c>
      <c r="E23" s="167">
        <f t="shared" ref="E23:O23" si="2">E24+E25</f>
        <v>0</v>
      </c>
      <c r="F23" s="167">
        <f t="shared" si="2"/>
        <v>0</v>
      </c>
      <c r="G23" s="167">
        <f t="shared" si="2"/>
        <v>0</v>
      </c>
      <c r="H23" s="167">
        <f t="shared" si="2"/>
        <v>0</v>
      </c>
      <c r="I23" s="167">
        <f t="shared" si="2"/>
        <v>0</v>
      </c>
      <c r="J23" s="167">
        <f t="shared" si="2"/>
        <v>0</v>
      </c>
      <c r="K23" s="167">
        <f t="shared" si="2"/>
        <v>0</v>
      </c>
      <c r="L23" s="167">
        <f t="shared" si="2"/>
        <v>0</v>
      </c>
      <c r="M23" s="167">
        <f t="shared" si="2"/>
        <v>0</v>
      </c>
      <c r="N23" s="167">
        <f t="shared" si="2"/>
        <v>0</v>
      </c>
      <c r="O23" s="167">
        <f t="shared" si="2"/>
        <v>0</v>
      </c>
      <c r="P23" s="162">
        <f>O23</f>
        <v>0</v>
      </c>
      <c r="Q23" s="254"/>
      <c r="R23" s="255"/>
      <c r="S23" s="256"/>
      <c r="AK23" s="231"/>
    </row>
    <row r="24" spans="2:37" s="219" customFormat="1" ht="13.7" customHeight="1" x14ac:dyDescent="0.25">
      <c r="B24" s="248"/>
      <c r="C24" s="252" t="s">
        <v>5863</v>
      </c>
      <c r="D24" s="550">
        <v>0</v>
      </c>
      <c r="E24" s="550">
        <v>0</v>
      </c>
      <c r="F24" s="550">
        <v>0</v>
      </c>
      <c r="G24" s="550">
        <v>0</v>
      </c>
      <c r="H24" s="550">
        <v>0</v>
      </c>
      <c r="I24" s="550">
        <v>0</v>
      </c>
      <c r="J24" s="550">
        <v>0</v>
      </c>
      <c r="K24" s="550">
        <v>0</v>
      </c>
      <c r="L24" s="550">
        <v>0</v>
      </c>
      <c r="M24" s="550">
        <v>0</v>
      </c>
      <c r="N24" s="550">
        <v>0</v>
      </c>
      <c r="O24" s="550">
        <v>0</v>
      </c>
      <c r="P24" s="166">
        <f>O24</f>
        <v>0</v>
      </c>
      <c r="Q24" s="250"/>
      <c r="R24" s="251"/>
      <c r="S24" s="96"/>
      <c r="AK24" s="231"/>
    </row>
    <row r="25" spans="2:37" s="219" customFormat="1" ht="13.7" customHeight="1" x14ac:dyDescent="0.25">
      <c r="B25" s="248"/>
      <c r="C25" s="252" t="s">
        <v>5864</v>
      </c>
      <c r="D25" s="550">
        <v>0</v>
      </c>
      <c r="E25" s="550">
        <v>0</v>
      </c>
      <c r="F25" s="550">
        <v>0</v>
      </c>
      <c r="G25" s="550">
        <v>0</v>
      </c>
      <c r="H25" s="550">
        <v>0</v>
      </c>
      <c r="I25" s="550">
        <v>0</v>
      </c>
      <c r="J25" s="550">
        <v>0</v>
      </c>
      <c r="K25" s="550">
        <v>0</v>
      </c>
      <c r="L25" s="550">
        <v>0</v>
      </c>
      <c r="M25" s="550">
        <v>0</v>
      </c>
      <c r="N25" s="550">
        <v>0</v>
      </c>
      <c r="O25" s="550">
        <v>0</v>
      </c>
      <c r="P25" s="166">
        <f>O25</f>
        <v>0</v>
      </c>
      <c r="Q25" s="254"/>
      <c r="R25" s="255"/>
      <c r="S25" s="256"/>
      <c r="AK25" s="231"/>
    </row>
    <row r="26" spans="2:37" s="219" customFormat="1" ht="13.7" customHeight="1" x14ac:dyDescent="0.25">
      <c r="B26" s="248"/>
      <c r="C26" s="243" t="s">
        <v>57</v>
      </c>
      <c r="D26" s="550">
        <v>0</v>
      </c>
      <c r="E26" s="550">
        <v>0</v>
      </c>
      <c r="F26" s="550">
        <v>0</v>
      </c>
      <c r="G26" s="550">
        <v>0</v>
      </c>
      <c r="H26" s="550">
        <v>0</v>
      </c>
      <c r="I26" s="550">
        <v>0</v>
      </c>
      <c r="J26" s="550">
        <v>0</v>
      </c>
      <c r="K26" s="550">
        <v>0</v>
      </c>
      <c r="L26" s="550">
        <v>0</v>
      </c>
      <c r="M26" s="550">
        <v>0</v>
      </c>
      <c r="N26" s="550">
        <v>0</v>
      </c>
      <c r="O26" s="550">
        <v>0</v>
      </c>
      <c r="P26" s="166">
        <f>SUM(D26:O26)</f>
        <v>0</v>
      </c>
      <c r="Q26" s="254"/>
      <c r="R26" s="255"/>
      <c r="S26" s="256"/>
      <c r="AK26" s="231"/>
    </row>
    <row r="27" spans="2:37" s="219" customFormat="1" ht="13.7" customHeight="1" x14ac:dyDescent="0.25">
      <c r="B27" s="248"/>
      <c r="C27" s="257" t="s">
        <v>58</v>
      </c>
      <c r="D27" s="550">
        <v>0</v>
      </c>
      <c r="E27" s="550">
        <v>0</v>
      </c>
      <c r="F27" s="550">
        <v>0</v>
      </c>
      <c r="G27" s="550">
        <v>0</v>
      </c>
      <c r="H27" s="550">
        <v>0</v>
      </c>
      <c r="I27" s="550">
        <v>0</v>
      </c>
      <c r="J27" s="550">
        <v>0</v>
      </c>
      <c r="K27" s="550">
        <v>0</v>
      </c>
      <c r="L27" s="550">
        <v>0</v>
      </c>
      <c r="M27" s="550">
        <v>0</v>
      </c>
      <c r="N27" s="550">
        <v>0</v>
      </c>
      <c r="O27" s="550">
        <v>0</v>
      </c>
      <c r="P27" s="166">
        <f>SUM(D27:O27)</f>
        <v>0</v>
      </c>
      <c r="Q27" s="250"/>
      <c r="R27" s="251"/>
      <c r="S27" s="96"/>
      <c r="AK27" s="231"/>
    </row>
    <row r="28" spans="2:37" s="219" customFormat="1" ht="13.7" customHeight="1" x14ac:dyDescent="0.25">
      <c r="B28" s="248"/>
      <c r="C28" s="258" t="s">
        <v>59</v>
      </c>
      <c r="D28" s="553">
        <f>IF(D35=0,0,(D31/(D35/1000))*100)</f>
        <v>0</v>
      </c>
      <c r="E28" s="553">
        <f t="shared" ref="E28:O28" si="3">IF(E35=0,0,(E31/(E35/1000))*100)</f>
        <v>0</v>
      </c>
      <c r="F28" s="553">
        <f t="shared" si="3"/>
        <v>0</v>
      </c>
      <c r="G28" s="553">
        <f t="shared" si="3"/>
        <v>0</v>
      </c>
      <c r="H28" s="553">
        <f t="shared" si="3"/>
        <v>0</v>
      </c>
      <c r="I28" s="553">
        <f t="shared" si="3"/>
        <v>0</v>
      </c>
      <c r="J28" s="553">
        <f t="shared" si="3"/>
        <v>0</v>
      </c>
      <c r="K28" s="553">
        <f t="shared" si="3"/>
        <v>0</v>
      </c>
      <c r="L28" s="553">
        <f t="shared" si="3"/>
        <v>0</v>
      </c>
      <c r="M28" s="553">
        <f t="shared" si="3"/>
        <v>0</v>
      </c>
      <c r="N28" s="553">
        <f t="shared" si="3"/>
        <v>0</v>
      </c>
      <c r="O28" s="553">
        <f t="shared" si="3"/>
        <v>0</v>
      </c>
      <c r="P28" s="555">
        <f>IF(P35=0,0,(P31/(P35/1000))*100)</f>
        <v>0</v>
      </c>
      <c r="Q28" s="250"/>
      <c r="R28" s="251"/>
      <c r="S28" s="96"/>
      <c r="AK28" s="231"/>
    </row>
    <row r="29" spans="2:37" s="219" customFormat="1" ht="13.7" customHeight="1" x14ac:dyDescent="0.25">
      <c r="B29" s="248"/>
      <c r="C29" s="258" t="s">
        <v>60</v>
      </c>
      <c r="D29" s="553">
        <f>IF(D30=0,0,D27/D30*100)</f>
        <v>0</v>
      </c>
      <c r="E29" s="553">
        <f t="shared" ref="E29:O29" si="4">IF(E30=0,0,E27/E30*100)</f>
        <v>0</v>
      </c>
      <c r="F29" s="553">
        <f t="shared" si="4"/>
        <v>0</v>
      </c>
      <c r="G29" s="553">
        <f t="shared" si="4"/>
        <v>0</v>
      </c>
      <c r="H29" s="553">
        <f t="shared" si="4"/>
        <v>0</v>
      </c>
      <c r="I29" s="553">
        <f t="shared" si="4"/>
        <v>0</v>
      </c>
      <c r="J29" s="553">
        <f t="shared" si="4"/>
        <v>0</v>
      </c>
      <c r="K29" s="553">
        <f t="shared" si="4"/>
        <v>0</v>
      </c>
      <c r="L29" s="553">
        <f t="shared" si="4"/>
        <v>0</v>
      </c>
      <c r="M29" s="553">
        <f t="shared" si="4"/>
        <v>0</v>
      </c>
      <c r="N29" s="553">
        <f t="shared" si="4"/>
        <v>0</v>
      </c>
      <c r="O29" s="553">
        <f t="shared" si="4"/>
        <v>0</v>
      </c>
      <c r="P29" s="555">
        <f>IF(P30=0,0,P27/P30*100)</f>
        <v>0</v>
      </c>
      <c r="Q29" s="250"/>
      <c r="R29" s="251"/>
      <c r="S29" s="96"/>
      <c r="AK29" s="231"/>
    </row>
    <row r="30" spans="2:37" s="219" customFormat="1" ht="13.7" customHeight="1" x14ac:dyDescent="0.25">
      <c r="B30" s="248"/>
      <c r="C30" s="249" t="s">
        <v>61</v>
      </c>
      <c r="D30" s="163">
        <f t="shared" ref="D30:P30" si="5">D17+D26+D27</f>
        <v>0</v>
      </c>
      <c r="E30" s="163">
        <f t="shared" si="5"/>
        <v>0</v>
      </c>
      <c r="F30" s="163">
        <f t="shared" si="5"/>
        <v>0</v>
      </c>
      <c r="G30" s="163">
        <f t="shared" si="5"/>
        <v>0</v>
      </c>
      <c r="H30" s="163">
        <f t="shared" si="5"/>
        <v>0</v>
      </c>
      <c r="I30" s="163">
        <f t="shared" si="5"/>
        <v>0</v>
      </c>
      <c r="J30" s="163">
        <f t="shared" si="5"/>
        <v>0</v>
      </c>
      <c r="K30" s="163">
        <f t="shared" si="5"/>
        <v>0</v>
      </c>
      <c r="L30" s="163">
        <f t="shared" si="5"/>
        <v>0</v>
      </c>
      <c r="M30" s="163">
        <f t="shared" si="5"/>
        <v>0</v>
      </c>
      <c r="N30" s="163">
        <f t="shared" si="5"/>
        <v>0</v>
      </c>
      <c r="O30" s="163">
        <f t="shared" si="5"/>
        <v>0</v>
      </c>
      <c r="P30" s="164">
        <f t="shared" si="5"/>
        <v>0</v>
      </c>
      <c r="Q30" s="259"/>
      <c r="R30" s="260"/>
      <c r="S30" s="261"/>
      <c r="AK30" s="231"/>
    </row>
    <row r="31" spans="2:37" s="219" customFormat="1" ht="13.7" customHeight="1" x14ac:dyDescent="0.25">
      <c r="B31" s="248"/>
      <c r="C31" s="258" t="s">
        <v>5856</v>
      </c>
      <c r="D31" s="551">
        <f>D30/744</f>
        <v>0</v>
      </c>
      <c r="E31" s="551">
        <f>E30/696</f>
        <v>0</v>
      </c>
      <c r="F31" s="551">
        <f t="shared" ref="F31:O31" si="6">F30/744</f>
        <v>0</v>
      </c>
      <c r="G31" s="551">
        <f>G30/720</f>
        <v>0</v>
      </c>
      <c r="H31" s="551">
        <f t="shared" si="6"/>
        <v>0</v>
      </c>
      <c r="I31" s="551">
        <f>I30/720</f>
        <v>0</v>
      </c>
      <c r="J31" s="551">
        <f t="shared" si="6"/>
        <v>0</v>
      </c>
      <c r="K31" s="551">
        <f t="shared" si="6"/>
        <v>0</v>
      </c>
      <c r="L31" s="551">
        <f>L30/720</f>
        <v>0</v>
      </c>
      <c r="M31" s="551">
        <f t="shared" si="6"/>
        <v>0</v>
      </c>
      <c r="N31" s="551">
        <f>N30/720</f>
        <v>0</v>
      </c>
      <c r="O31" s="551">
        <f t="shared" si="6"/>
        <v>0</v>
      </c>
      <c r="P31" s="552">
        <f>P30/8760</f>
        <v>0</v>
      </c>
      <c r="Q31" s="259"/>
      <c r="R31" s="260"/>
      <c r="S31" s="261"/>
      <c r="AK31" s="231"/>
    </row>
    <row r="32" spans="2:37" s="219" customFormat="1" ht="13.7" customHeight="1" x14ac:dyDescent="0.25">
      <c r="B32" s="248"/>
      <c r="C32" s="258" t="s">
        <v>62</v>
      </c>
      <c r="D32" s="165">
        <f t="shared" ref="D32:P32" si="7">D17+D27</f>
        <v>0</v>
      </c>
      <c r="E32" s="167">
        <f t="shared" si="7"/>
        <v>0</v>
      </c>
      <c r="F32" s="167">
        <f t="shared" si="7"/>
        <v>0</v>
      </c>
      <c r="G32" s="167">
        <f t="shared" si="7"/>
        <v>0</v>
      </c>
      <c r="H32" s="167">
        <f t="shared" si="7"/>
        <v>0</v>
      </c>
      <c r="I32" s="167">
        <f t="shared" si="7"/>
        <v>0</v>
      </c>
      <c r="J32" s="167">
        <f t="shared" si="7"/>
        <v>0</v>
      </c>
      <c r="K32" s="167">
        <f t="shared" si="7"/>
        <v>0</v>
      </c>
      <c r="L32" s="167">
        <f t="shared" si="7"/>
        <v>0</v>
      </c>
      <c r="M32" s="167">
        <f t="shared" si="7"/>
        <v>0</v>
      </c>
      <c r="N32" s="167">
        <f t="shared" si="7"/>
        <v>0</v>
      </c>
      <c r="O32" s="167">
        <f t="shared" si="7"/>
        <v>0</v>
      </c>
      <c r="P32" s="162">
        <f t="shared" si="7"/>
        <v>0</v>
      </c>
      <c r="Q32" s="259"/>
      <c r="R32" s="260"/>
      <c r="S32" s="261"/>
      <c r="AK32" s="231"/>
    </row>
    <row r="33" spans="2:37" s="219" customFormat="1" ht="13.7" customHeight="1" x14ac:dyDescent="0.25">
      <c r="B33" s="248"/>
      <c r="C33" s="258" t="s">
        <v>5857</v>
      </c>
      <c r="D33" s="550">
        <v>0</v>
      </c>
      <c r="E33" s="550">
        <v>0</v>
      </c>
      <c r="F33" s="550">
        <v>0</v>
      </c>
      <c r="G33" s="550">
        <v>0</v>
      </c>
      <c r="H33" s="550">
        <v>0</v>
      </c>
      <c r="I33" s="550">
        <v>0</v>
      </c>
      <c r="J33" s="550">
        <v>0</v>
      </c>
      <c r="K33" s="550">
        <v>0</v>
      </c>
      <c r="L33" s="550">
        <v>0</v>
      </c>
      <c r="M33" s="550">
        <v>0</v>
      </c>
      <c r="N33" s="550">
        <v>0</v>
      </c>
      <c r="O33" s="550">
        <v>0</v>
      </c>
      <c r="P33" s="166">
        <f>MAX(D33:O33)</f>
        <v>0</v>
      </c>
      <c r="Q33" s="250"/>
      <c r="R33" s="251"/>
      <c r="S33" s="96"/>
      <c r="AK33" s="231"/>
    </row>
    <row r="34" spans="2:37" s="219" customFormat="1" ht="13.7" customHeight="1" x14ac:dyDescent="0.25">
      <c r="B34" s="248"/>
      <c r="C34" s="258" t="s">
        <v>5858</v>
      </c>
      <c r="D34" s="550">
        <v>0</v>
      </c>
      <c r="E34" s="550">
        <v>0</v>
      </c>
      <c r="F34" s="550">
        <v>0</v>
      </c>
      <c r="G34" s="550">
        <v>0</v>
      </c>
      <c r="H34" s="550">
        <v>0</v>
      </c>
      <c r="I34" s="550">
        <v>0</v>
      </c>
      <c r="J34" s="550">
        <v>0</v>
      </c>
      <c r="K34" s="550">
        <v>0</v>
      </c>
      <c r="L34" s="550">
        <v>0</v>
      </c>
      <c r="M34" s="550">
        <v>0</v>
      </c>
      <c r="N34" s="550">
        <v>0</v>
      </c>
      <c r="O34" s="550">
        <v>0</v>
      </c>
      <c r="P34" s="166">
        <f>MAX(D34:O34)</f>
        <v>0</v>
      </c>
      <c r="Q34" s="250"/>
      <c r="R34" s="251"/>
      <c r="S34" s="96"/>
      <c r="AK34" s="231"/>
    </row>
    <row r="35" spans="2:37" s="219" customFormat="1" ht="13.7" customHeight="1" x14ac:dyDescent="0.25">
      <c r="B35" s="248"/>
      <c r="C35" s="249" t="s">
        <v>5859</v>
      </c>
      <c r="D35" s="168">
        <f>D33+D34</f>
        <v>0</v>
      </c>
      <c r="E35" s="163">
        <f t="shared" ref="E35:O35" si="8">E33+E34</f>
        <v>0</v>
      </c>
      <c r="F35" s="163">
        <f t="shared" si="8"/>
        <v>0</v>
      </c>
      <c r="G35" s="163">
        <f t="shared" si="8"/>
        <v>0</v>
      </c>
      <c r="H35" s="163">
        <f t="shared" si="8"/>
        <v>0</v>
      </c>
      <c r="I35" s="163">
        <f t="shared" si="8"/>
        <v>0</v>
      </c>
      <c r="J35" s="163">
        <f t="shared" si="8"/>
        <v>0</v>
      </c>
      <c r="K35" s="163">
        <f t="shared" si="8"/>
        <v>0</v>
      </c>
      <c r="L35" s="163">
        <f t="shared" si="8"/>
        <v>0</v>
      </c>
      <c r="M35" s="163">
        <f t="shared" si="8"/>
        <v>0</v>
      </c>
      <c r="N35" s="163">
        <f t="shared" si="8"/>
        <v>0</v>
      </c>
      <c r="O35" s="163">
        <f t="shared" si="8"/>
        <v>0</v>
      </c>
      <c r="P35" s="166">
        <f>MAX(D35:O35)</f>
        <v>0</v>
      </c>
      <c r="Q35" s="250"/>
      <c r="R35" s="251"/>
      <c r="S35" s="96"/>
      <c r="AK35" s="231"/>
    </row>
    <row r="36" spans="2:37" s="219" customFormat="1" ht="10.9" customHeight="1" thickBot="1" x14ac:dyDescent="0.3">
      <c r="B36" s="248"/>
      <c r="C36" s="262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4"/>
      <c r="Q36" s="265"/>
      <c r="R36" s="266"/>
      <c r="S36" s="267"/>
      <c r="AK36" s="231"/>
    </row>
    <row r="37" spans="2:37" s="219" customFormat="1" ht="12.75" customHeight="1" x14ac:dyDescent="0.25">
      <c r="B37" s="268"/>
      <c r="C37" s="235" t="s">
        <v>10</v>
      </c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70"/>
      <c r="R37" s="271"/>
      <c r="S37" s="270"/>
      <c r="AK37" s="231"/>
    </row>
    <row r="38" spans="2:37" s="214" customFormat="1" ht="15.75" thickBot="1" x14ac:dyDescent="0.3">
      <c r="B38" s="272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4"/>
      <c r="S38" s="275"/>
      <c r="AK38" s="275"/>
    </row>
    <row r="39" spans="2:37" s="214" customFormat="1" ht="15.75" thickBot="1" x14ac:dyDescent="0.3">
      <c r="B39" s="276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8"/>
    </row>
    <row r="40" spans="2:37" s="214" customFormat="1" ht="18.399999999999999" customHeight="1" x14ac:dyDescent="0.25">
      <c r="B40" s="268"/>
      <c r="C40" s="236"/>
      <c r="D40" s="678">
        <v>2016</v>
      </c>
      <c r="E40" s="678"/>
      <c r="F40" s="678"/>
      <c r="G40" s="678"/>
      <c r="H40" s="678"/>
      <c r="I40" s="678"/>
      <c r="J40" s="678"/>
      <c r="K40" s="678"/>
      <c r="L40" s="678"/>
      <c r="M40" s="678"/>
      <c r="N40" s="678"/>
      <c r="O40" s="678"/>
      <c r="P40" s="679"/>
      <c r="Q40" s="237"/>
      <c r="R40" s="279"/>
    </row>
    <row r="41" spans="2:37" s="214" customFormat="1" ht="10.15" customHeight="1" x14ac:dyDescent="0.25">
      <c r="B41" s="280"/>
      <c r="C41" s="240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2"/>
      <c r="Q41" s="237"/>
      <c r="R41" s="279"/>
    </row>
    <row r="42" spans="2:37" s="214" customFormat="1" x14ac:dyDescent="0.25">
      <c r="B42" s="227" t="s">
        <v>5861</v>
      </c>
      <c r="C42" s="243"/>
      <c r="D42" s="244" t="s">
        <v>11</v>
      </c>
      <c r="E42" s="244" t="s">
        <v>12</v>
      </c>
      <c r="F42" s="244" t="s">
        <v>13</v>
      </c>
      <c r="G42" s="244" t="s">
        <v>14</v>
      </c>
      <c r="H42" s="244" t="s">
        <v>15</v>
      </c>
      <c r="I42" s="244" t="s">
        <v>16</v>
      </c>
      <c r="J42" s="244" t="s">
        <v>17</v>
      </c>
      <c r="K42" s="244" t="s">
        <v>18</v>
      </c>
      <c r="L42" s="244" t="s">
        <v>19</v>
      </c>
      <c r="M42" s="244" t="s">
        <v>20</v>
      </c>
      <c r="N42" s="244" t="s">
        <v>21</v>
      </c>
      <c r="O42" s="244" t="s">
        <v>22</v>
      </c>
      <c r="P42" s="245" t="s">
        <v>23</v>
      </c>
      <c r="Q42" s="246"/>
      <c r="R42" s="279"/>
    </row>
    <row r="43" spans="2:37" s="214" customFormat="1" x14ac:dyDescent="0.25">
      <c r="B43" s="268"/>
      <c r="C43" s="249" t="s">
        <v>55</v>
      </c>
      <c r="D43" s="161">
        <f>D44+D45+D46+D47+D48</f>
        <v>0</v>
      </c>
      <c r="E43" s="161">
        <f t="shared" ref="E43:O43" si="9">E44+E45+E46+E47+E48</f>
        <v>0</v>
      </c>
      <c r="F43" s="161">
        <f t="shared" si="9"/>
        <v>0</v>
      </c>
      <c r="G43" s="161">
        <f t="shared" si="9"/>
        <v>0</v>
      </c>
      <c r="H43" s="161">
        <f t="shared" si="9"/>
        <v>0</v>
      </c>
      <c r="I43" s="161">
        <f t="shared" si="9"/>
        <v>0</v>
      </c>
      <c r="J43" s="161">
        <f t="shared" si="9"/>
        <v>0</v>
      </c>
      <c r="K43" s="161">
        <f t="shared" si="9"/>
        <v>0</v>
      </c>
      <c r="L43" s="161">
        <f t="shared" si="9"/>
        <v>0</v>
      </c>
      <c r="M43" s="161">
        <f t="shared" si="9"/>
        <v>0</v>
      </c>
      <c r="N43" s="161">
        <f t="shared" si="9"/>
        <v>0</v>
      </c>
      <c r="O43" s="161">
        <f t="shared" si="9"/>
        <v>0</v>
      </c>
      <c r="P43" s="162">
        <f t="shared" ref="P43:P48" si="10">SUM(D43:O43)</f>
        <v>0</v>
      </c>
      <c r="Q43" s="250"/>
      <c r="R43" s="279"/>
    </row>
    <row r="44" spans="2:37" s="214" customFormat="1" x14ac:dyDescent="0.25">
      <c r="B44" s="268"/>
      <c r="C44" s="252" t="s">
        <v>5862</v>
      </c>
      <c r="D44" s="550">
        <v>0</v>
      </c>
      <c r="E44" s="550">
        <v>0</v>
      </c>
      <c r="F44" s="550">
        <v>0</v>
      </c>
      <c r="G44" s="550">
        <v>0</v>
      </c>
      <c r="H44" s="550">
        <v>0</v>
      </c>
      <c r="I44" s="550">
        <v>0</v>
      </c>
      <c r="J44" s="550">
        <v>0</v>
      </c>
      <c r="K44" s="550">
        <v>0</v>
      </c>
      <c r="L44" s="550">
        <v>0</v>
      </c>
      <c r="M44" s="550">
        <v>0</v>
      </c>
      <c r="N44" s="550">
        <v>0</v>
      </c>
      <c r="O44" s="550">
        <v>0</v>
      </c>
      <c r="P44" s="166">
        <f t="shared" si="10"/>
        <v>0</v>
      </c>
      <c r="Q44" s="250"/>
      <c r="R44" s="279"/>
    </row>
    <row r="45" spans="2:37" s="214" customFormat="1" x14ac:dyDescent="0.25">
      <c r="B45" s="268"/>
      <c r="C45" s="253" t="s">
        <v>5850</v>
      </c>
      <c r="D45" s="550">
        <v>0</v>
      </c>
      <c r="E45" s="550">
        <v>0</v>
      </c>
      <c r="F45" s="550">
        <v>0</v>
      </c>
      <c r="G45" s="550">
        <v>0</v>
      </c>
      <c r="H45" s="550">
        <v>0</v>
      </c>
      <c r="I45" s="550">
        <v>0</v>
      </c>
      <c r="J45" s="550">
        <v>0</v>
      </c>
      <c r="K45" s="550">
        <v>0</v>
      </c>
      <c r="L45" s="550">
        <v>0</v>
      </c>
      <c r="M45" s="550">
        <v>0</v>
      </c>
      <c r="N45" s="550">
        <v>0</v>
      </c>
      <c r="O45" s="550">
        <v>0</v>
      </c>
      <c r="P45" s="166">
        <f t="shared" si="10"/>
        <v>0</v>
      </c>
      <c r="Q45" s="254"/>
      <c r="R45" s="279"/>
    </row>
    <row r="46" spans="2:37" s="214" customFormat="1" x14ac:dyDescent="0.25">
      <c r="B46" s="268"/>
      <c r="C46" s="253" t="s">
        <v>5851</v>
      </c>
      <c r="D46" s="550">
        <v>0</v>
      </c>
      <c r="E46" s="550">
        <v>0</v>
      </c>
      <c r="F46" s="550">
        <v>0</v>
      </c>
      <c r="G46" s="550">
        <v>0</v>
      </c>
      <c r="H46" s="550">
        <v>0</v>
      </c>
      <c r="I46" s="550">
        <v>0</v>
      </c>
      <c r="J46" s="550">
        <v>0</v>
      </c>
      <c r="K46" s="550">
        <v>0</v>
      </c>
      <c r="L46" s="550">
        <v>0</v>
      </c>
      <c r="M46" s="550">
        <v>0</v>
      </c>
      <c r="N46" s="550">
        <v>0</v>
      </c>
      <c r="O46" s="550">
        <v>0</v>
      </c>
      <c r="P46" s="166">
        <f t="shared" si="10"/>
        <v>0</v>
      </c>
      <c r="Q46" s="254"/>
      <c r="R46" s="279"/>
    </row>
    <row r="47" spans="2:37" s="214" customFormat="1" x14ac:dyDescent="0.25">
      <c r="B47" s="268"/>
      <c r="C47" s="253" t="s">
        <v>5852</v>
      </c>
      <c r="D47" s="550">
        <v>0</v>
      </c>
      <c r="E47" s="550">
        <v>0</v>
      </c>
      <c r="F47" s="550">
        <v>0</v>
      </c>
      <c r="G47" s="550">
        <v>0</v>
      </c>
      <c r="H47" s="550">
        <v>0</v>
      </c>
      <c r="I47" s="550">
        <v>0</v>
      </c>
      <c r="J47" s="550">
        <v>0</v>
      </c>
      <c r="K47" s="550">
        <v>0</v>
      </c>
      <c r="L47" s="550">
        <v>0</v>
      </c>
      <c r="M47" s="550">
        <v>0</v>
      </c>
      <c r="N47" s="550">
        <v>0</v>
      </c>
      <c r="O47" s="550">
        <v>0</v>
      </c>
      <c r="P47" s="166">
        <f t="shared" si="10"/>
        <v>0</v>
      </c>
      <c r="Q47" s="254"/>
      <c r="R47" s="279"/>
    </row>
    <row r="48" spans="2:37" s="214" customFormat="1" x14ac:dyDescent="0.25">
      <c r="B48" s="268"/>
      <c r="C48" s="253" t="s">
        <v>5853</v>
      </c>
      <c r="D48" s="550">
        <v>0</v>
      </c>
      <c r="E48" s="550">
        <v>0</v>
      </c>
      <c r="F48" s="550">
        <v>0</v>
      </c>
      <c r="G48" s="550">
        <v>0</v>
      </c>
      <c r="H48" s="550">
        <v>0</v>
      </c>
      <c r="I48" s="550">
        <v>0</v>
      </c>
      <c r="J48" s="550">
        <v>0</v>
      </c>
      <c r="K48" s="550">
        <v>0</v>
      </c>
      <c r="L48" s="550">
        <v>0</v>
      </c>
      <c r="M48" s="550">
        <v>0</v>
      </c>
      <c r="N48" s="550">
        <v>0</v>
      </c>
      <c r="O48" s="550">
        <v>0</v>
      </c>
      <c r="P48" s="166">
        <f t="shared" si="10"/>
        <v>0</v>
      </c>
      <c r="Q48" s="254"/>
      <c r="R48" s="279"/>
    </row>
    <row r="49" spans="2:18" s="214" customFormat="1" x14ac:dyDescent="0.25">
      <c r="B49" s="268"/>
      <c r="C49" s="243" t="s">
        <v>56</v>
      </c>
      <c r="D49" s="167">
        <f>D50+D51</f>
        <v>0</v>
      </c>
      <c r="E49" s="167">
        <f t="shared" ref="E49:O49" si="11">E50+E51</f>
        <v>0</v>
      </c>
      <c r="F49" s="167">
        <f t="shared" si="11"/>
        <v>0</v>
      </c>
      <c r="G49" s="167">
        <f t="shared" si="11"/>
        <v>0</v>
      </c>
      <c r="H49" s="167">
        <f t="shared" si="11"/>
        <v>0</v>
      </c>
      <c r="I49" s="167">
        <f t="shared" si="11"/>
        <v>0</v>
      </c>
      <c r="J49" s="167">
        <f t="shared" si="11"/>
        <v>0</v>
      </c>
      <c r="K49" s="167">
        <f t="shared" si="11"/>
        <v>0</v>
      </c>
      <c r="L49" s="167">
        <f t="shared" si="11"/>
        <v>0</v>
      </c>
      <c r="M49" s="167">
        <f t="shared" si="11"/>
        <v>0</v>
      </c>
      <c r="N49" s="167">
        <f t="shared" si="11"/>
        <v>0</v>
      </c>
      <c r="O49" s="167">
        <f t="shared" si="11"/>
        <v>0</v>
      </c>
      <c r="P49" s="162">
        <f>O49</f>
        <v>0</v>
      </c>
      <c r="Q49" s="254"/>
      <c r="R49" s="279"/>
    </row>
    <row r="50" spans="2:18" s="214" customFormat="1" x14ac:dyDescent="0.25">
      <c r="B50" s="268"/>
      <c r="C50" s="252" t="s">
        <v>5863</v>
      </c>
      <c r="D50" s="550">
        <v>0</v>
      </c>
      <c r="E50" s="550">
        <v>0</v>
      </c>
      <c r="F50" s="550">
        <v>0</v>
      </c>
      <c r="G50" s="550"/>
      <c r="H50" s="550">
        <v>0</v>
      </c>
      <c r="I50" s="550">
        <v>0</v>
      </c>
      <c r="J50" s="550">
        <v>0</v>
      </c>
      <c r="K50" s="550">
        <v>0</v>
      </c>
      <c r="L50" s="550">
        <v>0</v>
      </c>
      <c r="M50" s="550">
        <v>0</v>
      </c>
      <c r="N50" s="550">
        <v>0</v>
      </c>
      <c r="O50" s="550">
        <v>0</v>
      </c>
      <c r="P50" s="166">
        <f>O50</f>
        <v>0</v>
      </c>
      <c r="Q50" s="250"/>
      <c r="R50" s="279"/>
    </row>
    <row r="51" spans="2:18" s="214" customFormat="1" x14ac:dyDescent="0.25">
      <c r="B51" s="268"/>
      <c r="C51" s="252" t="s">
        <v>5864</v>
      </c>
      <c r="D51" s="550">
        <v>0</v>
      </c>
      <c r="E51" s="550">
        <v>0</v>
      </c>
      <c r="F51" s="550">
        <v>0</v>
      </c>
      <c r="G51" s="550">
        <v>0</v>
      </c>
      <c r="H51" s="550">
        <v>0</v>
      </c>
      <c r="I51" s="550">
        <v>0</v>
      </c>
      <c r="J51" s="550">
        <v>0</v>
      </c>
      <c r="K51" s="550">
        <v>0</v>
      </c>
      <c r="L51" s="550">
        <v>0</v>
      </c>
      <c r="M51" s="550">
        <v>0</v>
      </c>
      <c r="N51" s="550">
        <v>0</v>
      </c>
      <c r="O51" s="550">
        <v>0</v>
      </c>
      <c r="P51" s="166">
        <f>O51</f>
        <v>0</v>
      </c>
      <c r="Q51" s="254"/>
      <c r="R51" s="279"/>
    </row>
    <row r="52" spans="2:18" s="214" customFormat="1" x14ac:dyDescent="0.25">
      <c r="B52" s="268"/>
      <c r="C52" s="243" t="s">
        <v>57</v>
      </c>
      <c r="D52" s="550">
        <v>0</v>
      </c>
      <c r="E52" s="550">
        <v>0</v>
      </c>
      <c r="F52" s="550">
        <v>0</v>
      </c>
      <c r="G52" s="550"/>
      <c r="H52" s="550">
        <v>0</v>
      </c>
      <c r="I52" s="550">
        <v>0</v>
      </c>
      <c r="J52" s="550">
        <v>0</v>
      </c>
      <c r="K52" s="550">
        <v>0</v>
      </c>
      <c r="L52" s="550">
        <v>0</v>
      </c>
      <c r="M52" s="550">
        <v>0</v>
      </c>
      <c r="N52" s="550">
        <v>0</v>
      </c>
      <c r="O52" s="550">
        <v>0</v>
      </c>
      <c r="P52" s="166">
        <f>SUM(D52:O52)</f>
        <v>0</v>
      </c>
      <c r="Q52" s="254"/>
      <c r="R52" s="279"/>
    </row>
    <row r="53" spans="2:18" s="214" customFormat="1" x14ac:dyDescent="0.25">
      <c r="B53" s="268"/>
      <c r="C53" s="257" t="s">
        <v>58</v>
      </c>
      <c r="D53" s="550">
        <v>0</v>
      </c>
      <c r="E53" s="550">
        <v>0</v>
      </c>
      <c r="F53" s="550">
        <v>0</v>
      </c>
      <c r="G53" s="550">
        <v>0</v>
      </c>
      <c r="H53" s="550">
        <v>0</v>
      </c>
      <c r="I53" s="550">
        <v>0</v>
      </c>
      <c r="J53" s="550">
        <v>0</v>
      </c>
      <c r="K53" s="550">
        <v>0</v>
      </c>
      <c r="L53" s="550">
        <v>0</v>
      </c>
      <c r="M53" s="550">
        <v>0</v>
      </c>
      <c r="N53" s="550">
        <v>0</v>
      </c>
      <c r="O53" s="550">
        <v>0</v>
      </c>
      <c r="P53" s="166">
        <f>SUM(D53:O53)</f>
        <v>0</v>
      </c>
      <c r="Q53" s="250"/>
      <c r="R53" s="279"/>
    </row>
    <row r="54" spans="2:18" s="214" customFormat="1" x14ac:dyDescent="0.25">
      <c r="B54" s="268"/>
      <c r="C54" s="258" t="s">
        <v>59</v>
      </c>
      <c r="D54" s="553">
        <f>IF(D61=0,0,(D57/(D61/1000))*100)</f>
        <v>0</v>
      </c>
      <c r="E54" s="553">
        <f>IF(E61=0,0,(E57/(E61/1000))*100)</f>
        <v>0</v>
      </c>
      <c r="F54" s="553">
        <f t="shared" ref="F54:O54" si="12">IF(F61=0,0,(F57/(F61/1000))*100)</f>
        <v>0</v>
      </c>
      <c r="G54" s="553">
        <f t="shared" si="12"/>
        <v>0</v>
      </c>
      <c r="H54" s="553">
        <f t="shared" si="12"/>
        <v>0</v>
      </c>
      <c r="I54" s="553">
        <f t="shared" si="12"/>
        <v>0</v>
      </c>
      <c r="J54" s="553">
        <f t="shared" si="12"/>
        <v>0</v>
      </c>
      <c r="K54" s="553">
        <f t="shared" si="12"/>
        <v>0</v>
      </c>
      <c r="L54" s="553">
        <f t="shared" si="12"/>
        <v>0</v>
      </c>
      <c r="M54" s="553">
        <f t="shared" si="12"/>
        <v>0</v>
      </c>
      <c r="N54" s="553">
        <f t="shared" si="12"/>
        <v>0</v>
      </c>
      <c r="O54" s="553">
        <f t="shared" si="12"/>
        <v>0</v>
      </c>
      <c r="P54" s="555">
        <f>IF(P61=0,0,(P57/(P61/1000))*100)</f>
        <v>0</v>
      </c>
      <c r="Q54" s="250"/>
      <c r="R54" s="279"/>
    </row>
    <row r="55" spans="2:18" s="214" customFormat="1" x14ac:dyDescent="0.25">
      <c r="B55" s="268"/>
      <c r="C55" s="258" t="s">
        <v>60</v>
      </c>
      <c r="D55" s="553">
        <f t="shared" ref="D55:P55" si="13">IF(D56=0,0,D53/D56*100)</f>
        <v>0</v>
      </c>
      <c r="E55" s="553">
        <f t="shared" si="13"/>
        <v>0</v>
      </c>
      <c r="F55" s="553">
        <f t="shared" si="13"/>
        <v>0</v>
      </c>
      <c r="G55" s="553">
        <f t="shared" si="13"/>
        <v>0</v>
      </c>
      <c r="H55" s="553">
        <f t="shared" si="13"/>
        <v>0</v>
      </c>
      <c r="I55" s="553">
        <f t="shared" si="13"/>
        <v>0</v>
      </c>
      <c r="J55" s="553">
        <f t="shared" si="13"/>
        <v>0</v>
      </c>
      <c r="K55" s="553">
        <f t="shared" si="13"/>
        <v>0</v>
      </c>
      <c r="L55" s="553">
        <f t="shared" si="13"/>
        <v>0</v>
      </c>
      <c r="M55" s="553">
        <f t="shared" si="13"/>
        <v>0</v>
      </c>
      <c r="N55" s="553">
        <f t="shared" si="13"/>
        <v>0</v>
      </c>
      <c r="O55" s="553">
        <f t="shared" si="13"/>
        <v>0</v>
      </c>
      <c r="P55" s="555">
        <f t="shared" si="13"/>
        <v>0</v>
      </c>
      <c r="Q55" s="250"/>
      <c r="R55" s="279"/>
    </row>
    <row r="56" spans="2:18" s="214" customFormat="1" x14ac:dyDescent="0.25">
      <c r="B56" s="268"/>
      <c r="C56" s="249" t="s">
        <v>61</v>
      </c>
      <c r="D56" s="163">
        <f t="shared" ref="D56:P56" si="14">D43+D52+D53</f>
        <v>0</v>
      </c>
      <c r="E56" s="163">
        <f t="shared" si="14"/>
        <v>0</v>
      </c>
      <c r="F56" s="163">
        <f t="shared" si="14"/>
        <v>0</v>
      </c>
      <c r="G56" s="163">
        <f t="shared" si="14"/>
        <v>0</v>
      </c>
      <c r="H56" s="163">
        <f t="shared" si="14"/>
        <v>0</v>
      </c>
      <c r="I56" s="163">
        <f t="shared" si="14"/>
        <v>0</v>
      </c>
      <c r="J56" s="163">
        <f t="shared" si="14"/>
        <v>0</v>
      </c>
      <c r="K56" s="163">
        <f t="shared" si="14"/>
        <v>0</v>
      </c>
      <c r="L56" s="163">
        <f t="shared" si="14"/>
        <v>0</v>
      </c>
      <c r="M56" s="163">
        <f t="shared" si="14"/>
        <v>0</v>
      </c>
      <c r="N56" s="163">
        <f t="shared" si="14"/>
        <v>0</v>
      </c>
      <c r="O56" s="163">
        <f t="shared" si="14"/>
        <v>0</v>
      </c>
      <c r="P56" s="164">
        <f t="shared" si="14"/>
        <v>0</v>
      </c>
      <c r="Q56" s="259"/>
      <c r="R56" s="279"/>
    </row>
    <row r="57" spans="2:18" s="214" customFormat="1" x14ac:dyDescent="0.25">
      <c r="B57" s="268"/>
      <c r="C57" s="258" t="s">
        <v>5856</v>
      </c>
      <c r="D57" s="551">
        <f>D56/744</f>
        <v>0</v>
      </c>
      <c r="E57" s="551">
        <f>E56/696</f>
        <v>0</v>
      </c>
      <c r="F57" s="551">
        <f>F56/744</f>
        <v>0</v>
      </c>
      <c r="G57" s="551">
        <f>G56/720</f>
        <v>0</v>
      </c>
      <c r="H57" s="551">
        <f>H56/744</f>
        <v>0</v>
      </c>
      <c r="I57" s="551">
        <f>I56/720</f>
        <v>0</v>
      </c>
      <c r="J57" s="551">
        <f>J56/744</f>
        <v>0</v>
      </c>
      <c r="K57" s="551">
        <f>K56/744</f>
        <v>0</v>
      </c>
      <c r="L57" s="551">
        <f>L56/720</f>
        <v>0</v>
      </c>
      <c r="M57" s="551">
        <f>M56/744</f>
        <v>0</v>
      </c>
      <c r="N57" s="551">
        <f>N56/720</f>
        <v>0</v>
      </c>
      <c r="O57" s="551">
        <f>O56/744</f>
        <v>0</v>
      </c>
      <c r="P57" s="552">
        <f>P56/8760</f>
        <v>0</v>
      </c>
      <c r="Q57" s="259"/>
      <c r="R57" s="279"/>
    </row>
    <row r="58" spans="2:18" s="214" customFormat="1" x14ac:dyDescent="0.25">
      <c r="B58" s="268"/>
      <c r="C58" s="258" t="s">
        <v>62</v>
      </c>
      <c r="D58" s="165">
        <f t="shared" ref="D58:P58" si="15">D43+D53</f>
        <v>0</v>
      </c>
      <c r="E58" s="167">
        <f t="shared" si="15"/>
        <v>0</v>
      </c>
      <c r="F58" s="167">
        <f t="shared" si="15"/>
        <v>0</v>
      </c>
      <c r="G58" s="167">
        <f t="shared" si="15"/>
        <v>0</v>
      </c>
      <c r="H58" s="167">
        <f t="shared" si="15"/>
        <v>0</v>
      </c>
      <c r="I58" s="167">
        <f t="shared" si="15"/>
        <v>0</v>
      </c>
      <c r="J58" s="167">
        <f t="shared" si="15"/>
        <v>0</v>
      </c>
      <c r="K58" s="167">
        <f t="shared" si="15"/>
        <v>0</v>
      </c>
      <c r="L58" s="167">
        <f t="shared" si="15"/>
        <v>0</v>
      </c>
      <c r="M58" s="167">
        <f t="shared" si="15"/>
        <v>0</v>
      </c>
      <c r="N58" s="167">
        <f t="shared" si="15"/>
        <v>0</v>
      </c>
      <c r="O58" s="167">
        <f t="shared" si="15"/>
        <v>0</v>
      </c>
      <c r="P58" s="162">
        <f t="shared" si="15"/>
        <v>0</v>
      </c>
      <c r="Q58" s="259"/>
      <c r="R58" s="279"/>
    </row>
    <row r="59" spans="2:18" s="214" customFormat="1" x14ac:dyDescent="0.25">
      <c r="B59" s="268"/>
      <c r="C59" s="258" t="s">
        <v>5857</v>
      </c>
      <c r="D59" s="550">
        <v>0</v>
      </c>
      <c r="E59" s="550">
        <v>0</v>
      </c>
      <c r="F59" s="550">
        <v>0</v>
      </c>
      <c r="G59" s="550">
        <v>0</v>
      </c>
      <c r="H59" s="550">
        <v>0</v>
      </c>
      <c r="I59" s="550">
        <v>0</v>
      </c>
      <c r="J59" s="550">
        <v>0</v>
      </c>
      <c r="K59" s="550">
        <v>0</v>
      </c>
      <c r="L59" s="550">
        <v>0</v>
      </c>
      <c r="M59" s="550">
        <v>0</v>
      </c>
      <c r="N59" s="550">
        <v>0</v>
      </c>
      <c r="O59" s="550">
        <v>0</v>
      </c>
      <c r="P59" s="166">
        <f>MAX(D59:O59)</f>
        <v>0</v>
      </c>
      <c r="Q59" s="250"/>
      <c r="R59" s="279"/>
    </row>
    <row r="60" spans="2:18" s="214" customFormat="1" x14ac:dyDescent="0.25">
      <c r="B60" s="268"/>
      <c r="C60" s="258" t="s">
        <v>5858</v>
      </c>
      <c r="D60" s="550">
        <v>0</v>
      </c>
      <c r="E60" s="550">
        <v>0</v>
      </c>
      <c r="F60" s="550">
        <v>0</v>
      </c>
      <c r="G60" s="550">
        <v>0</v>
      </c>
      <c r="H60" s="550">
        <v>0</v>
      </c>
      <c r="I60" s="550">
        <v>0</v>
      </c>
      <c r="J60" s="550">
        <v>0</v>
      </c>
      <c r="K60" s="550">
        <v>0</v>
      </c>
      <c r="L60" s="550">
        <v>0</v>
      </c>
      <c r="M60" s="550">
        <v>0</v>
      </c>
      <c r="N60" s="550">
        <v>0</v>
      </c>
      <c r="O60" s="550">
        <v>0</v>
      </c>
      <c r="P60" s="166">
        <f>MAX(D60:O60)</f>
        <v>0</v>
      </c>
      <c r="Q60" s="250"/>
      <c r="R60" s="279"/>
    </row>
    <row r="61" spans="2:18" s="214" customFormat="1" x14ac:dyDescent="0.25">
      <c r="B61" s="268"/>
      <c r="C61" s="249" t="s">
        <v>5859</v>
      </c>
      <c r="D61" s="168">
        <f>D59+D60</f>
        <v>0</v>
      </c>
      <c r="E61" s="163">
        <f t="shared" ref="E61:O61" si="16">E59+E60</f>
        <v>0</v>
      </c>
      <c r="F61" s="163">
        <f t="shared" si="16"/>
        <v>0</v>
      </c>
      <c r="G61" s="163">
        <f t="shared" si="16"/>
        <v>0</v>
      </c>
      <c r="H61" s="163">
        <f t="shared" si="16"/>
        <v>0</v>
      </c>
      <c r="I61" s="163">
        <f t="shared" si="16"/>
        <v>0</v>
      </c>
      <c r="J61" s="163">
        <f t="shared" si="16"/>
        <v>0</v>
      </c>
      <c r="K61" s="163">
        <f t="shared" si="16"/>
        <v>0</v>
      </c>
      <c r="L61" s="163">
        <f t="shared" si="16"/>
        <v>0</v>
      </c>
      <c r="M61" s="163">
        <f t="shared" si="16"/>
        <v>0</v>
      </c>
      <c r="N61" s="163">
        <f t="shared" si="16"/>
        <v>0</v>
      </c>
      <c r="O61" s="163">
        <f t="shared" si="16"/>
        <v>0</v>
      </c>
      <c r="P61" s="166">
        <f>MAX(D61:O61)</f>
        <v>0</v>
      </c>
      <c r="Q61" s="250"/>
      <c r="R61" s="279"/>
    </row>
    <row r="62" spans="2:18" s="214" customFormat="1" ht="10.9" customHeight="1" thickBot="1" x14ac:dyDescent="0.3">
      <c r="B62" s="268"/>
      <c r="C62" s="262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4"/>
      <c r="Q62" s="265"/>
      <c r="R62" s="279"/>
    </row>
    <row r="63" spans="2:18" s="214" customFormat="1" x14ac:dyDescent="0.25">
      <c r="B63" s="268"/>
      <c r="C63" s="235" t="s">
        <v>10</v>
      </c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31"/>
      <c r="R63" s="279"/>
    </row>
    <row r="64" spans="2:18" s="214" customFormat="1" ht="15.75" thickBot="1" x14ac:dyDescent="0.3">
      <c r="B64" s="272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4"/>
    </row>
    <row r="65" spans="2:18" s="214" customFormat="1" ht="15.75" thickBot="1" x14ac:dyDescent="0.3">
      <c r="B65" s="281"/>
      <c r="C65" s="231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79"/>
    </row>
    <row r="66" spans="2:18" s="214" customFormat="1" ht="17.100000000000001" customHeight="1" x14ac:dyDescent="0.25">
      <c r="B66" s="281"/>
      <c r="C66" s="236"/>
      <c r="D66" s="678">
        <v>2017</v>
      </c>
      <c r="E66" s="678"/>
      <c r="F66" s="678"/>
      <c r="G66" s="678"/>
      <c r="H66" s="678"/>
      <c r="I66" s="678"/>
      <c r="J66" s="678"/>
      <c r="K66" s="678"/>
      <c r="L66" s="678"/>
      <c r="M66" s="678"/>
      <c r="N66" s="678"/>
      <c r="O66" s="678"/>
      <c r="P66" s="679"/>
      <c r="Q66" s="237"/>
      <c r="R66" s="279"/>
    </row>
    <row r="67" spans="2:18" s="214" customFormat="1" ht="10.15" customHeight="1" x14ac:dyDescent="0.25">
      <c r="B67" s="280"/>
      <c r="C67" s="240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2"/>
      <c r="Q67" s="237"/>
      <c r="R67" s="279"/>
    </row>
    <row r="68" spans="2:18" s="214" customFormat="1" x14ac:dyDescent="0.25">
      <c r="B68" s="227" t="s">
        <v>5861</v>
      </c>
      <c r="C68" s="243"/>
      <c r="D68" s="244" t="s">
        <v>11</v>
      </c>
      <c r="E68" s="244" t="s">
        <v>12</v>
      </c>
      <c r="F68" s="244" t="s">
        <v>13</v>
      </c>
      <c r="G68" s="244" t="s">
        <v>14</v>
      </c>
      <c r="H68" s="244" t="s">
        <v>15</v>
      </c>
      <c r="I68" s="244" t="s">
        <v>16</v>
      </c>
      <c r="J68" s="244" t="s">
        <v>17</v>
      </c>
      <c r="K68" s="244" t="s">
        <v>18</v>
      </c>
      <c r="L68" s="244" t="s">
        <v>19</v>
      </c>
      <c r="M68" s="244" t="s">
        <v>20</v>
      </c>
      <c r="N68" s="244" t="s">
        <v>21</v>
      </c>
      <c r="O68" s="244" t="s">
        <v>22</v>
      </c>
      <c r="P68" s="245" t="s">
        <v>23</v>
      </c>
      <c r="Q68" s="246"/>
      <c r="R68" s="279"/>
    </row>
    <row r="69" spans="2:18" s="214" customFormat="1" x14ac:dyDescent="0.25">
      <c r="B69" s="268"/>
      <c r="C69" s="249" t="s">
        <v>55</v>
      </c>
      <c r="D69" s="161">
        <f>D70+D71+D72+D73+D74</f>
        <v>0</v>
      </c>
      <c r="E69" s="161">
        <f t="shared" ref="E69:O69" si="17">E70+E71+E72+E73+E74</f>
        <v>0</v>
      </c>
      <c r="F69" s="161">
        <f t="shared" si="17"/>
        <v>0</v>
      </c>
      <c r="G69" s="161">
        <f t="shared" si="17"/>
        <v>0</v>
      </c>
      <c r="H69" s="161">
        <f t="shared" si="17"/>
        <v>0</v>
      </c>
      <c r="I69" s="161">
        <f t="shared" si="17"/>
        <v>0</v>
      </c>
      <c r="J69" s="161">
        <f t="shared" si="17"/>
        <v>0</v>
      </c>
      <c r="K69" s="161">
        <f t="shared" si="17"/>
        <v>0</v>
      </c>
      <c r="L69" s="161">
        <f t="shared" si="17"/>
        <v>0</v>
      </c>
      <c r="M69" s="161">
        <f t="shared" si="17"/>
        <v>0</v>
      </c>
      <c r="N69" s="161">
        <f t="shared" si="17"/>
        <v>0</v>
      </c>
      <c r="O69" s="161">
        <f t="shared" si="17"/>
        <v>0</v>
      </c>
      <c r="P69" s="162">
        <f t="shared" ref="P69:P74" si="18">SUM(D69:O69)</f>
        <v>0</v>
      </c>
      <c r="Q69" s="250"/>
      <c r="R69" s="279"/>
    </row>
    <row r="70" spans="2:18" s="214" customFormat="1" x14ac:dyDescent="0.25">
      <c r="B70" s="268"/>
      <c r="C70" s="252" t="s">
        <v>5862</v>
      </c>
      <c r="D70" s="550">
        <v>0</v>
      </c>
      <c r="E70" s="550">
        <v>0</v>
      </c>
      <c r="F70" s="550">
        <v>0</v>
      </c>
      <c r="G70" s="550">
        <v>0</v>
      </c>
      <c r="H70" s="550">
        <v>0</v>
      </c>
      <c r="I70" s="550">
        <v>0</v>
      </c>
      <c r="J70" s="550">
        <v>0</v>
      </c>
      <c r="K70" s="550">
        <v>0</v>
      </c>
      <c r="L70" s="550">
        <v>0</v>
      </c>
      <c r="M70" s="550">
        <v>0</v>
      </c>
      <c r="N70" s="550">
        <v>0</v>
      </c>
      <c r="O70" s="550">
        <v>0</v>
      </c>
      <c r="P70" s="166">
        <f t="shared" si="18"/>
        <v>0</v>
      </c>
      <c r="Q70" s="250"/>
      <c r="R70" s="279"/>
    </row>
    <row r="71" spans="2:18" s="214" customFormat="1" x14ac:dyDescent="0.25">
      <c r="B71" s="268"/>
      <c r="C71" s="253" t="s">
        <v>5850</v>
      </c>
      <c r="D71" s="550">
        <v>0</v>
      </c>
      <c r="E71" s="550">
        <v>0</v>
      </c>
      <c r="F71" s="550">
        <v>0</v>
      </c>
      <c r="G71" s="550">
        <v>0</v>
      </c>
      <c r="H71" s="550">
        <v>0</v>
      </c>
      <c r="I71" s="550">
        <v>0</v>
      </c>
      <c r="J71" s="550">
        <v>0</v>
      </c>
      <c r="K71" s="550">
        <v>0</v>
      </c>
      <c r="L71" s="550">
        <v>0</v>
      </c>
      <c r="M71" s="550">
        <v>0</v>
      </c>
      <c r="N71" s="550">
        <v>0</v>
      </c>
      <c r="O71" s="550">
        <v>0</v>
      </c>
      <c r="P71" s="166">
        <f t="shared" si="18"/>
        <v>0</v>
      </c>
      <c r="Q71" s="254"/>
      <c r="R71" s="279"/>
    </row>
    <row r="72" spans="2:18" s="214" customFormat="1" x14ac:dyDescent="0.25">
      <c r="B72" s="268"/>
      <c r="C72" s="253" t="s">
        <v>5851</v>
      </c>
      <c r="D72" s="550">
        <v>0</v>
      </c>
      <c r="E72" s="550">
        <v>0</v>
      </c>
      <c r="F72" s="550">
        <v>0</v>
      </c>
      <c r="G72" s="550">
        <v>0</v>
      </c>
      <c r="H72" s="550">
        <v>0</v>
      </c>
      <c r="I72" s="550">
        <v>0</v>
      </c>
      <c r="J72" s="550">
        <v>0</v>
      </c>
      <c r="K72" s="550">
        <v>0</v>
      </c>
      <c r="L72" s="550">
        <v>0</v>
      </c>
      <c r="M72" s="550">
        <v>0</v>
      </c>
      <c r="N72" s="550">
        <v>0</v>
      </c>
      <c r="O72" s="550">
        <v>0</v>
      </c>
      <c r="P72" s="166">
        <f t="shared" si="18"/>
        <v>0</v>
      </c>
      <c r="Q72" s="254"/>
      <c r="R72" s="279"/>
    </row>
    <row r="73" spans="2:18" s="214" customFormat="1" x14ac:dyDescent="0.25">
      <c r="B73" s="268"/>
      <c r="C73" s="253" t="s">
        <v>5852</v>
      </c>
      <c r="D73" s="550">
        <v>0</v>
      </c>
      <c r="E73" s="550">
        <v>0</v>
      </c>
      <c r="F73" s="550">
        <v>0</v>
      </c>
      <c r="G73" s="550">
        <v>0</v>
      </c>
      <c r="H73" s="550">
        <v>0</v>
      </c>
      <c r="I73" s="550">
        <v>0</v>
      </c>
      <c r="J73" s="550">
        <v>0</v>
      </c>
      <c r="K73" s="550">
        <v>0</v>
      </c>
      <c r="L73" s="550">
        <v>0</v>
      </c>
      <c r="M73" s="550">
        <v>0</v>
      </c>
      <c r="N73" s="550">
        <v>0</v>
      </c>
      <c r="O73" s="550">
        <v>0</v>
      </c>
      <c r="P73" s="166">
        <f t="shared" si="18"/>
        <v>0</v>
      </c>
      <c r="Q73" s="254"/>
      <c r="R73" s="279"/>
    </row>
    <row r="74" spans="2:18" s="214" customFormat="1" x14ac:dyDescent="0.25">
      <c r="B74" s="268"/>
      <c r="C74" s="253" t="s">
        <v>5853</v>
      </c>
      <c r="D74" s="550">
        <v>0</v>
      </c>
      <c r="E74" s="550">
        <v>0</v>
      </c>
      <c r="F74" s="550">
        <v>0</v>
      </c>
      <c r="G74" s="550">
        <v>0</v>
      </c>
      <c r="H74" s="550">
        <v>0</v>
      </c>
      <c r="I74" s="550">
        <v>0</v>
      </c>
      <c r="J74" s="550">
        <v>0</v>
      </c>
      <c r="K74" s="550">
        <v>0</v>
      </c>
      <c r="L74" s="550">
        <v>0</v>
      </c>
      <c r="M74" s="550">
        <v>0</v>
      </c>
      <c r="N74" s="550">
        <v>0</v>
      </c>
      <c r="O74" s="550">
        <v>0</v>
      </c>
      <c r="P74" s="166">
        <f t="shared" si="18"/>
        <v>0</v>
      </c>
      <c r="Q74" s="254"/>
      <c r="R74" s="279"/>
    </row>
    <row r="75" spans="2:18" s="214" customFormat="1" x14ac:dyDescent="0.25">
      <c r="B75" s="268"/>
      <c r="C75" s="243" t="s">
        <v>56</v>
      </c>
      <c r="D75" s="167">
        <f>D76+D77</f>
        <v>0</v>
      </c>
      <c r="E75" s="167">
        <f t="shared" ref="E75:O75" si="19">E76+E77</f>
        <v>0</v>
      </c>
      <c r="F75" s="167">
        <f t="shared" si="19"/>
        <v>0</v>
      </c>
      <c r="G75" s="167">
        <f t="shared" si="19"/>
        <v>0</v>
      </c>
      <c r="H75" s="167">
        <f t="shared" si="19"/>
        <v>0</v>
      </c>
      <c r="I75" s="167">
        <f t="shared" si="19"/>
        <v>0</v>
      </c>
      <c r="J75" s="167">
        <f t="shared" si="19"/>
        <v>0</v>
      </c>
      <c r="K75" s="167">
        <f t="shared" si="19"/>
        <v>0</v>
      </c>
      <c r="L75" s="167">
        <f t="shared" si="19"/>
        <v>0</v>
      </c>
      <c r="M75" s="167">
        <f t="shared" si="19"/>
        <v>0</v>
      </c>
      <c r="N75" s="167">
        <f t="shared" si="19"/>
        <v>0</v>
      </c>
      <c r="O75" s="167">
        <f t="shared" si="19"/>
        <v>0</v>
      </c>
      <c r="P75" s="162">
        <f>O75</f>
        <v>0</v>
      </c>
      <c r="Q75" s="254"/>
      <c r="R75" s="279"/>
    </row>
    <row r="76" spans="2:18" s="214" customFormat="1" x14ac:dyDescent="0.25">
      <c r="B76" s="268"/>
      <c r="C76" s="252" t="s">
        <v>5863</v>
      </c>
      <c r="D76" s="550">
        <v>0</v>
      </c>
      <c r="E76" s="550">
        <v>0</v>
      </c>
      <c r="F76" s="550">
        <v>0</v>
      </c>
      <c r="G76" s="550">
        <v>0</v>
      </c>
      <c r="H76" s="550">
        <v>0</v>
      </c>
      <c r="I76" s="550">
        <v>0</v>
      </c>
      <c r="J76" s="550">
        <v>0</v>
      </c>
      <c r="K76" s="550">
        <v>0</v>
      </c>
      <c r="L76" s="550">
        <v>0</v>
      </c>
      <c r="M76" s="550">
        <v>0</v>
      </c>
      <c r="N76" s="550">
        <v>0</v>
      </c>
      <c r="O76" s="550">
        <v>0</v>
      </c>
      <c r="P76" s="166">
        <f>O76</f>
        <v>0</v>
      </c>
      <c r="Q76" s="250"/>
      <c r="R76" s="279"/>
    </row>
    <row r="77" spans="2:18" s="214" customFormat="1" x14ac:dyDescent="0.25">
      <c r="B77" s="268"/>
      <c r="C77" s="252" t="s">
        <v>5864</v>
      </c>
      <c r="D77" s="550">
        <v>0</v>
      </c>
      <c r="E77" s="550">
        <v>0</v>
      </c>
      <c r="F77" s="550">
        <v>0</v>
      </c>
      <c r="G77" s="550">
        <v>0</v>
      </c>
      <c r="H77" s="550">
        <v>0</v>
      </c>
      <c r="I77" s="550">
        <v>0</v>
      </c>
      <c r="J77" s="550">
        <v>0</v>
      </c>
      <c r="K77" s="550">
        <v>0</v>
      </c>
      <c r="L77" s="550">
        <v>0</v>
      </c>
      <c r="M77" s="550">
        <v>0</v>
      </c>
      <c r="N77" s="550">
        <v>0</v>
      </c>
      <c r="O77" s="550">
        <v>0</v>
      </c>
      <c r="P77" s="166">
        <f>O77</f>
        <v>0</v>
      </c>
      <c r="Q77" s="254"/>
      <c r="R77" s="279"/>
    </row>
    <row r="78" spans="2:18" s="214" customFormat="1" x14ac:dyDescent="0.25">
      <c r="B78" s="268"/>
      <c r="C78" s="243" t="s">
        <v>57</v>
      </c>
      <c r="D78" s="550">
        <v>0</v>
      </c>
      <c r="E78" s="550">
        <v>0</v>
      </c>
      <c r="F78" s="550">
        <v>0</v>
      </c>
      <c r="G78" s="550">
        <v>0</v>
      </c>
      <c r="H78" s="550">
        <v>0</v>
      </c>
      <c r="I78" s="550">
        <v>0</v>
      </c>
      <c r="J78" s="550">
        <v>0</v>
      </c>
      <c r="K78" s="550">
        <v>0</v>
      </c>
      <c r="L78" s="550">
        <v>0</v>
      </c>
      <c r="M78" s="550">
        <v>0</v>
      </c>
      <c r="N78" s="550">
        <v>0</v>
      </c>
      <c r="O78" s="550">
        <v>0</v>
      </c>
      <c r="P78" s="166">
        <f>SUM(D78:O78)</f>
        <v>0</v>
      </c>
      <c r="Q78" s="254"/>
      <c r="R78" s="279"/>
    </row>
    <row r="79" spans="2:18" s="214" customFormat="1" x14ac:dyDescent="0.25">
      <c r="B79" s="268"/>
      <c r="C79" s="257" t="s">
        <v>58</v>
      </c>
      <c r="D79" s="550">
        <v>0</v>
      </c>
      <c r="E79" s="550">
        <v>0</v>
      </c>
      <c r="F79" s="550">
        <v>0</v>
      </c>
      <c r="G79" s="550">
        <v>0</v>
      </c>
      <c r="H79" s="550">
        <v>0</v>
      </c>
      <c r="I79" s="550">
        <v>0</v>
      </c>
      <c r="J79" s="550">
        <v>0</v>
      </c>
      <c r="K79" s="550">
        <v>0</v>
      </c>
      <c r="L79" s="550">
        <v>0</v>
      </c>
      <c r="M79" s="550">
        <v>0</v>
      </c>
      <c r="N79" s="550">
        <v>0</v>
      </c>
      <c r="O79" s="550">
        <v>0</v>
      </c>
      <c r="P79" s="166">
        <f>SUM(D79:O79)</f>
        <v>0</v>
      </c>
      <c r="Q79" s="250"/>
      <c r="R79" s="279"/>
    </row>
    <row r="80" spans="2:18" s="214" customFormat="1" x14ac:dyDescent="0.25">
      <c r="B80" s="268"/>
      <c r="C80" s="258" t="s">
        <v>59</v>
      </c>
      <c r="D80" s="553">
        <f>IF(D87=0,0,(D83/(D87/1000))*100)</f>
        <v>0</v>
      </c>
      <c r="E80" s="553">
        <f>IF(E87=0,0,(E83/(E87/1000))*100)</f>
        <v>0</v>
      </c>
      <c r="F80" s="553">
        <f t="shared" ref="F80:O80" si="20">IF(F87=0,0,(F83/(F87/1000))*100)</f>
        <v>0</v>
      </c>
      <c r="G80" s="553">
        <f t="shared" si="20"/>
        <v>0</v>
      </c>
      <c r="H80" s="553">
        <f t="shared" si="20"/>
        <v>0</v>
      </c>
      <c r="I80" s="553">
        <f t="shared" si="20"/>
        <v>0</v>
      </c>
      <c r="J80" s="553">
        <f t="shared" si="20"/>
        <v>0</v>
      </c>
      <c r="K80" s="553">
        <f t="shared" si="20"/>
        <v>0</v>
      </c>
      <c r="L80" s="553">
        <f t="shared" si="20"/>
        <v>0</v>
      </c>
      <c r="M80" s="553">
        <f t="shared" si="20"/>
        <v>0</v>
      </c>
      <c r="N80" s="553">
        <f t="shared" si="20"/>
        <v>0</v>
      </c>
      <c r="O80" s="553">
        <f t="shared" si="20"/>
        <v>0</v>
      </c>
      <c r="P80" s="555">
        <f>IF(P87=0,0,(P83/(P87/1000))*100)</f>
        <v>0</v>
      </c>
      <c r="Q80" s="250"/>
      <c r="R80" s="279"/>
    </row>
    <row r="81" spans="2:18" s="214" customFormat="1" x14ac:dyDescent="0.25">
      <c r="B81" s="268"/>
      <c r="C81" s="258" t="s">
        <v>60</v>
      </c>
      <c r="D81" s="553">
        <f t="shared" ref="D81:P81" si="21">IF(D82=0,0,D79/D82*100)</f>
        <v>0</v>
      </c>
      <c r="E81" s="553">
        <f t="shared" si="21"/>
        <v>0</v>
      </c>
      <c r="F81" s="553">
        <f t="shared" si="21"/>
        <v>0</v>
      </c>
      <c r="G81" s="553">
        <f t="shared" si="21"/>
        <v>0</v>
      </c>
      <c r="H81" s="553">
        <f t="shared" si="21"/>
        <v>0</v>
      </c>
      <c r="I81" s="553">
        <f t="shared" si="21"/>
        <v>0</v>
      </c>
      <c r="J81" s="553">
        <f t="shared" si="21"/>
        <v>0</v>
      </c>
      <c r="K81" s="553">
        <f t="shared" si="21"/>
        <v>0</v>
      </c>
      <c r="L81" s="553">
        <f t="shared" si="21"/>
        <v>0</v>
      </c>
      <c r="M81" s="553">
        <f t="shared" si="21"/>
        <v>0</v>
      </c>
      <c r="N81" s="553">
        <f t="shared" si="21"/>
        <v>0</v>
      </c>
      <c r="O81" s="553">
        <f t="shared" si="21"/>
        <v>0</v>
      </c>
      <c r="P81" s="555">
        <f t="shared" si="21"/>
        <v>0</v>
      </c>
      <c r="Q81" s="250"/>
      <c r="R81" s="279"/>
    </row>
    <row r="82" spans="2:18" s="214" customFormat="1" x14ac:dyDescent="0.25">
      <c r="B82" s="268"/>
      <c r="C82" s="249" t="s">
        <v>61</v>
      </c>
      <c r="D82" s="163">
        <f t="shared" ref="D82:P82" si="22">D69+D78+D79</f>
        <v>0</v>
      </c>
      <c r="E82" s="163">
        <f t="shared" si="22"/>
        <v>0</v>
      </c>
      <c r="F82" s="163">
        <f t="shared" si="22"/>
        <v>0</v>
      </c>
      <c r="G82" s="163">
        <f t="shared" si="22"/>
        <v>0</v>
      </c>
      <c r="H82" s="163">
        <f t="shared" si="22"/>
        <v>0</v>
      </c>
      <c r="I82" s="163">
        <f t="shared" si="22"/>
        <v>0</v>
      </c>
      <c r="J82" s="163">
        <f t="shared" si="22"/>
        <v>0</v>
      </c>
      <c r="K82" s="163">
        <f t="shared" si="22"/>
        <v>0</v>
      </c>
      <c r="L82" s="163">
        <f t="shared" si="22"/>
        <v>0</v>
      </c>
      <c r="M82" s="163">
        <f t="shared" si="22"/>
        <v>0</v>
      </c>
      <c r="N82" s="163">
        <f t="shared" si="22"/>
        <v>0</v>
      </c>
      <c r="O82" s="163">
        <f t="shared" si="22"/>
        <v>0</v>
      </c>
      <c r="P82" s="164">
        <f t="shared" si="22"/>
        <v>0</v>
      </c>
      <c r="Q82" s="259"/>
      <c r="R82" s="279"/>
    </row>
    <row r="83" spans="2:18" s="214" customFormat="1" x14ac:dyDescent="0.25">
      <c r="B83" s="268"/>
      <c r="C83" s="258" t="s">
        <v>5856</v>
      </c>
      <c r="D83" s="551">
        <f>D82/744</f>
        <v>0</v>
      </c>
      <c r="E83" s="551">
        <f>E82/696</f>
        <v>0</v>
      </c>
      <c r="F83" s="551">
        <f>F82/744</f>
        <v>0</v>
      </c>
      <c r="G83" s="551">
        <f>G82/720</f>
        <v>0</v>
      </c>
      <c r="H83" s="551">
        <f>H82/744</f>
        <v>0</v>
      </c>
      <c r="I83" s="551">
        <f>I82/720</f>
        <v>0</v>
      </c>
      <c r="J83" s="551">
        <f>J82/744</f>
        <v>0</v>
      </c>
      <c r="K83" s="551">
        <f>K82/744</f>
        <v>0</v>
      </c>
      <c r="L83" s="551">
        <f>L82/720</f>
        <v>0</v>
      </c>
      <c r="M83" s="551">
        <f>M82/744</f>
        <v>0</v>
      </c>
      <c r="N83" s="551">
        <f>N82/720</f>
        <v>0</v>
      </c>
      <c r="O83" s="551">
        <f>O82/744</f>
        <v>0</v>
      </c>
      <c r="P83" s="552">
        <f>P82/8760</f>
        <v>0</v>
      </c>
      <c r="Q83" s="259"/>
      <c r="R83" s="279"/>
    </row>
    <row r="84" spans="2:18" s="214" customFormat="1" x14ac:dyDescent="0.25">
      <c r="B84" s="268"/>
      <c r="C84" s="258" t="s">
        <v>62</v>
      </c>
      <c r="D84" s="165">
        <f t="shared" ref="D84:P84" si="23">D69+D79</f>
        <v>0</v>
      </c>
      <c r="E84" s="167">
        <f t="shared" si="23"/>
        <v>0</v>
      </c>
      <c r="F84" s="167">
        <f t="shared" si="23"/>
        <v>0</v>
      </c>
      <c r="G84" s="167">
        <f t="shared" si="23"/>
        <v>0</v>
      </c>
      <c r="H84" s="167">
        <f t="shared" si="23"/>
        <v>0</v>
      </c>
      <c r="I84" s="167">
        <f t="shared" si="23"/>
        <v>0</v>
      </c>
      <c r="J84" s="167">
        <f t="shared" si="23"/>
        <v>0</v>
      </c>
      <c r="K84" s="167">
        <f t="shared" si="23"/>
        <v>0</v>
      </c>
      <c r="L84" s="167">
        <f t="shared" si="23"/>
        <v>0</v>
      </c>
      <c r="M84" s="167">
        <f t="shared" si="23"/>
        <v>0</v>
      </c>
      <c r="N84" s="167">
        <f t="shared" si="23"/>
        <v>0</v>
      </c>
      <c r="O84" s="167">
        <f t="shared" si="23"/>
        <v>0</v>
      </c>
      <c r="P84" s="162">
        <f t="shared" si="23"/>
        <v>0</v>
      </c>
      <c r="Q84" s="259"/>
      <c r="R84" s="279"/>
    </row>
    <row r="85" spans="2:18" s="214" customFormat="1" x14ac:dyDescent="0.25">
      <c r="B85" s="268"/>
      <c r="C85" s="258" t="s">
        <v>5938</v>
      </c>
      <c r="D85" s="550">
        <v>0</v>
      </c>
      <c r="E85" s="550">
        <v>0</v>
      </c>
      <c r="F85" s="550">
        <v>0</v>
      </c>
      <c r="G85" s="550">
        <v>0</v>
      </c>
      <c r="H85" s="550">
        <v>0</v>
      </c>
      <c r="I85" s="550">
        <v>0</v>
      </c>
      <c r="J85" s="550">
        <v>0</v>
      </c>
      <c r="K85" s="550">
        <v>0</v>
      </c>
      <c r="L85" s="550">
        <v>0</v>
      </c>
      <c r="M85" s="550">
        <v>0</v>
      </c>
      <c r="N85" s="550">
        <v>0</v>
      </c>
      <c r="O85" s="550">
        <v>0</v>
      </c>
      <c r="P85" s="166">
        <f>MAX(D85:O85)</f>
        <v>0</v>
      </c>
      <c r="Q85" s="250"/>
      <c r="R85" s="279"/>
    </row>
    <row r="86" spans="2:18" s="214" customFormat="1" x14ac:dyDescent="0.25">
      <c r="B86" s="268"/>
      <c r="C86" s="258" t="s">
        <v>5939</v>
      </c>
      <c r="D86" s="550">
        <v>0</v>
      </c>
      <c r="E86" s="550">
        <v>0</v>
      </c>
      <c r="F86" s="550">
        <v>0</v>
      </c>
      <c r="G86" s="550">
        <v>0</v>
      </c>
      <c r="H86" s="550">
        <v>0</v>
      </c>
      <c r="I86" s="550">
        <v>0</v>
      </c>
      <c r="J86" s="550">
        <v>0</v>
      </c>
      <c r="K86" s="550">
        <v>0</v>
      </c>
      <c r="L86" s="550">
        <v>0</v>
      </c>
      <c r="M86" s="550">
        <v>0</v>
      </c>
      <c r="N86" s="550">
        <v>0</v>
      </c>
      <c r="O86" s="550">
        <v>0</v>
      </c>
      <c r="P86" s="166">
        <f>MAX(D86:O86)</f>
        <v>0</v>
      </c>
      <c r="Q86" s="250"/>
      <c r="R86" s="279"/>
    </row>
    <row r="87" spans="2:18" s="214" customFormat="1" x14ac:dyDescent="0.25">
      <c r="B87" s="268"/>
      <c r="C87" s="249" t="s">
        <v>5940</v>
      </c>
      <c r="D87" s="168">
        <f>D85+D86</f>
        <v>0</v>
      </c>
      <c r="E87" s="163">
        <f t="shared" ref="E87:O87" si="24">E85+E86</f>
        <v>0</v>
      </c>
      <c r="F87" s="163">
        <f t="shared" si="24"/>
        <v>0</v>
      </c>
      <c r="G87" s="163">
        <f t="shared" si="24"/>
        <v>0</v>
      </c>
      <c r="H87" s="163">
        <f t="shared" si="24"/>
        <v>0</v>
      </c>
      <c r="I87" s="163">
        <f t="shared" si="24"/>
        <v>0</v>
      </c>
      <c r="J87" s="163">
        <f t="shared" si="24"/>
        <v>0</v>
      </c>
      <c r="K87" s="163">
        <f t="shared" si="24"/>
        <v>0</v>
      </c>
      <c r="L87" s="163">
        <f t="shared" si="24"/>
        <v>0</v>
      </c>
      <c r="M87" s="163">
        <f t="shared" si="24"/>
        <v>0</v>
      </c>
      <c r="N87" s="163">
        <f t="shared" si="24"/>
        <v>0</v>
      </c>
      <c r="O87" s="163">
        <f t="shared" si="24"/>
        <v>0</v>
      </c>
      <c r="P87" s="166">
        <f>MAX(D87:O87)</f>
        <v>0</v>
      </c>
      <c r="Q87" s="250"/>
      <c r="R87" s="279"/>
    </row>
    <row r="88" spans="2:18" s="214" customFormat="1" ht="10.9" customHeight="1" thickBot="1" x14ac:dyDescent="0.3">
      <c r="B88" s="268"/>
      <c r="C88" s="262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4"/>
      <c r="Q88" s="265"/>
      <c r="R88" s="279"/>
    </row>
    <row r="89" spans="2:18" s="214" customFormat="1" x14ac:dyDescent="0.25">
      <c r="B89" s="268"/>
      <c r="C89" s="235" t="s">
        <v>10</v>
      </c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79"/>
    </row>
    <row r="90" spans="2:18" s="214" customFormat="1" ht="15.75" thickBot="1" x14ac:dyDescent="0.3">
      <c r="B90" s="272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4"/>
    </row>
    <row r="91" spans="2:18" s="214" customFormat="1" x14ac:dyDescent="0.25"/>
    <row r="92" spans="2:18" s="214" customFormat="1" x14ac:dyDescent="0.25"/>
    <row r="93" spans="2:18" s="214" customFormat="1" x14ac:dyDescent="0.25"/>
    <row r="94" spans="2:18" s="214" customFormat="1" x14ac:dyDescent="0.25"/>
    <row r="95" spans="2:18" s="214" customFormat="1" x14ac:dyDescent="0.25"/>
    <row r="96" spans="2:18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pans="17:54" s="214" customFormat="1" x14ac:dyDescent="0.25"/>
    <row r="226" spans="17:54" s="214" customFormat="1" x14ac:dyDescent="0.25"/>
    <row r="227" spans="17:54" s="214" customFormat="1" x14ac:dyDescent="0.25"/>
    <row r="228" spans="17:54" s="214" customFormat="1" x14ac:dyDescent="0.25"/>
    <row r="229" spans="17:54" s="214" customFormat="1" x14ac:dyDescent="0.25"/>
    <row r="230" spans="17:54" s="214" customFormat="1" x14ac:dyDescent="0.25"/>
    <row r="231" spans="17:54" s="214" customFormat="1" x14ac:dyDescent="0.25"/>
    <row r="232" spans="17:54" s="214" customFormat="1" x14ac:dyDescent="0.25"/>
    <row r="233" spans="17:54" s="214" customFormat="1" x14ac:dyDescent="0.25"/>
    <row r="234" spans="17:54" s="214" customFormat="1" x14ac:dyDescent="0.25"/>
    <row r="235" spans="17:54" s="214" customFormat="1" x14ac:dyDescent="0.25"/>
    <row r="236" spans="17:54" s="214" customFormat="1" x14ac:dyDescent="0.25"/>
    <row r="237" spans="17:54" x14ac:dyDescent="0.25">
      <c r="Q237" s="131"/>
      <c r="R237" s="131"/>
      <c r="S237" s="131"/>
      <c r="U237" s="131"/>
      <c r="AI237" s="131"/>
      <c r="AJ237" s="131"/>
      <c r="AK237" s="131"/>
      <c r="AL237" s="131"/>
      <c r="AM237" s="131"/>
      <c r="BB237" s="131"/>
    </row>
    <row r="238" spans="17:54" x14ac:dyDescent="0.25">
      <c r="Q238" s="131"/>
      <c r="R238" s="131"/>
      <c r="S238" s="131"/>
      <c r="U238" s="131"/>
      <c r="AI238" s="131"/>
      <c r="AJ238" s="131"/>
      <c r="AK238" s="131"/>
      <c r="AL238" s="131"/>
      <c r="AM238" s="131"/>
      <c r="BB238" s="131"/>
    </row>
    <row r="239" spans="17:54" x14ac:dyDescent="0.25">
      <c r="Q239" s="131"/>
      <c r="R239" s="131"/>
      <c r="S239" s="131"/>
      <c r="U239" s="131"/>
      <c r="AI239" s="131"/>
      <c r="AJ239" s="131"/>
      <c r="AK239" s="131"/>
      <c r="AL239" s="131"/>
      <c r="AM239" s="131"/>
      <c r="BB239" s="131"/>
    </row>
    <row r="240" spans="17:54" x14ac:dyDescent="0.25">
      <c r="Q240" s="131"/>
      <c r="R240" s="131"/>
      <c r="S240" s="131"/>
      <c r="U240" s="131"/>
      <c r="AI240" s="131"/>
      <c r="AJ240" s="131"/>
      <c r="AK240" s="131"/>
      <c r="AL240" s="131"/>
      <c r="AM240" s="131"/>
      <c r="BB240" s="131"/>
    </row>
    <row r="241" spans="17:54" x14ac:dyDescent="0.25">
      <c r="Q241" s="131"/>
      <c r="R241" s="131"/>
      <c r="S241" s="131"/>
      <c r="U241" s="131"/>
      <c r="AI241" s="131"/>
      <c r="AJ241" s="131"/>
      <c r="AK241" s="131"/>
      <c r="AL241" s="131"/>
      <c r="AM241" s="131"/>
      <c r="BB241" s="131"/>
    </row>
  </sheetData>
  <sheetProtection password="BE9E" sheet="1" objects="1" scenarios="1" selectLockedCells="1"/>
  <protectedRanges>
    <protectedRange sqref="D14 B40:C40 Q66 Q14:S14" name="preencher_1_1"/>
    <protectedRange sqref="D24:O27 D33:O34 D50:O53 D59:O60 D76:O79 D85:O86" name="preencher"/>
    <protectedRange sqref="D17:O22 D43:O48 D69:O74" name="preencher_2"/>
    <protectedRange sqref="D23:O23 D49:O49 D75:O75" name="preencher_3"/>
    <protectedRange sqref="P23 P49 P75" name="preencher_4"/>
  </protectedRanges>
  <mergeCells count="9">
    <mergeCell ref="D14:P14"/>
    <mergeCell ref="D40:P40"/>
    <mergeCell ref="D66:P66"/>
    <mergeCell ref="B2:R3"/>
    <mergeCell ref="D10:I10"/>
    <mergeCell ref="D12:E12"/>
    <mergeCell ref="B4:R4"/>
    <mergeCell ref="D6:I6"/>
    <mergeCell ref="D8:E8"/>
  </mergeCells>
  <dataValidations count="1">
    <dataValidation type="whole" allowBlank="1" showInputMessage="1" showErrorMessage="1" error="Dado inválido._x000a_Preencher somente com número." sqref="WWV983034:WXG983052 IZ17:JK35 SV17:TG35 ACR17:ADC35 AMN17:AMY35 AWJ17:AWU35 BGF17:BGQ35 BQB17:BQM35 BZX17:CAI35 CJT17:CKE35 CTP17:CUA35 DDL17:DDW35 DNH17:DNS35 DXD17:DXO35 EGZ17:EHK35 EQV17:ERG35 FAR17:FBC35 FKN17:FKY35 FUJ17:FUU35 GEF17:GEQ35 GOB17:GOM35 GXX17:GYI35 HHT17:HIE35 HRP17:HSA35 IBL17:IBW35 ILH17:ILS35 IVD17:IVO35 JEZ17:JFK35 JOV17:JPG35 JYR17:JZC35 KIN17:KIY35 KSJ17:KSU35 LCF17:LCQ35 LMB17:LMM35 LVX17:LWI35 MFT17:MGE35 MPP17:MQA35 MZL17:MZW35 NJH17:NJS35 NTD17:NTO35 OCZ17:ODK35 OMV17:ONG35 OWR17:OXC35 PGN17:PGY35 PQJ17:PQU35 QAF17:QAQ35 QKB17:QKM35 QTX17:QUI35 RDT17:REE35 RNP17:ROA35 RXL17:RXW35 SHH17:SHS35 SRD17:SRO35 TAZ17:TBK35 TKV17:TLG35 TUR17:TVC35 UEN17:UEY35 UOJ17:UOU35 UYF17:UYQ35 VIB17:VIM35 VRX17:VSI35 WBT17:WCE35 WLP17:WMA35 WVL17:WVW35 D65530:O65548 IZ65530:JK65548 SV65530:TG65548 ACR65530:ADC65548 AMN65530:AMY65548 AWJ65530:AWU65548 BGF65530:BGQ65548 BQB65530:BQM65548 BZX65530:CAI65548 CJT65530:CKE65548 CTP65530:CUA65548 DDL65530:DDW65548 DNH65530:DNS65548 DXD65530:DXO65548 EGZ65530:EHK65548 EQV65530:ERG65548 FAR65530:FBC65548 FKN65530:FKY65548 FUJ65530:FUU65548 GEF65530:GEQ65548 GOB65530:GOM65548 GXX65530:GYI65548 HHT65530:HIE65548 HRP65530:HSA65548 IBL65530:IBW65548 ILH65530:ILS65548 IVD65530:IVO65548 JEZ65530:JFK65548 JOV65530:JPG65548 JYR65530:JZC65548 KIN65530:KIY65548 KSJ65530:KSU65548 LCF65530:LCQ65548 LMB65530:LMM65548 LVX65530:LWI65548 MFT65530:MGE65548 MPP65530:MQA65548 MZL65530:MZW65548 NJH65530:NJS65548 NTD65530:NTO65548 OCZ65530:ODK65548 OMV65530:ONG65548 OWR65530:OXC65548 PGN65530:PGY65548 PQJ65530:PQU65548 QAF65530:QAQ65548 QKB65530:QKM65548 QTX65530:QUI65548 RDT65530:REE65548 RNP65530:ROA65548 RXL65530:RXW65548 SHH65530:SHS65548 SRD65530:SRO65548 TAZ65530:TBK65548 TKV65530:TLG65548 TUR65530:TVC65548 UEN65530:UEY65548 UOJ65530:UOU65548 UYF65530:UYQ65548 VIB65530:VIM65548 VRX65530:VSI65548 WBT65530:WCE65548 WLP65530:WMA65548 WVL65530:WVW65548 D131066:O131084 IZ131066:JK131084 SV131066:TG131084 ACR131066:ADC131084 AMN131066:AMY131084 AWJ131066:AWU131084 BGF131066:BGQ131084 BQB131066:BQM131084 BZX131066:CAI131084 CJT131066:CKE131084 CTP131066:CUA131084 DDL131066:DDW131084 DNH131066:DNS131084 DXD131066:DXO131084 EGZ131066:EHK131084 EQV131066:ERG131084 FAR131066:FBC131084 FKN131066:FKY131084 FUJ131066:FUU131084 GEF131066:GEQ131084 GOB131066:GOM131084 GXX131066:GYI131084 HHT131066:HIE131084 HRP131066:HSA131084 IBL131066:IBW131084 ILH131066:ILS131084 IVD131066:IVO131084 JEZ131066:JFK131084 JOV131066:JPG131084 JYR131066:JZC131084 KIN131066:KIY131084 KSJ131066:KSU131084 LCF131066:LCQ131084 LMB131066:LMM131084 LVX131066:LWI131084 MFT131066:MGE131084 MPP131066:MQA131084 MZL131066:MZW131084 NJH131066:NJS131084 NTD131066:NTO131084 OCZ131066:ODK131084 OMV131066:ONG131084 OWR131066:OXC131084 PGN131066:PGY131084 PQJ131066:PQU131084 QAF131066:QAQ131084 QKB131066:QKM131084 QTX131066:QUI131084 RDT131066:REE131084 RNP131066:ROA131084 RXL131066:RXW131084 SHH131066:SHS131084 SRD131066:SRO131084 TAZ131066:TBK131084 TKV131066:TLG131084 TUR131066:TVC131084 UEN131066:UEY131084 UOJ131066:UOU131084 UYF131066:UYQ131084 VIB131066:VIM131084 VRX131066:VSI131084 WBT131066:WCE131084 WLP131066:WMA131084 WVL131066:WVW131084 D196602:O196620 IZ196602:JK196620 SV196602:TG196620 ACR196602:ADC196620 AMN196602:AMY196620 AWJ196602:AWU196620 BGF196602:BGQ196620 BQB196602:BQM196620 BZX196602:CAI196620 CJT196602:CKE196620 CTP196602:CUA196620 DDL196602:DDW196620 DNH196602:DNS196620 DXD196602:DXO196620 EGZ196602:EHK196620 EQV196602:ERG196620 FAR196602:FBC196620 FKN196602:FKY196620 FUJ196602:FUU196620 GEF196602:GEQ196620 GOB196602:GOM196620 GXX196602:GYI196620 HHT196602:HIE196620 HRP196602:HSA196620 IBL196602:IBW196620 ILH196602:ILS196620 IVD196602:IVO196620 JEZ196602:JFK196620 JOV196602:JPG196620 JYR196602:JZC196620 KIN196602:KIY196620 KSJ196602:KSU196620 LCF196602:LCQ196620 LMB196602:LMM196620 LVX196602:LWI196620 MFT196602:MGE196620 MPP196602:MQA196620 MZL196602:MZW196620 NJH196602:NJS196620 NTD196602:NTO196620 OCZ196602:ODK196620 OMV196602:ONG196620 OWR196602:OXC196620 PGN196602:PGY196620 PQJ196602:PQU196620 QAF196602:QAQ196620 QKB196602:QKM196620 QTX196602:QUI196620 RDT196602:REE196620 RNP196602:ROA196620 RXL196602:RXW196620 SHH196602:SHS196620 SRD196602:SRO196620 TAZ196602:TBK196620 TKV196602:TLG196620 TUR196602:TVC196620 UEN196602:UEY196620 UOJ196602:UOU196620 UYF196602:UYQ196620 VIB196602:VIM196620 VRX196602:VSI196620 WBT196602:WCE196620 WLP196602:WMA196620 WVL196602:WVW196620 D262138:O262156 IZ262138:JK262156 SV262138:TG262156 ACR262138:ADC262156 AMN262138:AMY262156 AWJ262138:AWU262156 BGF262138:BGQ262156 BQB262138:BQM262156 BZX262138:CAI262156 CJT262138:CKE262156 CTP262138:CUA262156 DDL262138:DDW262156 DNH262138:DNS262156 DXD262138:DXO262156 EGZ262138:EHK262156 EQV262138:ERG262156 FAR262138:FBC262156 FKN262138:FKY262156 FUJ262138:FUU262156 GEF262138:GEQ262156 GOB262138:GOM262156 GXX262138:GYI262156 HHT262138:HIE262156 HRP262138:HSA262156 IBL262138:IBW262156 ILH262138:ILS262156 IVD262138:IVO262156 JEZ262138:JFK262156 JOV262138:JPG262156 JYR262138:JZC262156 KIN262138:KIY262156 KSJ262138:KSU262156 LCF262138:LCQ262156 LMB262138:LMM262156 LVX262138:LWI262156 MFT262138:MGE262156 MPP262138:MQA262156 MZL262138:MZW262156 NJH262138:NJS262156 NTD262138:NTO262156 OCZ262138:ODK262156 OMV262138:ONG262156 OWR262138:OXC262156 PGN262138:PGY262156 PQJ262138:PQU262156 QAF262138:QAQ262156 QKB262138:QKM262156 QTX262138:QUI262156 RDT262138:REE262156 RNP262138:ROA262156 RXL262138:RXW262156 SHH262138:SHS262156 SRD262138:SRO262156 TAZ262138:TBK262156 TKV262138:TLG262156 TUR262138:TVC262156 UEN262138:UEY262156 UOJ262138:UOU262156 UYF262138:UYQ262156 VIB262138:VIM262156 VRX262138:VSI262156 WBT262138:WCE262156 WLP262138:WMA262156 WVL262138:WVW262156 D327674:O327692 IZ327674:JK327692 SV327674:TG327692 ACR327674:ADC327692 AMN327674:AMY327692 AWJ327674:AWU327692 BGF327674:BGQ327692 BQB327674:BQM327692 BZX327674:CAI327692 CJT327674:CKE327692 CTP327674:CUA327692 DDL327674:DDW327692 DNH327674:DNS327692 DXD327674:DXO327692 EGZ327674:EHK327692 EQV327674:ERG327692 FAR327674:FBC327692 FKN327674:FKY327692 FUJ327674:FUU327692 GEF327674:GEQ327692 GOB327674:GOM327692 GXX327674:GYI327692 HHT327674:HIE327692 HRP327674:HSA327692 IBL327674:IBW327692 ILH327674:ILS327692 IVD327674:IVO327692 JEZ327674:JFK327692 JOV327674:JPG327692 JYR327674:JZC327692 KIN327674:KIY327692 KSJ327674:KSU327692 LCF327674:LCQ327692 LMB327674:LMM327692 LVX327674:LWI327692 MFT327674:MGE327692 MPP327674:MQA327692 MZL327674:MZW327692 NJH327674:NJS327692 NTD327674:NTO327692 OCZ327674:ODK327692 OMV327674:ONG327692 OWR327674:OXC327692 PGN327674:PGY327692 PQJ327674:PQU327692 QAF327674:QAQ327692 QKB327674:QKM327692 QTX327674:QUI327692 RDT327674:REE327692 RNP327674:ROA327692 RXL327674:RXW327692 SHH327674:SHS327692 SRD327674:SRO327692 TAZ327674:TBK327692 TKV327674:TLG327692 TUR327674:TVC327692 UEN327674:UEY327692 UOJ327674:UOU327692 UYF327674:UYQ327692 VIB327674:VIM327692 VRX327674:VSI327692 WBT327674:WCE327692 WLP327674:WMA327692 WVL327674:WVW327692 D393210:O393228 IZ393210:JK393228 SV393210:TG393228 ACR393210:ADC393228 AMN393210:AMY393228 AWJ393210:AWU393228 BGF393210:BGQ393228 BQB393210:BQM393228 BZX393210:CAI393228 CJT393210:CKE393228 CTP393210:CUA393228 DDL393210:DDW393228 DNH393210:DNS393228 DXD393210:DXO393228 EGZ393210:EHK393228 EQV393210:ERG393228 FAR393210:FBC393228 FKN393210:FKY393228 FUJ393210:FUU393228 GEF393210:GEQ393228 GOB393210:GOM393228 GXX393210:GYI393228 HHT393210:HIE393228 HRP393210:HSA393228 IBL393210:IBW393228 ILH393210:ILS393228 IVD393210:IVO393228 JEZ393210:JFK393228 JOV393210:JPG393228 JYR393210:JZC393228 KIN393210:KIY393228 KSJ393210:KSU393228 LCF393210:LCQ393228 LMB393210:LMM393228 LVX393210:LWI393228 MFT393210:MGE393228 MPP393210:MQA393228 MZL393210:MZW393228 NJH393210:NJS393228 NTD393210:NTO393228 OCZ393210:ODK393228 OMV393210:ONG393228 OWR393210:OXC393228 PGN393210:PGY393228 PQJ393210:PQU393228 QAF393210:QAQ393228 QKB393210:QKM393228 QTX393210:QUI393228 RDT393210:REE393228 RNP393210:ROA393228 RXL393210:RXW393228 SHH393210:SHS393228 SRD393210:SRO393228 TAZ393210:TBK393228 TKV393210:TLG393228 TUR393210:TVC393228 UEN393210:UEY393228 UOJ393210:UOU393228 UYF393210:UYQ393228 VIB393210:VIM393228 VRX393210:VSI393228 WBT393210:WCE393228 WLP393210:WMA393228 WVL393210:WVW393228 D458746:O458764 IZ458746:JK458764 SV458746:TG458764 ACR458746:ADC458764 AMN458746:AMY458764 AWJ458746:AWU458764 BGF458746:BGQ458764 BQB458746:BQM458764 BZX458746:CAI458764 CJT458746:CKE458764 CTP458746:CUA458764 DDL458746:DDW458764 DNH458746:DNS458764 DXD458746:DXO458764 EGZ458746:EHK458764 EQV458746:ERG458764 FAR458746:FBC458764 FKN458746:FKY458764 FUJ458746:FUU458764 GEF458746:GEQ458764 GOB458746:GOM458764 GXX458746:GYI458764 HHT458746:HIE458764 HRP458746:HSA458764 IBL458746:IBW458764 ILH458746:ILS458764 IVD458746:IVO458764 JEZ458746:JFK458764 JOV458746:JPG458764 JYR458746:JZC458764 KIN458746:KIY458764 KSJ458746:KSU458764 LCF458746:LCQ458764 LMB458746:LMM458764 LVX458746:LWI458764 MFT458746:MGE458764 MPP458746:MQA458764 MZL458746:MZW458764 NJH458746:NJS458764 NTD458746:NTO458764 OCZ458746:ODK458764 OMV458746:ONG458764 OWR458746:OXC458764 PGN458746:PGY458764 PQJ458746:PQU458764 QAF458746:QAQ458764 QKB458746:QKM458764 QTX458746:QUI458764 RDT458746:REE458764 RNP458746:ROA458764 RXL458746:RXW458764 SHH458746:SHS458764 SRD458746:SRO458764 TAZ458746:TBK458764 TKV458746:TLG458764 TUR458746:TVC458764 UEN458746:UEY458764 UOJ458746:UOU458764 UYF458746:UYQ458764 VIB458746:VIM458764 VRX458746:VSI458764 WBT458746:WCE458764 WLP458746:WMA458764 WVL458746:WVW458764 D524282:O524300 IZ524282:JK524300 SV524282:TG524300 ACR524282:ADC524300 AMN524282:AMY524300 AWJ524282:AWU524300 BGF524282:BGQ524300 BQB524282:BQM524300 BZX524282:CAI524300 CJT524282:CKE524300 CTP524282:CUA524300 DDL524282:DDW524300 DNH524282:DNS524300 DXD524282:DXO524300 EGZ524282:EHK524300 EQV524282:ERG524300 FAR524282:FBC524300 FKN524282:FKY524300 FUJ524282:FUU524300 GEF524282:GEQ524300 GOB524282:GOM524300 GXX524282:GYI524300 HHT524282:HIE524300 HRP524282:HSA524300 IBL524282:IBW524300 ILH524282:ILS524300 IVD524282:IVO524300 JEZ524282:JFK524300 JOV524282:JPG524300 JYR524282:JZC524300 KIN524282:KIY524300 KSJ524282:KSU524300 LCF524282:LCQ524300 LMB524282:LMM524300 LVX524282:LWI524300 MFT524282:MGE524300 MPP524282:MQA524300 MZL524282:MZW524300 NJH524282:NJS524300 NTD524282:NTO524300 OCZ524282:ODK524300 OMV524282:ONG524300 OWR524282:OXC524300 PGN524282:PGY524300 PQJ524282:PQU524300 QAF524282:QAQ524300 QKB524282:QKM524300 QTX524282:QUI524300 RDT524282:REE524300 RNP524282:ROA524300 RXL524282:RXW524300 SHH524282:SHS524300 SRD524282:SRO524300 TAZ524282:TBK524300 TKV524282:TLG524300 TUR524282:TVC524300 UEN524282:UEY524300 UOJ524282:UOU524300 UYF524282:UYQ524300 VIB524282:VIM524300 VRX524282:VSI524300 WBT524282:WCE524300 WLP524282:WMA524300 WVL524282:WVW524300 D589818:O589836 IZ589818:JK589836 SV589818:TG589836 ACR589818:ADC589836 AMN589818:AMY589836 AWJ589818:AWU589836 BGF589818:BGQ589836 BQB589818:BQM589836 BZX589818:CAI589836 CJT589818:CKE589836 CTP589818:CUA589836 DDL589818:DDW589836 DNH589818:DNS589836 DXD589818:DXO589836 EGZ589818:EHK589836 EQV589818:ERG589836 FAR589818:FBC589836 FKN589818:FKY589836 FUJ589818:FUU589836 GEF589818:GEQ589836 GOB589818:GOM589836 GXX589818:GYI589836 HHT589818:HIE589836 HRP589818:HSA589836 IBL589818:IBW589836 ILH589818:ILS589836 IVD589818:IVO589836 JEZ589818:JFK589836 JOV589818:JPG589836 JYR589818:JZC589836 KIN589818:KIY589836 KSJ589818:KSU589836 LCF589818:LCQ589836 LMB589818:LMM589836 LVX589818:LWI589836 MFT589818:MGE589836 MPP589818:MQA589836 MZL589818:MZW589836 NJH589818:NJS589836 NTD589818:NTO589836 OCZ589818:ODK589836 OMV589818:ONG589836 OWR589818:OXC589836 PGN589818:PGY589836 PQJ589818:PQU589836 QAF589818:QAQ589836 QKB589818:QKM589836 QTX589818:QUI589836 RDT589818:REE589836 RNP589818:ROA589836 RXL589818:RXW589836 SHH589818:SHS589836 SRD589818:SRO589836 TAZ589818:TBK589836 TKV589818:TLG589836 TUR589818:TVC589836 UEN589818:UEY589836 UOJ589818:UOU589836 UYF589818:UYQ589836 VIB589818:VIM589836 VRX589818:VSI589836 WBT589818:WCE589836 WLP589818:WMA589836 WVL589818:WVW589836 D655354:O655372 IZ655354:JK655372 SV655354:TG655372 ACR655354:ADC655372 AMN655354:AMY655372 AWJ655354:AWU655372 BGF655354:BGQ655372 BQB655354:BQM655372 BZX655354:CAI655372 CJT655354:CKE655372 CTP655354:CUA655372 DDL655354:DDW655372 DNH655354:DNS655372 DXD655354:DXO655372 EGZ655354:EHK655372 EQV655354:ERG655372 FAR655354:FBC655372 FKN655354:FKY655372 FUJ655354:FUU655372 GEF655354:GEQ655372 GOB655354:GOM655372 GXX655354:GYI655372 HHT655354:HIE655372 HRP655354:HSA655372 IBL655354:IBW655372 ILH655354:ILS655372 IVD655354:IVO655372 JEZ655354:JFK655372 JOV655354:JPG655372 JYR655354:JZC655372 KIN655354:KIY655372 KSJ655354:KSU655372 LCF655354:LCQ655372 LMB655354:LMM655372 LVX655354:LWI655372 MFT655354:MGE655372 MPP655354:MQA655372 MZL655354:MZW655372 NJH655354:NJS655372 NTD655354:NTO655372 OCZ655354:ODK655372 OMV655354:ONG655372 OWR655354:OXC655372 PGN655354:PGY655372 PQJ655354:PQU655372 QAF655354:QAQ655372 QKB655354:QKM655372 QTX655354:QUI655372 RDT655354:REE655372 RNP655354:ROA655372 RXL655354:RXW655372 SHH655354:SHS655372 SRD655354:SRO655372 TAZ655354:TBK655372 TKV655354:TLG655372 TUR655354:TVC655372 UEN655354:UEY655372 UOJ655354:UOU655372 UYF655354:UYQ655372 VIB655354:VIM655372 VRX655354:VSI655372 WBT655354:WCE655372 WLP655354:WMA655372 WVL655354:WVW655372 D720890:O720908 IZ720890:JK720908 SV720890:TG720908 ACR720890:ADC720908 AMN720890:AMY720908 AWJ720890:AWU720908 BGF720890:BGQ720908 BQB720890:BQM720908 BZX720890:CAI720908 CJT720890:CKE720908 CTP720890:CUA720908 DDL720890:DDW720908 DNH720890:DNS720908 DXD720890:DXO720908 EGZ720890:EHK720908 EQV720890:ERG720908 FAR720890:FBC720908 FKN720890:FKY720908 FUJ720890:FUU720908 GEF720890:GEQ720908 GOB720890:GOM720908 GXX720890:GYI720908 HHT720890:HIE720908 HRP720890:HSA720908 IBL720890:IBW720908 ILH720890:ILS720908 IVD720890:IVO720908 JEZ720890:JFK720908 JOV720890:JPG720908 JYR720890:JZC720908 KIN720890:KIY720908 KSJ720890:KSU720908 LCF720890:LCQ720908 LMB720890:LMM720908 LVX720890:LWI720908 MFT720890:MGE720908 MPP720890:MQA720908 MZL720890:MZW720908 NJH720890:NJS720908 NTD720890:NTO720908 OCZ720890:ODK720908 OMV720890:ONG720908 OWR720890:OXC720908 PGN720890:PGY720908 PQJ720890:PQU720908 QAF720890:QAQ720908 QKB720890:QKM720908 QTX720890:QUI720908 RDT720890:REE720908 RNP720890:ROA720908 RXL720890:RXW720908 SHH720890:SHS720908 SRD720890:SRO720908 TAZ720890:TBK720908 TKV720890:TLG720908 TUR720890:TVC720908 UEN720890:UEY720908 UOJ720890:UOU720908 UYF720890:UYQ720908 VIB720890:VIM720908 VRX720890:VSI720908 WBT720890:WCE720908 WLP720890:WMA720908 WVL720890:WVW720908 D786426:O786444 IZ786426:JK786444 SV786426:TG786444 ACR786426:ADC786444 AMN786426:AMY786444 AWJ786426:AWU786444 BGF786426:BGQ786444 BQB786426:BQM786444 BZX786426:CAI786444 CJT786426:CKE786444 CTP786426:CUA786444 DDL786426:DDW786444 DNH786426:DNS786444 DXD786426:DXO786444 EGZ786426:EHK786444 EQV786426:ERG786444 FAR786426:FBC786444 FKN786426:FKY786444 FUJ786426:FUU786444 GEF786426:GEQ786444 GOB786426:GOM786444 GXX786426:GYI786444 HHT786426:HIE786444 HRP786426:HSA786444 IBL786426:IBW786444 ILH786426:ILS786444 IVD786426:IVO786444 JEZ786426:JFK786444 JOV786426:JPG786444 JYR786426:JZC786444 KIN786426:KIY786444 KSJ786426:KSU786444 LCF786426:LCQ786444 LMB786426:LMM786444 LVX786426:LWI786444 MFT786426:MGE786444 MPP786426:MQA786444 MZL786426:MZW786444 NJH786426:NJS786444 NTD786426:NTO786444 OCZ786426:ODK786444 OMV786426:ONG786444 OWR786426:OXC786444 PGN786426:PGY786444 PQJ786426:PQU786444 QAF786426:QAQ786444 QKB786426:QKM786444 QTX786426:QUI786444 RDT786426:REE786444 RNP786426:ROA786444 RXL786426:RXW786444 SHH786426:SHS786444 SRD786426:SRO786444 TAZ786426:TBK786444 TKV786426:TLG786444 TUR786426:TVC786444 UEN786426:UEY786444 UOJ786426:UOU786444 UYF786426:UYQ786444 VIB786426:VIM786444 VRX786426:VSI786444 WBT786426:WCE786444 WLP786426:WMA786444 WVL786426:WVW786444 D851962:O851980 IZ851962:JK851980 SV851962:TG851980 ACR851962:ADC851980 AMN851962:AMY851980 AWJ851962:AWU851980 BGF851962:BGQ851980 BQB851962:BQM851980 BZX851962:CAI851980 CJT851962:CKE851980 CTP851962:CUA851980 DDL851962:DDW851980 DNH851962:DNS851980 DXD851962:DXO851980 EGZ851962:EHK851980 EQV851962:ERG851980 FAR851962:FBC851980 FKN851962:FKY851980 FUJ851962:FUU851980 GEF851962:GEQ851980 GOB851962:GOM851980 GXX851962:GYI851980 HHT851962:HIE851980 HRP851962:HSA851980 IBL851962:IBW851980 ILH851962:ILS851980 IVD851962:IVO851980 JEZ851962:JFK851980 JOV851962:JPG851980 JYR851962:JZC851980 KIN851962:KIY851980 KSJ851962:KSU851980 LCF851962:LCQ851980 LMB851962:LMM851980 LVX851962:LWI851980 MFT851962:MGE851980 MPP851962:MQA851980 MZL851962:MZW851980 NJH851962:NJS851980 NTD851962:NTO851980 OCZ851962:ODK851980 OMV851962:ONG851980 OWR851962:OXC851980 PGN851962:PGY851980 PQJ851962:PQU851980 QAF851962:QAQ851980 QKB851962:QKM851980 QTX851962:QUI851980 RDT851962:REE851980 RNP851962:ROA851980 RXL851962:RXW851980 SHH851962:SHS851980 SRD851962:SRO851980 TAZ851962:TBK851980 TKV851962:TLG851980 TUR851962:TVC851980 UEN851962:UEY851980 UOJ851962:UOU851980 UYF851962:UYQ851980 VIB851962:VIM851980 VRX851962:VSI851980 WBT851962:WCE851980 WLP851962:WMA851980 WVL851962:WVW851980 D917498:O917516 IZ917498:JK917516 SV917498:TG917516 ACR917498:ADC917516 AMN917498:AMY917516 AWJ917498:AWU917516 BGF917498:BGQ917516 BQB917498:BQM917516 BZX917498:CAI917516 CJT917498:CKE917516 CTP917498:CUA917516 DDL917498:DDW917516 DNH917498:DNS917516 DXD917498:DXO917516 EGZ917498:EHK917516 EQV917498:ERG917516 FAR917498:FBC917516 FKN917498:FKY917516 FUJ917498:FUU917516 GEF917498:GEQ917516 GOB917498:GOM917516 GXX917498:GYI917516 HHT917498:HIE917516 HRP917498:HSA917516 IBL917498:IBW917516 ILH917498:ILS917516 IVD917498:IVO917516 JEZ917498:JFK917516 JOV917498:JPG917516 JYR917498:JZC917516 KIN917498:KIY917516 KSJ917498:KSU917516 LCF917498:LCQ917516 LMB917498:LMM917516 LVX917498:LWI917516 MFT917498:MGE917516 MPP917498:MQA917516 MZL917498:MZW917516 NJH917498:NJS917516 NTD917498:NTO917516 OCZ917498:ODK917516 OMV917498:ONG917516 OWR917498:OXC917516 PGN917498:PGY917516 PQJ917498:PQU917516 QAF917498:QAQ917516 QKB917498:QKM917516 QTX917498:QUI917516 RDT917498:REE917516 RNP917498:ROA917516 RXL917498:RXW917516 SHH917498:SHS917516 SRD917498:SRO917516 TAZ917498:TBK917516 TKV917498:TLG917516 TUR917498:TVC917516 UEN917498:UEY917516 UOJ917498:UOU917516 UYF917498:UYQ917516 VIB917498:VIM917516 VRX917498:VSI917516 WBT917498:WCE917516 WLP917498:WMA917516 WVL917498:WVW917516 D983034:O983052 IZ983034:JK983052 SV983034:TG983052 ACR983034:ADC983052 AMN983034:AMY983052 AWJ983034:AWU983052 BGF983034:BGQ983052 BQB983034:BQM983052 BZX983034:CAI983052 CJT983034:CKE983052 CTP983034:CUA983052 DDL983034:DDW983052 DNH983034:DNS983052 DXD983034:DXO983052 EGZ983034:EHK983052 EQV983034:ERG983052 FAR983034:FBC983052 FKN983034:FKY983052 FUJ983034:FUU983052 GEF983034:GEQ983052 GOB983034:GOM983052 GXX983034:GYI983052 HHT983034:HIE983052 HRP983034:HSA983052 IBL983034:IBW983052 ILH983034:ILS983052 IVD983034:IVO983052 JEZ983034:JFK983052 JOV983034:JPG983052 JYR983034:JZC983052 KIN983034:KIY983052 KSJ983034:KSU983052 LCF983034:LCQ983052 LMB983034:LMM983052 LVX983034:LWI983052 MFT983034:MGE983052 MPP983034:MQA983052 MZL983034:MZW983052 NJH983034:NJS983052 NTD983034:NTO983052 OCZ983034:ODK983052 OMV983034:ONG983052 OWR983034:OXC983052 PGN983034:PGY983052 PQJ983034:PQU983052 QAF983034:QAQ983052 QKB983034:QKM983052 QTX983034:QUI983052 RDT983034:REE983052 RNP983034:ROA983052 RXL983034:RXW983052 SHH983034:SHS983052 SRD983034:SRO983052 TAZ983034:TBK983052 TKV983034:TLG983052 TUR983034:TVC983052 UEN983034:UEY983052 UOJ983034:UOU983052 UYF983034:UYQ983052 VIB983034:VIM983052 VRX983034:VSI983052 WBT983034:WCE983052 WLP983034:WMA983052 WVL983034:WVW983052 D33:O35 JR17:KC35 TN17:TY35 ADJ17:ADU35 ANF17:ANQ35 AXB17:AXM35 BGX17:BHI35 BQT17:BRE35 CAP17:CBA35 CKL17:CKW35 CUH17:CUS35 DED17:DEO35 DNZ17:DOK35 DXV17:DYG35 EHR17:EIC35 ERN17:ERY35 FBJ17:FBU35 FLF17:FLQ35 FVB17:FVM35 GEX17:GFI35 GOT17:GPE35 GYP17:GZA35 HIL17:HIW35 HSH17:HSS35 ICD17:ICO35 ILZ17:IMK35 IVV17:IWG35 JFR17:JGC35 JPN17:JPY35 JZJ17:JZU35 KJF17:KJQ35 KTB17:KTM35 LCX17:LDI35 LMT17:LNE35 LWP17:LXA35 MGL17:MGW35 MQH17:MQS35 NAD17:NAO35 NJZ17:NKK35 NTV17:NUG35 ODR17:OEC35 ONN17:ONY35 OXJ17:OXU35 PHF17:PHQ35 PRB17:PRM35 QAX17:QBI35 QKT17:QLE35 QUP17:QVA35 REL17:REW35 ROH17:ROS35 RYD17:RYO35 SHZ17:SIK35 SRV17:SSG35 TBR17:TCC35 TLN17:TLY35 TVJ17:TVU35 UFF17:UFQ35 UPB17:UPM35 UYX17:UZI35 VIT17:VJE35 VSP17:VTA35 WCL17:WCW35 WMH17:WMS35 WWD17:WWO35 V65530:AG65548 JR65530:KC65548 TN65530:TY65548 ADJ65530:ADU65548 ANF65530:ANQ65548 AXB65530:AXM65548 BGX65530:BHI65548 BQT65530:BRE65548 CAP65530:CBA65548 CKL65530:CKW65548 CUH65530:CUS65548 DED65530:DEO65548 DNZ65530:DOK65548 DXV65530:DYG65548 EHR65530:EIC65548 ERN65530:ERY65548 FBJ65530:FBU65548 FLF65530:FLQ65548 FVB65530:FVM65548 GEX65530:GFI65548 GOT65530:GPE65548 GYP65530:GZA65548 HIL65530:HIW65548 HSH65530:HSS65548 ICD65530:ICO65548 ILZ65530:IMK65548 IVV65530:IWG65548 JFR65530:JGC65548 JPN65530:JPY65548 JZJ65530:JZU65548 KJF65530:KJQ65548 KTB65530:KTM65548 LCX65530:LDI65548 LMT65530:LNE65548 LWP65530:LXA65548 MGL65530:MGW65548 MQH65530:MQS65548 NAD65530:NAO65548 NJZ65530:NKK65548 NTV65530:NUG65548 ODR65530:OEC65548 ONN65530:ONY65548 OXJ65530:OXU65548 PHF65530:PHQ65548 PRB65530:PRM65548 QAX65530:QBI65548 QKT65530:QLE65548 QUP65530:QVA65548 REL65530:REW65548 ROH65530:ROS65548 RYD65530:RYO65548 SHZ65530:SIK65548 SRV65530:SSG65548 TBR65530:TCC65548 TLN65530:TLY65548 TVJ65530:TVU65548 UFF65530:UFQ65548 UPB65530:UPM65548 UYX65530:UZI65548 VIT65530:VJE65548 VSP65530:VTA65548 WCL65530:WCW65548 WMH65530:WMS65548 WWD65530:WWO65548 V131066:AG131084 JR131066:KC131084 TN131066:TY131084 ADJ131066:ADU131084 ANF131066:ANQ131084 AXB131066:AXM131084 BGX131066:BHI131084 BQT131066:BRE131084 CAP131066:CBA131084 CKL131066:CKW131084 CUH131066:CUS131084 DED131066:DEO131084 DNZ131066:DOK131084 DXV131066:DYG131084 EHR131066:EIC131084 ERN131066:ERY131084 FBJ131066:FBU131084 FLF131066:FLQ131084 FVB131066:FVM131084 GEX131066:GFI131084 GOT131066:GPE131084 GYP131066:GZA131084 HIL131066:HIW131084 HSH131066:HSS131084 ICD131066:ICO131084 ILZ131066:IMK131084 IVV131066:IWG131084 JFR131066:JGC131084 JPN131066:JPY131084 JZJ131066:JZU131084 KJF131066:KJQ131084 KTB131066:KTM131084 LCX131066:LDI131084 LMT131066:LNE131084 LWP131066:LXA131084 MGL131066:MGW131084 MQH131066:MQS131084 NAD131066:NAO131084 NJZ131066:NKK131084 NTV131066:NUG131084 ODR131066:OEC131084 ONN131066:ONY131084 OXJ131066:OXU131084 PHF131066:PHQ131084 PRB131066:PRM131084 QAX131066:QBI131084 QKT131066:QLE131084 QUP131066:QVA131084 REL131066:REW131084 ROH131066:ROS131084 RYD131066:RYO131084 SHZ131066:SIK131084 SRV131066:SSG131084 TBR131066:TCC131084 TLN131066:TLY131084 TVJ131066:TVU131084 UFF131066:UFQ131084 UPB131066:UPM131084 UYX131066:UZI131084 VIT131066:VJE131084 VSP131066:VTA131084 WCL131066:WCW131084 WMH131066:WMS131084 WWD131066:WWO131084 V196602:AG196620 JR196602:KC196620 TN196602:TY196620 ADJ196602:ADU196620 ANF196602:ANQ196620 AXB196602:AXM196620 BGX196602:BHI196620 BQT196602:BRE196620 CAP196602:CBA196620 CKL196602:CKW196620 CUH196602:CUS196620 DED196602:DEO196620 DNZ196602:DOK196620 DXV196602:DYG196620 EHR196602:EIC196620 ERN196602:ERY196620 FBJ196602:FBU196620 FLF196602:FLQ196620 FVB196602:FVM196620 GEX196602:GFI196620 GOT196602:GPE196620 GYP196602:GZA196620 HIL196602:HIW196620 HSH196602:HSS196620 ICD196602:ICO196620 ILZ196602:IMK196620 IVV196602:IWG196620 JFR196602:JGC196620 JPN196602:JPY196620 JZJ196602:JZU196620 KJF196602:KJQ196620 KTB196602:KTM196620 LCX196602:LDI196620 LMT196602:LNE196620 LWP196602:LXA196620 MGL196602:MGW196620 MQH196602:MQS196620 NAD196602:NAO196620 NJZ196602:NKK196620 NTV196602:NUG196620 ODR196602:OEC196620 ONN196602:ONY196620 OXJ196602:OXU196620 PHF196602:PHQ196620 PRB196602:PRM196620 QAX196602:QBI196620 QKT196602:QLE196620 QUP196602:QVA196620 REL196602:REW196620 ROH196602:ROS196620 RYD196602:RYO196620 SHZ196602:SIK196620 SRV196602:SSG196620 TBR196602:TCC196620 TLN196602:TLY196620 TVJ196602:TVU196620 UFF196602:UFQ196620 UPB196602:UPM196620 UYX196602:UZI196620 VIT196602:VJE196620 VSP196602:VTA196620 WCL196602:WCW196620 WMH196602:WMS196620 WWD196602:WWO196620 V262138:AG262156 JR262138:KC262156 TN262138:TY262156 ADJ262138:ADU262156 ANF262138:ANQ262156 AXB262138:AXM262156 BGX262138:BHI262156 BQT262138:BRE262156 CAP262138:CBA262156 CKL262138:CKW262156 CUH262138:CUS262156 DED262138:DEO262156 DNZ262138:DOK262156 DXV262138:DYG262156 EHR262138:EIC262156 ERN262138:ERY262156 FBJ262138:FBU262156 FLF262138:FLQ262156 FVB262138:FVM262156 GEX262138:GFI262156 GOT262138:GPE262156 GYP262138:GZA262156 HIL262138:HIW262156 HSH262138:HSS262156 ICD262138:ICO262156 ILZ262138:IMK262156 IVV262138:IWG262156 JFR262138:JGC262156 JPN262138:JPY262156 JZJ262138:JZU262156 KJF262138:KJQ262156 KTB262138:KTM262156 LCX262138:LDI262156 LMT262138:LNE262156 LWP262138:LXA262156 MGL262138:MGW262156 MQH262138:MQS262156 NAD262138:NAO262156 NJZ262138:NKK262156 NTV262138:NUG262156 ODR262138:OEC262156 ONN262138:ONY262156 OXJ262138:OXU262156 PHF262138:PHQ262156 PRB262138:PRM262156 QAX262138:QBI262156 QKT262138:QLE262156 QUP262138:QVA262156 REL262138:REW262156 ROH262138:ROS262156 RYD262138:RYO262156 SHZ262138:SIK262156 SRV262138:SSG262156 TBR262138:TCC262156 TLN262138:TLY262156 TVJ262138:TVU262156 UFF262138:UFQ262156 UPB262138:UPM262156 UYX262138:UZI262156 VIT262138:VJE262156 VSP262138:VTA262156 WCL262138:WCW262156 WMH262138:WMS262156 WWD262138:WWO262156 V327674:AG327692 JR327674:KC327692 TN327674:TY327692 ADJ327674:ADU327692 ANF327674:ANQ327692 AXB327674:AXM327692 BGX327674:BHI327692 BQT327674:BRE327692 CAP327674:CBA327692 CKL327674:CKW327692 CUH327674:CUS327692 DED327674:DEO327692 DNZ327674:DOK327692 DXV327674:DYG327692 EHR327674:EIC327692 ERN327674:ERY327692 FBJ327674:FBU327692 FLF327674:FLQ327692 FVB327674:FVM327692 GEX327674:GFI327692 GOT327674:GPE327692 GYP327674:GZA327692 HIL327674:HIW327692 HSH327674:HSS327692 ICD327674:ICO327692 ILZ327674:IMK327692 IVV327674:IWG327692 JFR327674:JGC327692 JPN327674:JPY327692 JZJ327674:JZU327692 KJF327674:KJQ327692 KTB327674:KTM327692 LCX327674:LDI327692 LMT327674:LNE327692 LWP327674:LXA327692 MGL327674:MGW327692 MQH327674:MQS327692 NAD327674:NAO327692 NJZ327674:NKK327692 NTV327674:NUG327692 ODR327674:OEC327692 ONN327674:ONY327692 OXJ327674:OXU327692 PHF327674:PHQ327692 PRB327674:PRM327692 QAX327674:QBI327692 QKT327674:QLE327692 QUP327674:QVA327692 REL327674:REW327692 ROH327674:ROS327692 RYD327674:RYO327692 SHZ327674:SIK327692 SRV327674:SSG327692 TBR327674:TCC327692 TLN327674:TLY327692 TVJ327674:TVU327692 UFF327674:UFQ327692 UPB327674:UPM327692 UYX327674:UZI327692 VIT327674:VJE327692 VSP327674:VTA327692 WCL327674:WCW327692 WMH327674:WMS327692 WWD327674:WWO327692 V393210:AG393228 JR393210:KC393228 TN393210:TY393228 ADJ393210:ADU393228 ANF393210:ANQ393228 AXB393210:AXM393228 BGX393210:BHI393228 BQT393210:BRE393228 CAP393210:CBA393228 CKL393210:CKW393228 CUH393210:CUS393228 DED393210:DEO393228 DNZ393210:DOK393228 DXV393210:DYG393228 EHR393210:EIC393228 ERN393210:ERY393228 FBJ393210:FBU393228 FLF393210:FLQ393228 FVB393210:FVM393228 GEX393210:GFI393228 GOT393210:GPE393228 GYP393210:GZA393228 HIL393210:HIW393228 HSH393210:HSS393228 ICD393210:ICO393228 ILZ393210:IMK393228 IVV393210:IWG393228 JFR393210:JGC393228 JPN393210:JPY393228 JZJ393210:JZU393228 KJF393210:KJQ393228 KTB393210:KTM393228 LCX393210:LDI393228 LMT393210:LNE393228 LWP393210:LXA393228 MGL393210:MGW393228 MQH393210:MQS393228 NAD393210:NAO393228 NJZ393210:NKK393228 NTV393210:NUG393228 ODR393210:OEC393228 ONN393210:ONY393228 OXJ393210:OXU393228 PHF393210:PHQ393228 PRB393210:PRM393228 QAX393210:QBI393228 QKT393210:QLE393228 QUP393210:QVA393228 REL393210:REW393228 ROH393210:ROS393228 RYD393210:RYO393228 SHZ393210:SIK393228 SRV393210:SSG393228 TBR393210:TCC393228 TLN393210:TLY393228 TVJ393210:TVU393228 UFF393210:UFQ393228 UPB393210:UPM393228 UYX393210:UZI393228 VIT393210:VJE393228 VSP393210:VTA393228 WCL393210:WCW393228 WMH393210:WMS393228 WWD393210:WWO393228 V458746:AG458764 JR458746:KC458764 TN458746:TY458764 ADJ458746:ADU458764 ANF458746:ANQ458764 AXB458746:AXM458764 BGX458746:BHI458764 BQT458746:BRE458764 CAP458746:CBA458764 CKL458746:CKW458764 CUH458746:CUS458764 DED458746:DEO458764 DNZ458746:DOK458764 DXV458746:DYG458764 EHR458746:EIC458764 ERN458746:ERY458764 FBJ458746:FBU458764 FLF458746:FLQ458764 FVB458746:FVM458764 GEX458746:GFI458764 GOT458746:GPE458764 GYP458746:GZA458764 HIL458746:HIW458764 HSH458746:HSS458764 ICD458746:ICO458764 ILZ458746:IMK458764 IVV458746:IWG458764 JFR458746:JGC458764 JPN458746:JPY458764 JZJ458746:JZU458764 KJF458746:KJQ458764 KTB458746:KTM458764 LCX458746:LDI458764 LMT458746:LNE458764 LWP458746:LXA458764 MGL458746:MGW458764 MQH458746:MQS458764 NAD458746:NAO458764 NJZ458746:NKK458764 NTV458746:NUG458764 ODR458746:OEC458764 ONN458746:ONY458764 OXJ458746:OXU458764 PHF458746:PHQ458764 PRB458746:PRM458764 QAX458746:QBI458764 QKT458746:QLE458764 QUP458746:QVA458764 REL458746:REW458764 ROH458746:ROS458764 RYD458746:RYO458764 SHZ458746:SIK458764 SRV458746:SSG458764 TBR458746:TCC458764 TLN458746:TLY458764 TVJ458746:TVU458764 UFF458746:UFQ458764 UPB458746:UPM458764 UYX458746:UZI458764 VIT458746:VJE458764 VSP458746:VTA458764 WCL458746:WCW458764 WMH458746:WMS458764 WWD458746:WWO458764 V524282:AG524300 JR524282:KC524300 TN524282:TY524300 ADJ524282:ADU524300 ANF524282:ANQ524300 AXB524282:AXM524300 BGX524282:BHI524300 BQT524282:BRE524300 CAP524282:CBA524300 CKL524282:CKW524300 CUH524282:CUS524300 DED524282:DEO524300 DNZ524282:DOK524300 DXV524282:DYG524300 EHR524282:EIC524300 ERN524282:ERY524300 FBJ524282:FBU524300 FLF524282:FLQ524300 FVB524282:FVM524300 GEX524282:GFI524300 GOT524282:GPE524300 GYP524282:GZA524300 HIL524282:HIW524300 HSH524282:HSS524300 ICD524282:ICO524300 ILZ524282:IMK524300 IVV524282:IWG524300 JFR524282:JGC524300 JPN524282:JPY524300 JZJ524282:JZU524300 KJF524282:KJQ524300 KTB524282:KTM524300 LCX524282:LDI524300 LMT524282:LNE524300 LWP524282:LXA524300 MGL524282:MGW524300 MQH524282:MQS524300 NAD524282:NAO524300 NJZ524282:NKK524300 NTV524282:NUG524300 ODR524282:OEC524300 ONN524282:ONY524300 OXJ524282:OXU524300 PHF524282:PHQ524300 PRB524282:PRM524300 QAX524282:QBI524300 QKT524282:QLE524300 QUP524282:QVA524300 REL524282:REW524300 ROH524282:ROS524300 RYD524282:RYO524300 SHZ524282:SIK524300 SRV524282:SSG524300 TBR524282:TCC524300 TLN524282:TLY524300 TVJ524282:TVU524300 UFF524282:UFQ524300 UPB524282:UPM524300 UYX524282:UZI524300 VIT524282:VJE524300 VSP524282:VTA524300 WCL524282:WCW524300 WMH524282:WMS524300 WWD524282:WWO524300 V589818:AG589836 JR589818:KC589836 TN589818:TY589836 ADJ589818:ADU589836 ANF589818:ANQ589836 AXB589818:AXM589836 BGX589818:BHI589836 BQT589818:BRE589836 CAP589818:CBA589836 CKL589818:CKW589836 CUH589818:CUS589836 DED589818:DEO589836 DNZ589818:DOK589836 DXV589818:DYG589836 EHR589818:EIC589836 ERN589818:ERY589836 FBJ589818:FBU589836 FLF589818:FLQ589836 FVB589818:FVM589836 GEX589818:GFI589836 GOT589818:GPE589836 GYP589818:GZA589836 HIL589818:HIW589836 HSH589818:HSS589836 ICD589818:ICO589836 ILZ589818:IMK589836 IVV589818:IWG589836 JFR589818:JGC589836 JPN589818:JPY589836 JZJ589818:JZU589836 KJF589818:KJQ589836 KTB589818:KTM589836 LCX589818:LDI589836 LMT589818:LNE589836 LWP589818:LXA589836 MGL589818:MGW589836 MQH589818:MQS589836 NAD589818:NAO589836 NJZ589818:NKK589836 NTV589818:NUG589836 ODR589818:OEC589836 ONN589818:ONY589836 OXJ589818:OXU589836 PHF589818:PHQ589836 PRB589818:PRM589836 QAX589818:QBI589836 QKT589818:QLE589836 QUP589818:QVA589836 REL589818:REW589836 ROH589818:ROS589836 RYD589818:RYO589836 SHZ589818:SIK589836 SRV589818:SSG589836 TBR589818:TCC589836 TLN589818:TLY589836 TVJ589818:TVU589836 UFF589818:UFQ589836 UPB589818:UPM589836 UYX589818:UZI589836 VIT589818:VJE589836 VSP589818:VTA589836 WCL589818:WCW589836 WMH589818:WMS589836 WWD589818:WWO589836 V655354:AG655372 JR655354:KC655372 TN655354:TY655372 ADJ655354:ADU655372 ANF655354:ANQ655372 AXB655354:AXM655372 BGX655354:BHI655372 BQT655354:BRE655372 CAP655354:CBA655372 CKL655354:CKW655372 CUH655354:CUS655372 DED655354:DEO655372 DNZ655354:DOK655372 DXV655354:DYG655372 EHR655354:EIC655372 ERN655354:ERY655372 FBJ655354:FBU655372 FLF655354:FLQ655372 FVB655354:FVM655372 GEX655354:GFI655372 GOT655354:GPE655372 GYP655354:GZA655372 HIL655354:HIW655372 HSH655354:HSS655372 ICD655354:ICO655372 ILZ655354:IMK655372 IVV655354:IWG655372 JFR655354:JGC655372 JPN655354:JPY655372 JZJ655354:JZU655372 KJF655354:KJQ655372 KTB655354:KTM655372 LCX655354:LDI655372 LMT655354:LNE655372 LWP655354:LXA655372 MGL655354:MGW655372 MQH655354:MQS655372 NAD655354:NAO655372 NJZ655354:NKK655372 NTV655354:NUG655372 ODR655354:OEC655372 ONN655354:ONY655372 OXJ655354:OXU655372 PHF655354:PHQ655372 PRB655354:PRM655372 QAX655354:QBI655372 QKT655354:QLE655372 QUP655354:QVA655372 REL655354:REW655372 ROH655354:ROS655372 RYD655354:RYO655372 SHZ655354:SIK655372 SRV655354:SSG655372 TBR655354:TCC655372 TLN655354:TLY655372 TVJ655354:TVU655372 UFF655354:UFQ655372 UPB655354:UPM655372 UYX655354:UZI655372 VIT655354:VJE655372 VSP655354:VTA655372 WCL655354:WCW655372 WMH655354:WMS655372 WWD655354:WWO655372 V720890:AG720908 JR720890:KC720908 TN720890:TY720908 ADJ720890:ADU720908 ANF720890:ANQ720908 AXB720890:AXM720908 BGX720890:BHI720908 BQT720890:BRE720908 CAP720890:CBA720908 CKL720890:CKW720908 CUH720890:CUS720908 DED720890:DEO720908 DNZ720890:DOK720908 DXV720890:DYG720908 EHR720890:EIC720908 ERN720890:ERY720908 FBJ720890:FBU720908 FLF720890:FLQ720908 FVB720890:FVM720908 GEX720890:GFI720908 GOT720890:GPE720908 GYP720890:GZA720908 HIL720890:HIW720908 HSH720890:HSS720908 ICD720890:ICO720908 ILZ720890:IMK720908 IVV720890:IWG720908 JFR720890:JGC720908 JPN720890:JPY720908 JZJ720890:JZU720908 KJF720890:KJQ720908 KTB720890:KTM720908 LCX720890:LDI720908 LMT720890:LNE720908 LWP720890:LXA720908 MGL720890:MGW720908 MQH720890:MQS720908 NAD720890:NAO720908 NJZ720890:NKK720908 NTV720890:NUG720908 ODR720890:OEC720908 ONN720890:ONY720908 OXJ720890:OXU720908 PHF720890:PHQ720908 PRB720890:PRM720908 QAX720890:QBI720908 QKT720890:QLE720908 QUP720890:QVA720908 REL720890:REW720908 ROH720890:ROS720908 RYD720890:RYO720908 SHZ720890:SIK720908 SRV720890:SSG720908 TBR720890:TCC720908 TLN720890:TLY720908 TVJ720890:TVU720908 UFF720890:UFQ720908 UPB720890:UPM720908 UYX720890:UZI720908 VIT720890:VJE720908 VSP720890:VTA720908 WCL720890:WCW720908 WMH720890:WMS720908 WWD720890:WWO720908 V786426:AG786444 JR786426:KC786444 TN786426:TY786444 ADJ786426:ADU786444 ANF786426:ANQ786444 AXB786426:AXM786444 BGX786426:BHI786444 BQT786426:BRE786444 CAP786426:CBA786444 CKL786426:CKW786444 CUH786426:CUS786444 DED786426:DEO786444 DNZ786426:DOK786444 DXV786426:DYG786444 EHR786426:EIC786444 ERN786426:ERY786444 FBJ786426:FBU786444 FLF786426:FLQ786444 FVB786426:FVM786444 GEX786426:GFI786444 GOT786426:GPE786444 GYP786426:GZA786444 HIL786426:HIW786444 HSH786426:HSS786444 ICD786426:ICO786444 ILZ786426:IMK786444 IVV786426:IWG786444 JFR786426:JGC786444 JPN786426:JPY786444 JZJ786426:JZU786444 KJF786426:KJQ786444 KTB786426:KTM786444 LCX786426:LDI786444 LMT786426:LNE786444 LWP786426:LXA786444 MGL786426:MGW786444 MQH786426:MQS786444 NAD786426:NAO786444 NJZ786426:NKK786444 NTV786426:NUG786444 ODR786426:OEC786444 ONN786426:ONY786444 OXJ786426:OXU786444 PHF786426:PHQ786444 PRB786426:PRM786444 QAX786426:QBI786444 QKT786426:QLE786444 QUP786426:QVA786444 REL786426:REW786444 ROH786426:ROS786444 RYD786426:RYO786444 SHZ786426:SIK786444 SRV786426:SSG786444 TBR786426:TCC786444 TLN786426:TLY786444 TVJ786426:TVU786444 UFF786426:UFQ786444 UPB786426:UPM786444 UYX786426:UZI786444 VIT786426:VJE786444 VSP786426:VTA786444 WCL786426:WCW786444 WMH786426:WMS786444 WWD786426:WWO786444 V851962:AG851980 JR851962:KC851980 TN851962:TY851980 ADJ851962:ADU851980 ANF851962:ANQ851980 AXB851962:AXM851980 BGX851962:BHI851980 BQT851962:BRE851980 CAP851962:CBA851980 CKL851962:CKW851980 CUH851962:CUS851980 DED851962:DEO851980 DNZ851962:DOK851980 DXV851962:DYG851980 EHR851962:EIC851980 ERN851962:ERY851980 FBJ851962:FBU851980 FLF851962:FLQ851980 FVB851962:FVM851980 GEX851962:GFI851980 GOT851962:GPE851980 GYP851962:GZA851980 HIL851962:HIW851980 HSH851962:HSS851980 ICD851962:ICO851980 ILZ851962:IMK851980 IVV851962:IWG851980 JFR851962:JGC851980 JPN851962:JPY851980 JZJ851962:JZU851980 KJF851962:KJQ851980 KTB851962:KTM851980 LCX851962:LDI851980 LMT851962:LNE851980 LWP851962:LXA851980 MGL851962:MGW851980 MQH851962:MQS851980 NAD851962:NAO851980 NJZ851962:NKK851980 NTV851962:NUG851980 ODR851962:OEC851980 ONN851962:ONY851980 OXJ851962:OXU851980 PHF851962:PHQ851980 PRB851962:PRM851980 QAX851962:QBI851980 QKT851962:QLE851980 QUP851962:QVA851980 REL851962:REW851980 ROH851962:ROS851980 RYD851962:RYO851980 SHZ851962:SIK851980 SRV851962:SSG851980 TBR851962:TCC851980 TLN851962:TLY851980 TVJ851962:TVU851980 UFF851962:UFQ851980 UPB851962:UPM851980 UYX851962:UZI851980 VIT851962:VJE851980 VSP851962:VTA851980 WCL851962:WCW851980 WMH851962:WMS851980 WWD851962:WWO851980 V917498:AG917516 JR917498:KC917516 TN917498:TY917516 ADJ917498:ADU917516 ANF917498:ANQ917516 AXB917498:AXM917516 BGX917498:BHI917516 BQT917498:BRE917516 CAP917498:CBA917516 CKL917498:CKW917516 CUH917498:CUS917516 DED917498:DEO917516 DNZ917498:DOK917516 DXV917498:DYG917516 EHR917498:EIC917516 ERN917498:ERY917516 FBJ917498:FBU917516 FLF917498:FLQ917516 FVB917498:FVM917516 GEX917498:GFI917516 GOT917498:GPE917516 GYP917498:GZA917516 HIL917498:HIW917516 HSH917498:HSS917516 ICD917498:ICO917516 ILZ917498:IMK917516 IVV917498:IWG917516 JFR917498:JGC917516 JPN917498:JPY917516 JZJ917498:JZU917516 KJF917498:KJQ917516 KTB917498:KTM917516 LCX917498:LDI917516 LMT917498:LNE917516 LWP917498:LXA917516 MGL917498:MGW917516 MQH917498:MQS917516 NAD917498:NAO917516 NJZ917498:NKK917516 NTV917498:NUG917516 ODR917498:OEC917516 ONN917498:ONY917516 OXJ917498:OXU917516 PHF917498:PHQ917516 PRB917498:PRM917516 QAX917498:QBI917516 QKT917498:QLE917516 QUP917498:QVA917516 REL917498:REW917516 ROH917498:ROS917516 RYD917498:RYO917516 SHZ917498:SIK917516 SRV917498:SSG917516 TBR917498:TCC917516 TLN917498:TLY917516 TVJ917498:TVU917516 UFF917498:UFQ917516 UPB917498:UPM917516 UYX917498:UZI917516 VIT917498:VJE917516 VSP917498:VTA917516 WCL917498:WCW917516 WMH917498:WMS917516 WWD917498:WWO917516 V983034:AG983052 JR983034:KC983052 TN983034:TY983052 ADJ983034:ADU983052 ANF983034:ANQ983052 AXB983034:AXM983052 BGX983034:BHI983052 BQT983034:BRE983052 CAP983034:CBA983052 CKL983034:CKW983052 CUH983034:CUS983052 DED983034:DEO983052 DNZ983034:DOK983052 DXV983034:DYG983052 EHR983034:EIC983052 ERN983034:ERY983052 FBJ983034:FBU983052 FLF983034:FLQ983052 FVB983034:FVM983052 GEX983034:GFI983052 GOT983034:GPE983052 GYP983034:GZA983052 HIL983034:HIW983052 HSH983034:HSS983052 ICD983034:ICO983052 ILZ983034:IMK983052 IVV983034:IWG983052 JFR983034:JGC983052 JPN983034:JPY983052 JZJ983034:JZU983052 KJF983034:KJQ983052 KTB983034:KTM983052 LCX983034:LDI983052 LMT983034:LNE983052 LWP983034:LXA983052 MGL983034:MGW983052 MQH983034:MQS983052 NAD983034:NAO983052 NJZ983034:NKK983052 NTV983034:NUG983052 ODR983034:OEC983052 ONN983034:ONY983052 OXJ983034:OXU983052 PHF983034:PHQ983052 PRB983034:PRM983052 QAX983034:QBI983052 QKT983034:QLE983052 QUP983034:QVA983052 REL983034:REW983052 ROH983034:ROS983052 RYD983034:RYO983052 SHZ983034:SIK983052 SRV983034:SSG983052 TBR983034:TCC983052 TLN983034:TLY983052 TVJ983034:TVU983052 UFF983034:UFQ983052 UPB983034:UPM983052 UYX983034:UZI983052 VIT983034:VJE983052 VSP983034:VTA983052 WCL983034:WCW983052 WMH983034:WMS983052 WWD983034:WWO983052 D59:O61 KJ17:KU35 UF17:UQ35 AEB17:AEM35 ANX17:AOI35 AXT17:AYE35 BHP17:BIA35 BRL17:BRW35 CBH17:CBS35 CLD17:CLO35 CUZ17:CVK35 DEV17:DFG35 DOR17:DPC35 DYN17:DYY35 EIJ17:EIU35 ESF17:ESQ35 FCB17:FCM35 FLX17:FMI35 FVT17:FWE35 GFP17:GGA35 GPL17:GPW35 GZH17:GZS35 HJD17:HJO35 HSZ17:HTK35 ICV17:IDG35 IMR17:INC35 IWN17:IWY35 JGJ17:JGU35 JQF17:JQQ35 KAB17:KAM35 KJX17:KKI35 KTT17:KUE35 LDP17:LEA35 LNL17:LNW35 LXH17:LXS35 MHD17:MHO35 MQZ17:MRK35 NAV17:NBG35 NKR17:NLC35 NUN17:NUY35 OEJ17:OEU35 OOF17:OOQ35 OYB17:OYM35 PHX17:PII35 PRT17:PSE35 QBP17:QCA35 QLL17:QLW35 QVH17:QVS35 RFD17:RFO35 ROZ17:RPK35 RYV17:RZG35 SIR17:SJC35 SSN17:SSY35 TCJ17:TCU35 TMF17:TMQ35 TWB17:TWM35 UFX17:UGI35 UPT17:UQE35 UZP17:VAA35 VJL17:VJW35 VTH17:VTS35 WDD17:WDO35 WMZ17:WNK35 WWV17:WXG35 AN65530:AY65548 KJ65530:KU65548 UF65530:UQ65548 AEB65530:AEM65548 ANX65530:AOI65548 AXT65530:AYE65548 BHP65530:BIA65548 BRL65530:BRW65548 CBH65530:CBS65548 CLD65530:CLO65548 CUZ65530:CVK65548 DEV65530:DFG65548 DOR65530:DPC65548 DYN65530:DYY65548 EIJ65530:EIU65548 ESF65530:ESQ65548 FCB65530:FCM65548 FLX65530:FMI65548 FVT65530:FWE65548 GFP65530:GGA65548 GPL65530:GPW65548 GZH65530:GZS65548 HJD65530:HJO65548 HSZ65530:HTK65548 ICV65530:IDG65548 IMR65530:INC65548 IWN65530:IWY65548 JGJ65530:JGU65548 JQF65530:JQQ65548 KAB65530:KAM65548 KJX65530:KKI65548 KTT65530:KUE65548 LDP65530:LEA65548 LNL65530:LNW65548 LXH65530:LXS65548 MHD65530:MHO65548 MQZ65530:MRK65548 NAV65530:NBG65548 NKR65530:NLC65548 NUN65530:NUY65548 OEJ65530:OEU65548 OOF65530:OOQ65548 OYB65530:OYM65548 PHX65530:PII65548 PRT65530:PSE65548 QBP65530:QCA65548 QLL65530:QLW65548 QVH65530:QVS65548 RFD65530:RFO65548 ROZ65530:RPK65548 RYV65530:RZG65548 SIR65530:SJC65548 SSN65530:SSY65548 TCJ65530:TCU65548 TMF65530:TMQ65548 TWB65530:TWM65548 UFX65530:UGI65548 UPT65530:UQE65548 UZP65530:VAA65548 VJL65530:VJW65548 VTH65530:VTS65548 WDD65530:WDO65548 WMZ65530:WNK65548 WWV65530:WXG65548 AN131066:AY131084 KJ131066:KU131084 UF131066:UQ131084 AEB131066:AEM131084 ANX131066:AOI131084 AXT131066:AYE131084 BHP131066:BIA131084 BRL131066:BRW131084 CBH131066:CBS131084 CLD131066:CLO131084 CUZ131066:CVK131084 DEV131066:DFG131084 DOR131066:DPC131084 DYN131066:DYY131084 EIJ131066:EIU131084 ESF131066:ESQ131084 FCB131066:FCM131084 FLX131066:FMI131084 FVT131066:FWE131084 GFP131066:GGA131084 GPL131066:GPW131084 GZH131066:GZS131084 HJD131066:HJO131084 HSZ131066:HTK131084 ICV131066:IDG131084 IMR131066:INC131084 IWN131066:IWY131084 JGJ131066:JGU131084 JQF131066:JQQ131084 KAB131066:KAM131084 KJX131066:KKI131084 KTT131066:KUE131084 LDP131066:LEA131084 LNL131066:LNW131084 LXH131066:LXS131084 MHD131066:MHO131084 MQZ131066:MRK131084 NAV131066:NBG131084 NKR131066:NLC131084 NUN131066:NUY131084 OEJ131066:OEU131084 OOF131066:OOQ131084 OYB131066:OYM131084 PHX131066:PII131084 PRT131066:PSE131084 QBP131066:QCA131084 QLL131066:QLW131084 QVH131066:QVS131084 RFD131066:RFO131084 ROZ131066:RPK131084 RYV131066:RZG131084 SIR131066:SJC131084 SSN131066:SSY131084 TCJ131066:TCU131084 TMF131066:TMQ131084 TWB131066:TWM131084 UFX131066:UGI131084 UPT131066:UQE131084 UZP131066:VAA131084 VJL131066:VJW131084 VTH131066:VTS131084 WDD131066:WDO131084 WMZ131066:WNK131084 WWV131066:WXG131084 AN196602:AY196620 KJ196602:KU196620 UF196602:UQ196620 AEB196602:AEM196620 ANX196602:AOI196620 AXT196602:AYE196620 BHP196602:BIA196620 BRL196602:BRW196620 CBH196602:CBS196620 CLD196602:CLO196620 CUZ196602:CVK196620 DEV196602:DFG196620 DOR196602:DPC196620 DYN196602:DYY196620 EIJ196602:EIU196620 ESF196602:ESQ196620 FCB196602:FCM196620 FLX196602:FMI196620 FVT196602:FWE196620 GFP196602:GGA196620 GPL196602:GPW196620 GZH196602:GZS196620 HJD196602:HJO196620 HSZ196602:HTK196620 ICV196602:IDG196620 IMR196602:INC196620 IWN196602:IWY196620 JGJ196602:JGU196620 JQF196602:JQQ196620 KAB196602:KAM196620 KJX196602:KKI196620 KTT196602:KUE196620 LDP196602:LEA196620 LNL196602:LNW196620 LXH196602:LXS196620 MHD196602:MHO196620 MQZ196602:MRK196620 NAV196602:NBG196620 NKR196602:NLC196620 NUN196602:NUY196620 OEJ196602:OEU196620 OOF196602:OOQ196620 OYB196602:OYM196620 PHX196602:PII196620 PRT196602:PSE196620 QBP196602:QCA196620 QLL196602:QLW196620 QVH196602:QVS196620 RFD196602:RFO196620 ROZ196602:RPK196620 RYV196602:RZG196620 SIR196602:SJC196620 SSN196602:SSY196620 TCJ196602:TCU196620 TMF196602:TMQ196620 TWB196602:TWM196620 UFX196602:UGI196620 UPT196602:UQE196620 UZP196602:VAA196620 VJL196602:VJW196620 VTH196602:VTS196620 WDD196602:WDO196620 WMZ196602:WNK196620 WWV196602:WXG196620 AN262138:AY262156 KJ262138:KU262156 UF262138:UQ262156 AEB262138:AEM262156 ANX262138:AOI262156 AXT262138:AYE262156 BHP262138:BIA262156 BRL262138:BRW262156 CBH262138:CBS262156 CLD262138:CLO262156 CUZ262138:CVK262156 DEV262138:DFG262156 DOR262138:DPC262156 DYN262138:DYY262156 EIJ262138:EIU262156 ESF262138:ESQ262156 FCB262138:FCM262156 FLX262138:FMI262156 FVT262138:FWE262156 GFP262138:GGA262156 GPL262138:GPW262156 GZH262138:GZS262156 HJD262138:HJO262156 HSZ262138:HTK262156 ICV262138:IDG262156 IMR262138:INC262156 IWN262138:IWY262156 JGJ262138:JGU262156 JQF262138:JQQ262156 KAB262138:KAM262156 KJX262138:KKI262156 KTT262138:KUE262156 LDP262138:LEA262156 LNL262138:LNW262156 LXH262138:LXS262156 MHD262138:MHO262156 MQZ262138:MRK262156 NAV262138:NBG262156 NKR262138:NLC262156 NUN262138:NUY262156 OEJ262138:OEU262156 OOF262138:OOQ262156 OYB262138:OYM262156 PHX262138:PII262156 PRT262138:PSE262156 QBP262138:QCA262156 QLL262138:QLW262156 QVH262138:QVS262156 RFD262138:RFO262156 ROZ262138:RPK262156 RYV262138:RZG262156 SIR262138:SJC262156 SSN262138:SSY262156 TCJ262138:TCU262156 TMF262138:TMQ262156 TWB262138:TWM262156 UFX262138:UGI262156 UPT262138:UQE262156 UZP262138:VAA262156 VJL262138:VJW262156 VTH262138:VTS262156 WDD262138:WDO262156 WMZ262138:WNK262156 WWV262138:WXG262156 AN327674:AY327692 KJ327674:KU327692 UF327674:UQ327692 AEB327674:AEM327692 ANX327674:AOI327692 AXT327674:AYE327692 BHP327674:BIA327692 BRL327674:BRW327692 CBH327674:CBS327692 CLD327674:CLO327692 CUZ327674:CVK327692 DEV327674:DFG327692 DOR327674:DPC327692 DYN327674:DYY327692 EIJ327674:EIU327692 ESF327674:ESQ327692 FCB327674:FCM327692 FLX327674:FMI327692 FVT327674:FWE327692 GFP327674:GGA327692 GPL327674:GPW327692 GZH327674:GZS327692 HJD327674:HJO327692 HSZ327674:HTK327692 ICV327674:IDG327692 IMR327674:INC327692 IWN327674:IWY327692 JGJ327674:JGU327692 JQF327674:JQQ327692 KAB327674:KAM327692 KJX327674:KKI327692 KTT327674:KUE327692 LDP327674:LEA327692 LNL327674:LNW327692 LXH327674:LXS327692 MHD327674:MHO327692 MQZ327674:MRK327692 NAV327674:NBG327692 NKR327674:NLC327692 NUN327674:NUY327692 OEJ327674:OEU327692 OOF327674:OOQ327692 OYB327674:OYM327692 PHX327674:PII327692 PRT327674:PSE327692 QBP327674:QCA327692 QLL327674:QLW327692 QVH327674:QVS327692 RFD327674:RFO327692 ROZ327674:RPK327692 RYV327674:RZG327692 SIR327674:SJC327692 SSN327674:SSY327692 TCJ327674:TCU327692 TMF327674:TMQ327692 TWB327674:TWM327692 UFX327674:UGI327692 UPT327674:UQE327692 UZP327674:VAA327692 VJL327674:VJW327692 VTH327674:VTS327692 WDD327674:WDO327692 WMZ327674:WNK327692 WWV327674:WXG327692 AN393210:AY393228 KJ393210:KU393228 UF393210:UQ393228 AEB393210:AEM393228 ANX393210:AOI393228 AXT393210:AYE393228 BHP393210:BIA393228 BRL393210:BRW393228 CBH393210:CBS393228 CLD393210:CLO393228 CUZ393210:CVK393228 DEV393210:DFG393228 DOR393210:DPC393228 DYN393210:DYY393228 EIJ393210:EIU393228 ESF393210:ESQ393228 FCB393210:FCM393228 FLX393210:FMI393228 FVT393210:FWE393228 GFP393210:GGA393228 GPL393210:GPW393228 GZH393210:GZS393228 HJD393210:HJO393228 HSZ393210:HTK393228 ICV393210:IDG393228 IMR393210:INC393228 IWN393210:IWY393228 JGJ393210:JGU393228 JQF393210:JQQ393228 KAB393210:KAM393228 KJX393210:KKI393228 KTT393210:KUE393228 LDP393210:LEA393228 LNL393210:LNW393228 LXH393210:LXS393228 MHD393210:MHO393228 MQZ393210:MRK393228 NAV393210:NBG393228 NKR393210:NLC393228 NUN393210:NUY393228 OEJ393210:OEU393228 OOF393210:OOQ393228 OYB393210:OYM393228 PHX393210:PII393228 PRT393210:PSE393228 QBP393210:QCA393228 QLL393210:QLW393228 QVH393210:QVS393228 RFD393210:RFO393228 ROZ393210:RPK393228 RYV393210:RZG393228 SIR393210:SJC393228 SSN393210:SSY393228 TCJ393210:TCU393228 TMF393210:TMQ393228 TWB393210:TWM393228 UFX393210:UGI393228 UPT393210:UQE393228 UZP393210:VAA393228 VJL393210:VJW393228 VTH393210:VTS393228 WDD393210:WDO393228 WMZ393210:WNK393228 WWV393210:WXG393228 AN458746:AY458764 KJ458746:KU458764 UF458746:UQ458764 AEB458746:AEM458764 ANX458746:AOI458764 AXT458746:AYE458764 BHP458746:BIA458764 BRL458746:BRW458764 CBH458746:CBS458764 CLD458746:CLO458764 CUZ458746:CVK458764 DEV458746:DFG458764 DOR458746:DPC458764 DYN458746:DYY458764 EIJ458746:EIU458764 ESF458746:ESQ458764 FCB458746:FCM458764 FLX458746:FMI458764 FVT458746:FWE458764 GFP458746:GGA458764 GPL458746:GPW458764 GZH458746:GZS458764 HJD458746:HJO458764 HSZ458746:HTK458764 ICV458746:IDG458764 IMR458746:INC458764 IWN458746:IWY458764 JGJ458746:JGU458764 JQF458746:JQQ458764 KAB458746:KAM458764 KJX458746:KKI458764 KTT458746:KUE458764 LDP458746:LEA458764 LNL458746:LNW458764 LXH458746:LXS458764 MHD458746:MHO458764 MQZ458746:MRK458764 NAV458746:NBG458764 NKR458746:NLC458764 NUN458746:NUY458764 OEJ458746:OEU458764 OOF458746:OOQ458764 OYB458746:OYM458764 PHX458746:PII458764 PRT458746:PSE458764 QBP458746:QCA458764 QLL458746:QLW458764 QVH458746:QVS458764 RFD458746:RFO458764 ROZ458746:RPK458764 RYV458746:RZG458764 SIR458746:SJC458764 SSN458746:SSY458764 TCJ458746:TCU458764 TMF458746:TMQ458764 TWB458746:TWM458764 UFX458746:UGI458764 UPT458746:UQE458764 UZP458746:VAA458764 VJL458746:VJW458764 VTH458746:VTS458764 WDD458746:WDO458764 WMZ458746:WNK458764 WWV458746:WXG458764 AN524282:AY524300 KJ524282:KU524300 UF524282:UQ524300 AEB524282:AEM524300 ANX524282:AOI524300 AXT524282:AYE524300 BHP524282:BIA524300 BRL524282:BRW524300 CBH524282:CBS524300 CLD524282:CLO524300 CUZ524282:CVK524300 DEV524282:DFG524300 DOR524282:DPC524300 DYN524282:DYY524300 EIJ524282:EIU524300 ESF524282:ESQ524300 FCB524282:FCM524300 FLX524282:FMI524300 FVT524282:FWE524300 GFP524282:GGA524300 GPL524282:GPW524300 GZH524282:GZS524300 HJD524282:HJO524300 HSZ524282:HTK524300 ICV524282:IDG524300 IMR524282:INC524300 IWN524282:IWY524300 JGJ524282:JGU524300 JQF524282:JQQ524300 KAB524282:KAM524300 KJX524282:KKI524300 KTT524282:KUE524300 LDP524282:LEA524300 LNL524282:LNW524300 LXH524282:LXS524300 MHD524282:MHO524300 MQZ524282:MRK524300 NAV524282:NBG524300 NKR524282:NLC524300 NUN524282:NUY524300 OEJ524282:OEU524300 OOF524282:OOQ524300 OYB524282:OYM524300 PHX524282:PII524300 PRT524282:PSE524300 QBP524282:QCA524300 QLL524282:QLW524300 QVH524282:QVS524300 RFD524282:RFO524300 ROZ524282:RPK524300 RYV524282:RZG524300 SIR524282:SJC524300 SSN524282:SSY524300 TCJ524282:TCU524300 TMF524282:TMQ524300 TWB524282:TWM524300 UFX524282:UGI524300 UPT524282:UQE524300 UZP524282:VAA524300 VJL524282:VJW524300 VTH524282:VTS524300 WDD524282:WDO524300 WMZ524282:WNK524300 WWV524282:WXG524300 AN589818:AY589836 KJ589818:KU589836 UF589818:UQ589836 AEB589818:AEM589836 ANX589818:AOI589836 AXT589818:AYE589836 BHP589818:BIA589836 BRL589818:BRW589836 CBH589818:CBS589836 CLD589818:CLO589836 CUZ589818:CVK589836 DEV589818:DFG589836 DOR589818:DPC589836 DYN589818:DYY589836 EIJ589818:EIU589836 ESF589818:ESQ589836 FCB589818:FCM589836 FLX589818:FMI589836 FVT589818:FWE589836 GFP589818:GGA589836 GPL589818:GPW589836 GZH589818:GZS589836 HJD589818:HJO589836 HSZ589818:HTK589836 ICV589818:IDG589836 IMR589818:INC589836 IWN589818:IWY589836 JGJ589818:JGU589836 JQF589818:JQQ589836 KAB589818:KAM589836 KJX589818:KKI589836 KTT589818:KUE589836 LDP589818:LEA589836 LNL589818:LNW589836 LXH589818:LXS589836 MHD589818:MHO589836 MQZ589818:MRK589836 NAV589818:NBG589836 NKR589818:NLC589836 NUN589818:NUY589836 OEJ589818:OEU589836 OOF589818:OOQ589836 OYB589818:OYM589836 PHX589818:PII589836 PRT589818:PSE589836 QBP589818:QCA589836 QLL589818:QLW589836 QVH589818:QVS589836 RFD589818:RFO589836 ROZ589818:RPK589836 RYV589818:RZG589836 SIR589818:SJC589836 SSN589818:SSY589836 TCJ589818:TCU589836 TMF589818:TMQ589836 TWB589818:TWM589836 UFX589818:UGI589836 UPT589818:UQE589836 UZP589818:VAA589836 VJL589818:VJW589836 VTH589818:VTS589836 WDD589818:WDO589836 WMZ589818:WNK589836 WWV589818:WXG589836 AN655354:AY655372 KJ655354:KU655372 UF655354:UQ655372 AEB655354:AEM655372 ANX655354:AOI655372 AXT655354:AYE655372 BHP655354:BIA655372 BRL655354:BRW655372 CBH655354:CBS655372 CLD655354:CLO655372 CUZ655354:CVK655372 DEV655354:DFG655372 DOR655354:DPC655372 DYN655354:DYY655372 EIJ655354:EIU655372 ESF655354:ESQ655372 FCB655354:FCM655372 FLX655354:FMI655372 FVT655354:FWE655372 GFP655354:GGA655372 GPL655354:GPW655372 GZH655354:GZS655372 HJD655354:HJO655372 HSZ655354:HTK655372 ICV655354:IDG655372 IMR655354:INC655372 IWN655354:IWY655372 JGJ655354:JGU655372 JQF655354:JQQ655372 KAB655354:KAM655372 KJX655354:KKI655372 KTT655354:KUE655372 LDP655354:LEA655372 LNL655354:LNW655372 LXH655354:LXS655372 MHD655354:MHO655372 MQZ655354:MRK655372 NAV655354:NBG655372 NKR655354:NLC655372 NUN655354:NUY655372 OEJ655354:OEU655372 OOF655354:OOQ655372 OYB655354:OYM655372 PHX655354:PII655372 PRT655354:PSE655372 QBP655354:QCA655372 QLL655354:QLW655372 QVH655354:QVS655372 RFD655354:RFO655372 ROZ655354:RPK655372 RYV655354:RZG655372 SIR655354:SJC655372 SSN655354:SSY655372 TCJ655354:TCU655372 TMF655354:TMQ655372 TWB655354:TWM655372 UFX655354:UGI655372 UPT655354:UQE655372 UZP655354:VAA655372 VJL655354:VJW655372 VTH655354:VTS655372 WDD655354:WDO655372 WMZ655354:WNK655372 WWV655354:WXG655372 AN720890:AY720908 KJ720890:KU720908 UF720890:UQ720908 AEB720890:AEM720908 ANX720890:AOI720908 AXT720890:AYE720908 BHP720890:BIA720908 BRL720890:BRW720908 CBH720890:CBS720908 CLD720890:CLO720908 CUZ720890:CVK720908 DEV720890:DFG720908 DOR720890:DPC720908 DYN720890:DYY720908 EIJ720890:EIU720908 ESF720890:ESQ720908 FCB720890:FCM720908 FLX720890:FMI720908 FVT720890:FWE720908 GFP720890:GGA720908 GPL720890:GPW720908 GZH720890:GZS720908 HJD720890:HJO720908 HSZ720890:HTK720908 ICV720890:IDG720908 IMR720890:INC720908 IWN720890:IWY720908 JGJ720890:JGU720908 JQF720890:JQQ720908 KAB720890:KAM720908 KJX720890:KKI720908 KTT720890:KUE720908 LDP720890:LEA720908 LNL720890:LNW720908 LXH720890:LXS720908 MHD720890:MHO720908 MQZ720890:MRK720908 NAV720890:NBG720908 NKR720890:NLC720908 NUN720890:NUY720908 OEJ720890:OEU720908 OOF720890:OOQ720908 OYB720890:OYM720908 PHX720890:PII720908 PRT720890:PSE720908 QBP720890:QCA720908 QLL720890:QLW720908 QVH720890:QVS720908 RFD720890:RFO720908 ROZ720890:RPK720908 RYV720890:RZG720908 SIR720890:SJC720908 SSN720890:SSY720908 TCJ720890:TCU720908 TMF720890:TMQ720908 TWB720890:TWM720908 UFX720890:UGI720908 UPT720890:UQE720908 UZP720890:VAA720908 VJL720890:VJW720908 VTH720890:VTS720908 WDD720890:WDO720908 WMZ720890:WNK720908 WWV720890:WXG720908 AN786426:AY786444 KJ786426:KU786444 UF786426:UQ786444 AEB786426:AEM786444 ANX786426:AOI786444 AXT786426:AYE786444 BHP786426:BIA786444 BRL786426:BRW786444 CBH786426:CBS786444 CLD786426:CLO786444 CUZ786426:CVK786444 DEV786426:DFG786444 DOR786426:DPC786444 DYN786426:DYY786444 EIJ786426:EIU786444 ESF786426:ESQ786444 FCB786426:FCM786444 FLX786426:FMI786444 FVT786426:FWE786444 GFP786426:GGA786444 GPL786426:GPW786444 GZH786426:GZS786444 HJD786426:HJO786444 HSZ786426:HTK786444 ICV786426:IDG786444 IMR786426:INC786444 IWN786426:IWY786444 JGJ786426:JGU786444 JQF786426:JQQ786444 KAB786426:KAM786444 KJX786426:KKI786444 KTT786426:KUE786444 LDP786426:LEA786444 LNL786426:LNW786444 LXH786426:LXS786444 MHD786426:MHO786444 MQZ786426:MRK786444 NAV786426:NBG786444 NKR786426:NLC786444 NUN786426:NUY786444 OEJ786426:OEU786444 OOF786426:OOQ786444 OYB786426:OYM786444 PHX786426:PII786444 PRT786426:PSE786444 QBP786426:QCA786444 QLL786426:QLW786444 QVH786426:QVS786444 RFD786426:RFO786444 ROZ786426:RPK786444 RYV786426:RZG786444 SIR786426:SJC786444 SSN786426:SSY786444 TCJ786426:TCU786444 TMF786426:TMQ786444 TWB786426:TWM786444 UFX786426:UGI786444 UPT786426:UQE786444 UZP786426:VAA786444 VJL786426:VJW786444 VTH786426:VTS786444 WDD786426:WDO786444 WMZ786426:WNK786444 WWV786426:WXG786444 AN851962:AY851980 KJ851962:KU851980 UF851962:UQ851980 AEB851962:AEM851980 ANX851962:AOI851980 AXT851962:AYE851980 BHP851962:BIA851980 BRL851962:BRW851980 CBH851962:CBS851980 CLD851962:CLO851980 CUZ851962:CVK851980 DEV851962:DFG851980 DOR851962:DPC851980 DYN851962:DYY851980 EIJ851962:EIU851980 ESF851962:ESQ851980 FCB851962:FCM851980 FLX851962:FMI851980 FVT851962:FWE851980 GFP851962:GGA851980 GPL851962:GPW851980 GZH851962:GZS851980 HJD851962:HJO851980 HSZ851962:HTK851980 ICV851962:IDG851980 IMR851962:INC851980 IWN851962:IWY851980 JGJ851962:JGU851980 JQF851962:JQQ851980 KAB851962:KAM851980 KJX851962:KKI851980 KTT851962:KUE851980 LDP851962:LEA851980 LNL851962:LNW851980 LXH851962:LXS851980 MHD851962:MHO851980 MQZ851962:MRK851980 NAV851962:NBG851980 NKR851962:NLC851980 NUN851962:NUY851980 OEJ851962:OEU851980 OOF851962:OOQ851980 OYB851962:OYM851980 PHX851962:PII851980 PRT851962:PSE851980 QBP851962:QCA851980 QLL851962:QLW851980 QVH851962:QVS851980 RFD851962:RFO851980 ROZ851962:RPK851980 RYV851962:RZG851980 SIR851962:SJC851980 SSN851962:SSY851980 TCJ851962:TCU851980 TMF851962:TMQ851980 TWB851962:TWM851980 UFX851962:UGI851980 UPT851962:UQE851980 UZP851962:VAA851980 VJL851962:VJW851980 VTH851962:VTS851980 WDD851962:WDO851980 WMZ851962:WNK851980 WWV851962:WXG851980 AN917498:AY917516 KJ917498:KU917516 UF917498:UQ917516 AEB917498:AEM917516 ANX917498:AOI917516 AXT917498:AYE917516 BHP917498:BIA917516 BRL917498:BRW917516 CBH917498:CBS917516 CLD917498:CLO917516 CUZ917498:CVK917516 DEV917498:DFG917516 DOR917498:DPC917516 DYN917498:DYY917516 EIJ917498:EIU917516 ESF917498:ESQ917516 FCB917498:FCM917516 FLX917498:FMI917516 FVT917498:FWE917516 GFP917498:GGA917516 GPL917498:GPW917516 GZH917498:GZS917516 HJD917498:HJO917516 HSZ917498:HTK917516 ICV917498:IDG917516 IMR917498:INC917516 IWN917498:IWY917516 JGJ917498:JGU917516 JQF917498:JQQ917516 KAB917498:KAM917516 KJX917498:KKI917516 KTT917498:KUE917516 LDP917498:LEA917516 LNL917498:LNW917516 LXH917498:LXS917516 MHD917498:MHO917516 MQZ917498:MRK917516 NAV917498:NBG917516 NKR917498:NLC917516 NUN917498:NUY917516 OEJ917498:OEU917516 OOF917498:OOQ917516 OYB917498:OYM917516 PHX917498:PII917516 PRT917498:PSE917516 QBP917498:QCA917516 QLL917498:QLW917516 QVH917498:QVS917516 RFD917498:RFO917516 ROZ917498:RPK917516 RYV917498:RZG917516 SIR917498:SJC917516 SSN917498:SSY917516 TCJ917498:TCU917516 TMF917498:TMQ917516 TWB917498:TWM917516 UFX917498:UGI917516 UPT917498:UQE917516 UZP917498:VAA917516 VJL917498:VJW917516 VTH917498:VTS917516 WDD917498:WDO917516 WMZ917498:WNK917516 WWV917498:WXG917516 AN983034:AY983052 KJ983034:KU983052 UF983034:UQ983052 AEB983034:AEM983052 ANX983034:AOI983052 AXT983034:AYE983052 BHP983034:BIA983052 BRL983034:BRW983052 CBH983034:CBS983052 CLD983034:CLO983052 CUZ983034:CVK983052 DEV983034:DFG983052 DOR983034:DPC983052 DYN983034:DYY983052 EIJ983034:EIU983052 ESF983034:ESQ983052 FCB983034:FCM983052 FLX983034:FMI983052 FVT983034:FWE983052 GFP983034:GGA983052 GPL983034:GPW983052 GZH983034:GZS983052 HJD983034:HJO983052 HSZ983034:HTK983052 ICV983034:IDG983052 IMR983034:INC983052 IWN983034:IWY983052 JGJ983034:JGU983052 JQF983034:JQQ983052 KAB983034:KAM983052 KJX983034:KKI983052 KTT983034:KUE983052 LDP983034:LEA983052 LNL983034:LNW983052 LXH983034:LXS983052 MHD983034:MHO983052 MQZ983034:MRK983052 NAV983034:NBG983052 NKR983034:NLC983052 NUN983034:NUY983052 OEJ983034:OEU983052 OOF983034:OOQ983052 OYB983034:OYM983052 PHX983034:PII983052 PRT983034:PSE983052 QBP983034:QCA983052 QLL983034:QLW983052 QVH983034:QVS983052 RFD983034:RFO983052 ROZ983034:RPK983052 RYV983034:RZG983052 SIR983034:SJC983052 SSN983034:SSY983052 TCJ983034:TCU983052 TMF983034:TMQ983052 TWB983034:TWM983052 UFX983034:UGI983052 UPT983034:UQE983052 UZP983034:VAA983052 VJL983034:VJW983052 VTH983034:VTS983052 WDD983034:WDO983052 WMZ983034:WNK983052 D17:O17 D23:O27 D43:O43 D49:O53 D85:O87 D69:O69 D75:O79">
      <formula1>0</formula1>
      <formula2>1000000000000</formula2>
    </dataValidation>
  </dataValidations>
  <pageMargins left="0.31496062992125984" right="0.31496062992125984" top="0.78740157480314965" bottom="0.78740157480314965" header="0.31496062992125984" footer="0.31496062992125984"/>
  <pageSetup paperSize="9" scale="75" orientation="landscape" r:id="rId1"/>
  <headerFooter>
    <oddHeader>&amp;C&amp;"-,Negrito"&amp;14MENSAL REALIZADO</oddHeader>
  </headerFooter>
  <rowBreaks count="2" manualBreakCount="2">
    <brk id="38" min="1" max="17" man="1"/>
    <brk id="64" min="1" max="17" man="1"/>
  </rowBreaks>
  <ignoredErrors>
    <ignoredError sqref="E31:N31 E83:N83 E57:O5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theme="5"/>
  </sheetPr>
  <dimension ref="B1:AN390"/>
  <sheetViews>
    <sheetView showGridLines="0" zoomScale="45" zoomScaleNormal="45" zoomScaleSheetLayoutView="100" workbookViewId="0">
      <selection activeCell="Q22" sqref="Q22"/>
    </sheetView>
  </sheetViews>
  <sheetFormatPr defaultColWidth="9.140625" defaultRowHeight="15" x14ac:dyDescent="0.25"/>
  <cols>
    <col min="1" max="1" width="2.7109375" style="131" customWidth="1"/>
    <col min="2" max="2" width="5.5703125" style="131" customWidth="1"/>
    <col min="3" max="3" width="4.42578125" style="131" customWidth="1"/>
    <col min="4" max="4" width="5.140625" style="283" hidden="1" customWidth="1"/>
    <col min="5" max="5" width="6.42578125" style="284" customWidth="1"/>
    <col min="6" max="29" width="8" style="131" customWidth="1"/>
    <col min="30" max="30" width="1.140625" style="131" customWidth="1"/>
    <col min="31" max="31" width="5.7109375" style="214" customWidth="1"/>
    <col min="32" max="32" width="5.42578125" style="131" customWidth="1"/>
    <col min="33" max="38" width="9.140625" style="131"/>
    <col min="39" max="39" width="1" style="131" customWidth="1"/>
    <col min="40" max="40" width="9.140625" style="131"/>
    <col min="41" max="41" width="9.140625" style="131" customWidth="1"/>
    <col min="42" max="42" width="13.42578125" style="131" bestFit="1" customWidth="1"/>
    <col min="43" max="43" width="9.140625" style="131" customWidth="1"/>
    <col min="44" max="16384" width="9.140625" style="131"/>
  </cols>
  <sheetData>
    <row r="1" spans="2:40" ht="16.350000000000001" customHeight="1" thickBot="1" x14ac:dyDescent="0.3"/>
    <row r="2" spans="2:40" ht="23.1" customHeight="1" x14ac:dyDescent="0.25">
      <c r="B2" s="680" t="s">
        <v>5810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2"/>
    </row>
    <row r="3" spans="2:40" ht="23.1" customHeight="1" thickBot="1" x14ac:dyDescent="0.35">
      <c r="B3" s="285"/>
      <c r="C3" s="218"/>
      <c r="D3" s="286"/>
      <c r="E3" s="218"/>
      <c r="F3" s="218"/>
      <c r="G3" s="218"/>
      <c r="H3" s="218"/>
      <c r="I3" s="287"/>
      <c r="J3" s="287"/>
      <c r="K3" s="287"/>
      <c r="L3" s="287"/>
      <c r="M3" s="287"/>
      <c r="N3" s="287"/>
      <c r="O3" s="287"/>
      <c r="P3" s="287"/>
      <c r="Q3" s="287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88"/>
    </row>
    <row r="4" spans="2:40" ht="15.75" thickBot="1" x14ac:dyDescent="0.3">
      <c r="B4" s="289" t="s">
        <v>66</v>
      </c>
      <c r="C4" s="228"/>
      <c r="D4" s="704" t="s">
        <v>5</v>
      </c>
      <c r="E4" s="704"/>
      <c r="F4" s="704"/>
      <c r="G4" s="667">
        <f>'1_Aspectos Geográficos'!$D$4</f>
        <v>0</v>
      </c>
      <c r="H4" s="672"/>
      <c r="I4" s="672"/>
      <c r="J4" s="672"/>
      <c r="K4" s="672"/>
      <c r="L4" s="672"/>
      <c r="M4" s="672"/>
      <c r="N4" s="672"/>
      <c r="O4" s="672"/>
      <c r="P4" s="668"/>
      <c r="Q4" s="144" t="s">
        <v>68</v>
      </c>
      <c r="R4" s="705" t="s">
        <v>8</v>
      </c>
      <c r="S4" s="705"/>
      <c r="T4" s="706"/>
      <c r="U4" s="673" t="str">
        <f>IFERROR(VLOOKUP($G$4,dados,4,FALSE),"")</f>
        <v/>
      </c>
      <c r="V4" s="674"/>
      <c r="W4" s="203"/>
      <c r="X4" s="203"/>
      <c r="Y4" s="203"/>
      <c r="Z4" s="203"/>
      <c r="AA4" s="203"/>
      <c r="AB4" s="203"/>
      <c r="AC4" s="203"/>
      <c r="AD4" s="203"/>
      <c r="AE4" s="290"/>
      <c r="AF4" s="214"/>
    </row>
    <row r="5" spans="2:40" ht="9.75" customHeight="1" thickBot="1" x14ac:dyDescent="0.3">
      <c r="B5" s="289"/>
      <c r="C5" s="228"/>
      <c r="D5" s="291"/>
      <c r="E5" s="228"/>
      <c r="F5" s="228"/>
      <c r="G5" s="203"/>
      <c r="H5" s="203"/>
      <c r="I5" s="97"/>
      <c r="J5" s="97"/>
      <c r="K5" s="97"/>
      <c r="L5" s="97"/>
      <c r="M5" s="97"/>
      <c r="N5" s="97"/>
      <c r="O5" s="97"/>
      <c r="P5" s="97"/>
      <c r="Q5" s="97"/>
      <c r="R5" s="89"/>
      <c r="S5" s="203"/>
      <c r="T5" s="203"/>
      <c r="U5" s="203"/>
      <c r="V5" s="89"/>
      <c r="W5" s="203"/>
      <c r="X5" s="203"/>
      <c r="Y5" s="203"/>
      <c r="Z5" s="203"/>
      <c r="AA5" s="203"/>
      <c r="AB5" s="203"/>
      <c r="AC5" s="203"/>
      <c r="AD5" s="203"/>
      <c r="AE5" s="290"/>
      <c r="AF5" s="214"/>
    </row>
    <row r="6" spans="2:40" ht="15" customHeight="1" thickBot="1" x14ac:dyDescent="0.3">
      <c r="B6" s="292" t="s">
        <v>67</v>
      </c>
      <c r="C6" s="293"/>
      <c r="D6" s="704" t="s">
        <v>24</v>
      </c>
      <c r="E6" s="704"/>
      <c r="F6" s="704"/>
      <c r="G6" s="667">
        <f>'1_Aspectos Geográficos'!$D$10</f>
        <v>0</v>
      </c>
      <c r="H6" s="672"/>
      <c r="I6" s="672"/>
      <c r="J6" s="672"/>
      <c r="K6" s="672"/>
      <c r="L6" s="672"/>
      <c r="M6" s="672"/>
      <c r="N6" s="672"/>
      <c r="O6" s="672"/>
      <c r="P6" s="668"/>
      <c r="Q6" s="144" t="s">
        <v>5865</v>
      </c>
      <c r="R6" s="707" t="s">
        <v>5771</v>
      </c>
      <c r="S6" s="707"/>
      <c r="T6" s="708"/>
      <c r="U6" s="709">
        <f>'1_Aspectos Geográficos'!$K$10</f>
        <v>0</v>
      </c>
      <c r="V6" s="710"/>
      <c r="W6" s="203"/>
      <c r="X6" s="203"/>
      <c r="Y6" s="203"/>
      <c r="Z6" s="203"/>
      <c r="AA6" s="203"/>
      <c r="AB6" s="203"/>
      <c r="AC6" s="203"/>
      <c r="AD6" s="203"/>
      <c r="AE6" s="290"/>
      <c r="AF6" s="275"/>
    </row>
    <row r="7" spans="2:40" ht="9.75" customHeight="1" thickBot="1" x14ac:dyDescent="0.3">
      <c r="B7" s="292"/>
      <c r="C7" s="293"/>
      <c r="D7" s="294"/>
      <c r="E7" s="235"/>
      <c r="F7" s="235"/>
      <c r="G7" s="203"/>
      <c r="H7" s="203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203"/>
      <c r="X7" s="203"/>
      <c r="Y7" s="203"/>
      <c r="Z7" s="203"/>
      <c r="AA7" s="203"/>
      <c r="AB7" s="203"/>
      <c r="AC7" s="203"/>
      <c r="AD7" s="203"/>
      <c r="AE7" s="290"/>
      <c r="AF7" s="275"/>
    </row>
    <row r="8" spans="2:40" ht="17.100000000000001" customHeight="1" x14ac:dyDescent="0.25">
      <c r="B8" s="289"/>
      <c r="C8" s="295"/>
      <c r="D8" s="296"/>
      <c r="E8" s="297"/>
      <c r="F8" s="678">
        <v>2017</v>
      </c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298"/>
      <c r="AE8" s="299"/>
      <c r="AF8" s="300"/>
      <c r="AG8" s="301"/>
      <c r="AH8" s="301"/>
      <c r="AI8" s="301"/>
      <c r="AJ8" s="301"/>
      <c r="AK8" s="301"/>
      <c r="AL8" s="301"/>
      <c r="AM8" s="301"/>
      <c r="AN8" s="301"/>
    </row>
    <row r="9" spans="2:40" ht="10.15" customHeight="1" x14ac:dyDescent="0.25">
      <c r="B9" s="289"/>
      <c r="C9" s="302"/>
      <c r="D9" s="303"/>
      <c r="E9" s="304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298"/>
      <c r="AE9" s="299"/>
      <c r="AF9" s="300"/>
      <c r="AG9" s="301"/>
      <c r="AH9" s="301"/>
      <c r="AI9" s="301"/>
      <c r="AJ9" s="301"/>
      <c r="AK9" s="301"/>
      <c r="AL9" s="301"/>
      <c r="AM9" s="301"/>
      <c r="AN9" s="301"/>
    </row>
    <row r="10" spans="2:40" ht="15" customHeight="1" x14ac:dyDescent="0.25">
      <c r="B10" s="289" t="s">
        <v>5866</v>
      </c>
      <c r="C10" s="306" t="s">
        <v>5774</v>
      </c>
      <c r="D10" s="307" t="s">
        <v>5774</v>
      </c>
      <c r="E10" s="308" t="s">
        <v>5773</v>
      </c>
      <c r="F10" s="309" t="s">
        <v>5775</v>
      </c>
      <c r="G10" s="310" t="s">
        <v>5776</v>
      </c>
      <c r="H10" s="310" t="s">
        <v>5777</v>
      </c>
      <c r="I10" s="310" t="s">
        <v>5778</v>
      </c>
      <c r="J10" s="310" t="s">
        <v>5779</v>
      </c>
      <c r="K10" s="310" t="s">
        <v>5780</v>
      </c>
      <c r="L10" s="310" t="s">
        <v>5781</v>
      </c>
      <c r="M10" s="310" t="s">
        <v>5782</v>
      </c>
      <c r="N10" s="310" t="s">
        <v>5783</v>
      </c>
      <c r="O10" s="310" t="s">
        <v>5784</v>
      </c>
      <c r="P10" s="310" t="s">
        <v>5785</v>
      </c>
      <c r="Q10" s="310" t="s">
        <v>5786</v>
      </c>
      <c r="R10" s="310" t="s">
        <v>5787</v>
      </c>
      <c r="S10" s="310" t="s">
        <v>5788</v>
      </c>
      <c r="T10" s="310" t="s">
        <v>5789</v>
      </c>
      <c r="U10" s="310" t="s">
        <v>5790</v>
      </c>
      <c r="V10" s="310" t="s">
        <v>5791</v>
      </c>
      <c r="W10" s="310" t="s">
        <v>5792</v>
      </c>
      <c r="X10" s="310" t="s">
        <v>5793</v>
      </c>
      <c r="Y10" s="310" t="s">
        <v>5794</v>
      </c>
      <c r="Z10" s="310" t="s">
        <v>5795</v>
      </c>
      <c r="AA10" s="310" t="s">
        <v>5796</v>
      </c>
      <c r="AB10" s="310" t="s">
        <v>5797</v>
      </c>
      <c r="AC10" s="311" t="s">
        <v>5809</v>
      </c>
      <c r="AD10" s="298"/>
      <c r="AE10" s="299"/>
      <c r="AF10" s="300"/>
      <c r="AG10" s="301"/>
      <c r="AH10" s="301"/>
      <c r="AI10" s="301"/>
      <c r="AJ10" s="301"/>
      <c r="AK10" s="301"/>
      <c r="AL10" s="301"/>
      <c r="AM10" s="301"/>
      <c r="AN10" s="301"/>
    </row>
    <row r="11" spans="2:40" x14ac:dyDescent="0.25">
      <c r="B11" s="312"/>
      <c r="C11" s="696" t="s">
        <v>5798</v>
      </c>
      <c r="D11" s="313" t="s">
        <v>5798</v>
      </c>
      <c r="E11" s="314">
        <v>1</v>
      </c>
      <c r="F11" s="192"/>
      <c r="G11" s="192"/>
      <c r="H11" s="192"/>
      <c r="I11" s="192"/>
      <c r="J11" s="192"/>
      <c r="K11" s="192"/>
      <c r="L11" s="192"/>
      <c r="M11" s="192"/>
      <c r="N11" s="192"/>
      <c r="O11" s="193"/>
      <c r="P11" s="193"/>
      <c r="Q11" s="193"/>
      <c r="R11" s="194"/>
      <c r="S11" s="194"/>
      <c r="T11" s="193"/>
      <c r="U11" s="193"/>
      <c r="V11" s="193"/>
      <c r="W11" s="193"/>
      <c r="X11" s="193"/>
      <c r="Y11" s="193"/>
      <c r="Z11" s="193"/>
      <c r="AA11" s="193"/>
      <c r="AB11" s="193"/>
      <c r="AC11" s="194"/>
      <c r="AD11" s="298"/>
      <c r="AE11" s="299"/>
      <c r="AF11" s="300"/>
      <c r="AG11" s="301"/>
      <c r="AH11" s="301"/>
      <c r="AI11" s="301"/>
      <c r="AJ11" s="301"/>
      <c r="AK11" s="301"/>
      <c r="AL11" s="301"/>
      <c r="AM11" s="301"/>
      <c r="AN11" s="301"/>
    </row>
    <row r="12" spans="2:40" x14ac:dyDescent="0.25">
      <c r="B12" s="315"/>
      <c r="C12" s="696"/>
      <c r="D12" s="313" t="s">
        <v>5798</v>
      </c>
      <c r="E12" s="316">
        <v>2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3"/>
      <c r="P12" s="193"/>
      <c r="Q12" s="193"/>
      <c r="R12" s="194"/>
      <c r="S12" s="194"/>
      <c r="T12" s="193"/>
      <c r="U12" s="193"/>
      <c r="V12" s="193"/>
      <c r="W12" s="193"/>
      <c r="X12" s="193"/>
      <c r="Y12" s="193"/>
      <c r="Z12" s="193"/>
      <c r="AA12" s="193"/>
      <c r="AB12" s="193"/>
      <c r="AC12" s="194"/>
      <c r="AD12" s="298"/>
      <c r="AE12" s="299"/>
      <c r="AF12" s="300"/>
      <c r="AG12" s="301"/>
      <c r="AH12" s="301"/>
      <c r="AI12" s="301"/>
      <c r="AJ12" s="301"/>
      <c r="AK12" s="301"/>
      <c r="AL12" s="301"/>
      <c r="AM12" s="301"/>
      <c r="AN12" s="301"/>
    </row>
    <row r="13" spans="2:40" x14ac:dyDescent="0.25">
      <c r="B13" s="315"/>
      <c r="C13" s="696"/>
      <c r="D13" s="313" t="s">
        <v>5798</v>
      </c>
      <c r="E13" s="316">
        <v>3</v>
      </c>
      <c r="F13" s="192"/>
      <c r="G13" s="192"/>
      <c r="H13" s="192"/>
      <c r="I13" s="192"/>
      <c r="J13" s="192"/>
      <c r="K13" s="192"/>
      <c r="L13" s="192"/>
      <c r="M13" s="192"/>
      <c r="N13" s="192"/>
      <c r="O13" s="193"/>
      <c r="P13" s="193"/>
      <c r="Q13" s="193"/>
      <c r="R13" s="194"/>
      <c r="S13" s="194"/>
      <c r="T13" s="193"/>
      <c r="U13" s="193"/>
      <c r="V13" s="193"/>
      <c r="W13" s="193"/>
      <c r="X13" s="193"/>
      <c r="Y13" s="193"/>
      <c r="Z13" s="193"/>
      <c r="AA13" s="193"/>
      <c r="AB13" s="193"/>
      <c r="AC13" s="194"/>
      <c r="AD13" s="298"/>
      <c r="AE13" s="299"/>
      <c r="AF13" s="300"/>
      <c r="AG13" s="301"/>
      <c r="AH13" s="301"/>
      <c r="AI13" s="301"/>
      <c r="AJ13" s="301"/>
      <c r="AK13" s="301"/>
      <c r="AL13" s="301"/>
      <c r="AM13" s="301"/>
      <c r="AN13" s="301"/>
    </row>
    <row r="14" spans="2:40" x14ac:dyDescent="0.25">
      <c r="B14" s="315"/>
      <c r="C14" s="696"/>
      <c r="D14" s="313" t="s">
        <v>5798</v>
      </c>
      <c r="E14" s="316">
        <v>4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298"/>
      <c r="AE14" s="299"/>
      <c r="AF14" s="300"/>
      <c r="AG14" s="301"/>
      <c r="AH14" s="301"/>
      <c r="AI14" s="301"/>
      <c r="AJ14" s="301"/>
      <c r="AK14" s="301"/>
      <c r="AL14" s="301"/>
      <c r="AM14" s="301"/>
      <c r="AN14" s="301"/>
    </row>
    <row r="15" spans="2:40" x14ac:dyDescent="0.25">
      <c r="B15" s="315"/>
      <c r="C15" s="696"/>
      <c r="D15" s="313" t="s">
        <v>5798</v>
      </c>
      <c r="E15" s="316">
        <v>5</v>
      </c>
      <c r="F15" s="192"/>
      <c r="G15" s="192"/>
      <c r="H15" s="192"/>
      <c r="I15" s="192"/>
      <c r="J15" s="192"/>
      <c r="K15" s="192"/>
      <c r="L15" s="192"/>
      <c r="M15" s="192"/>
      <c r="N15" s="192"/>
      <c r="O15" s="193"/>
      <c r="P15" s="193"/>
      <c r="Q15" s="193"/>
      <c r="R15" s="194"/>
      <c r="S15" s="194"/>
      <c r="T15" s="193"/>
      <c r="U15" s="193"/>
      <c r="V15" s="193"/>
      <c r="W15" s="193"/>
      <c r="X15" s="193"/>
      <c r="Y15" s="193"/>
      <c r="Z15" s="193"/>
      <c r="AA15" s="193"/>
      <c r="AB15" s="193"/>
      <c r="AC15" s="194"/>
      <c r="AD15" s="298"/>
      <c r="AE15" s="299"/>
      <c r="AF15" s="300"/>
      <c r="AG15" s="301"/>
      <c r="AH15" s="301"/>
      <c r="AI15" s="301"/>
      <c r="AJ15" s="301"/>
      <c r="AK15" s="301"/>
      <c r="AL15" s="301"/>
      <c r="AM15" s="301"/>
      <c r="AN15" s="301"/>
    </row>
    <row r="16" spans="2:40" x14ac:dyDescent="0.25">
      <c r="B16" s="315"/>
      <c r="C16" s="696"/>
      <c r="D16" s="313" t="s">
        <v>5798</v>
      </c>
      <c r="E16" s="316">
        <v>6</v>
      </c>
      <c r="F16" s="192"/>
      <c r="G16" s="192"/>
      <c r="H16" s="192"/>
      <c r="I16" s="192"/>
      <c r="J16" s="192"/>
      <c r="K16" s="192"/>
      <c r="L16" s="192"/>
      <c r="M16" s="192"/>
      <c r="N16" s="192"/>
      <c r="O16" s="193"/>
      <c r="P16" s="193"/>
      <c r="Q16" s="193"/>
      <c r="R16" s="194"/>
      <c r="S16" s="194"/>
      <c r="T16" s="193"/>
      <c r="U16" s="193"/>
      <c r="V16" s="193"/>
      <c r="W16" s="193"/>
      <c r="X16" s="193"/>
      <c r="Y16" s="193"/>
      <c r="Z16" s="193"/>
      <c r="AA16" s="193"/>
      <c r="AB16" s="193"/>
      <c r="AC16" s="194"/>
      <c r="AD16" s="298"/>
      <c r="AE16" s="299"/>
      <c r="AF16" s="300"/>
      <c r="AG16" s="301"/>
      <c r="AH16" s="301"/>
      <c r="AI16" s="301"/>
      <c r="AJ16" s="301"/>
      <c r="AK16" s="301"/>
      <c r="AL16" s="301"/>
      <c r="AM16" s="301"/>
      <c r="AN16" s="301"/>
    </row>
    <row r="17" spans="2:40" x14ac:dyDescent="0.25">
      <c r="B17" s="315"/>
      <c r="C17" s="696"/>
      <c r="D17" s="313" t="s">
        <v>5798</v>
      </c>
      <c r="E17" s="316">
        <v>7</v>
      </c>
      <c r="F17" s="192"/>
      <c r="G17" s="192"/>
      <c r="H17" s="192"/>
      <c r="I17" s="192"/>
      <c r="J17" s="192"/>
      <c r="K17" s="192"/>
      <c r="L17" s="192"/>
      <c r="M17" s="192"/>
      <c r="N17" s="192"/>
      <c r="O17" s="193"/>
      <c r="P17" s="193"/>
      <c r="Q17" s="193"/>
      <c r="R17" s="194"/>
      <c r="S17" s="194"/>
      <c r="T17" s="193"/>
      <c r="U17" s="193"/>
      <c r="V17" s="193"/>
      <c r="W17" s="193"/>
      <c r="X17" s="193"/>
      <c r="Y17" s="193"/>
      <c r="Z17" s="193"/>
      <c r="AA17" s="193"/>
      <c r="AB17" s="193"/>
      <c r="AC17" s="194"/>
      <c r="AD17" s="298"/>
      <c r="AE17" s="299"/>
      <c r="AF17" s="275"/>
    </row>
    <row r="18" spans="2:40" x14ac:dyDescent="0.25">
      <c r="B18" s="315"/>
      <c r="C18" s="696"/>
      <c r="D18" s="313" t="s">
        <v>5798</v>
      </c>
      <c r="E18" s="316">
        <v>8</v>
      </c>
      <c r="F18" s="192"/>
      <c r="G18" s="192"/>
      <c r="H18" s="192"/>
      <c r="I18" s="192"/>
      <c r="J18" s="192"/>
      <c r="K18" s="192"/>
      <c r="L18" s="192"/>
      <c r="M18" s="192"/>
      <c r="N18" s="192"/>
      <c r="O18" s="193"/>
      <c r="P18" s="193"/>
      <c r="Q18" s="193"/>
      <c r="R18" s="194"/>
      <c r="S18" s="194"/>
      <c r="T18" s="193"/>
      <c r="U18" s="193"/>
      <c r="V18" s="193"/>
      <c r="W18" s="193"/>
      <c r="X18" s="193"/>
      <c r="Y18" s="193"/>
      <c r="Z18" s="193"/>
      <c r="AA18" s="193"/>
      <c r="AB18" s="193"/>
      <c r="AC18" s="194"/>
      <c r="AD18" s="298"/>
      <c r="AE18" s="299"/>
    </row>
    <row r="19" spans="2:40" x14ac:dyDescent="0.25">
      <c r="B19" s="315"/>
      <c r="C19" s="696"/>
      <c r="D19" s="313" t="s">
        <v>5798</v>
      </c>
      <c r="E19" s="316">
        <v>9</v>
      </c>
      <c r="F19" s="192"/>
      <c r="G19" s="192"/>
      <c r="H19" s="192"/>
      <c r="I19" s="192"/>
      <c r="J19" s="192"/>
      <c r="K19" s="192"/>
      <c r="L19" s="192"/>
      <c r="M19" s="192"/>
      <c r="N19" s="192"/>
      <c r="O19" s="193"/>
      <c r="P19" s="193"/>
      <c r="Q19" s="193"/>
      <c r="R19" s="194"/>
      <c r="S19" s="194"/>
      <c r="T19" s="193"/>
      <c r="U19" s="193"/>
      <c r="V19" s="193"/>
      <c r="W19" s="193"/>
      <c r="X19" s="193"/>
      <c r="Y19" s="193"/>
      <c r="Z19" s="193"/>
      <c r="AA19" s="193"/>
      <c r="AB19" s="193"/>
      <c r="AC19" s="194"/>
      <c r="AD19" s="298"/>
      <c r="AE19" s="299"/>
      <c r="AF19" s="317"/>
    </row>
    <row r="20" spans="2:40" x14ac:dyDescent="0.25">
      <c r="B20" s="315"/>
      <c r="C20" s="696"/>
      <c r="D20" s="313" t="s">
        <v>5798</v>
      </c>
      <c r="E20" s="316">
        <v>10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3"/>
      <c r="P20" s="193"/>
      <c r="Q20" s="193"/>
      <c r="R20" s="194"/>
      <c r="S20" s="194"/>
      <c r="T20" s="193"/>
      <c r="U20" s="193"/>
      <c r="V20" s="193"/>
      <c r="W20" s="193"/>
      <c r="X20" s="193"/>
      <c r="Y20" s="193"/>
      <c r="Z20" s="193"/>
      <c r="AA20" s="193"/>
      <c r="AB20" s="193"/>
      <c r="AC20" s="194"/>
      <c r="AD20" s="298"/>
      <c r="AE20" s="299"/>
    </row>
    <row r="21" spans="2:40" ht="12.75" customHeight="1" x14ac:dyDescent="0.25">
      <c r="B21" s="315"/>
      <c r="C21" s="696"/>
      <c r="D21" s="313" t="s">
        <v>5798</v>
      </c>
      <c r="E21" s="316">
        <v>11</v>
      </c>
      <c r="F21" s="192"/>
      <c r="G21" s="192"/>
      <c r="H21" s="192"/>
      <c r="I21" s="192"/>
      <c r="J21" s="192"/>
      <c r="K21" s="192"/>
      <c r="L21" s="192"/>
      <c r="M21" s="192"/>
      <c r="N21" s="192"/>
      <c r="O21" s="193"/>
      <c r="P21" s="193"/>
      <c r="Q21" s="193"/>
      <c r="R21" s="194"/>
      <c r="S21" s="194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  <c r="AD21" s="298"/>
      <c r="AE21" s="299"/>
    </row>
    <row r="22" spans="2:40" x14ac:dyDescent="0.25">
      <c r="B22" s="315"/>
      <c r="C22" s="696"/>
      <c r="D22" s="313" t="s">
        <v>5798</v>
      </c>
      <c r="E22" s="316">
        <v>12</v>
      </c>
      <c r="F22" s="193"/>
      <c r="G22" s="193"/>
      <c r="H22" s="193"/>
      <c r="I22" s="193"/>
      <c r="J22" s="193"/>
      <c r="K22" s="193"/>
      <c r="L22" s="192"/>
      <c r="M22" s="193"/>
      <c r="N22" s="193"/>
      <c r="O22" s="193"/>
      <c r="P22" s="193"/>
      <c r="Q22" s="193"/>
      <c r="R22" s="194"/>
      <c r="S22" s="194"/>
      <c r="T22" s="193"/>
      <c r="U22" s="193"/>
      <c r="V22" s="193"/>
      <c r="W22" s="193"/>
      <c r="X22" s="193"/>
      <c r="Y22" s="193"/>
      <c r="Z22" s="193"/>
      <c r="AA22" s="193"/>
      <c r="AB22" s="193"/>
      <c r="AC22" s="194"/>
      <c r="AD22" s="298"/>
      <c r="AE22" s="299"/>
    </row>
    <row r="23" spans="2:40" ht="15" customHeight="1" x14ac:dyDescent="0.25">
      <c r="B23" s="315"/>
      <c r="C23" s="696"/>
      <c r="D23" s="313" t="s">
        <v>5798</v>
      </c>
      <c r="E23" s="316">
        <v>13</v>
      </c>
      <c r="F23" s="193"/>
      <c r="G23" s="193"/>
      <c r="H23" s="193"/>
      <c r="I23" s="193"/>
      <c r="J23" s="193"/>
      <c r="K23" s="193"/>
      <c r="L23" s="192"/>
      <c r="M23" s="193"/>
      <c r="N23" s="193"/>
      <c r="O23" s="193"/>
      <c r="P23" s="193"/>
      <c r="Q23" s="193"/>
      <c r="R23" s="194"/>
      <c r="S23" s="194"/>
      <c r="T23" s="193"/>
      <c r="U23" s="193"/>
      <c r="V23" s="193"/>
      <c r="W23" s="193"/>
      <c r="X23" s="193"/>
      <c r="Y23" s="193"/>
      <c r="Z23" s="193"/>
      <c r="AA23" s="193"/>
      <c r="AB23" s="193"/>
      <c r="AC23" s="194"/>
      <c r="AD23" s="298"/>
      <c r="AE23" s="299"/>
    </row>
    <row r="24" spans="2:40" x14ac:dyDescent="0.25">
      <c r="B24" s="315"/>
      <c r="C24" s="696"/>
      <c r="D24" s="313" t="s">
        <v>5798</v>
      </c>
      <c r="E24" s="316">
        <v>14</v>
      </c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4"/>
      <c r="S24" s="194"/>
      <c r="T24" s="193"/>
      <c r="U24" s="193"/>
      <c r="V24" s="193"/>
      <c r="W24" s="193"/>
      <c r="X24" s="193"/>
      <c r="Y24" s="193"/>
      <c r="Z24" s="193"/>
      <c r="AA24" s="193"/>
      <c r="AB24" s="193"/>
      <c r="AC24" s="194"/>
      <c r="AD24" s="298"/>
      <c r="AE24" s="299"/>
    </row>
    <row r="25" spans="2:40" x14ac:dyDescent="0.25">
      <c r="B25" s="315"/>
      <c r="C25" s="696"/>
      <c r="D25" s="313" t="s">
        <v>5798</v>
      </c>
      <c r="E25" s="316">
        <v>15</v>
      </c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4"/>
      <c r="S25" s="194"/>
      <c r="T25" s="193"/>
      <c r="U25" s="193"/>
      <c r="V25" s="193"/>
      <c r="W25" s="193"/>
      <c r="X25" s="193"/>
      <c r="Y25" s="193"/>
      <c r="Z25" s="193"/>
      <c r="AA25" s="193"/>
      <c r="AB25" s="193"/>
      <c r="AC25" s="194"/>
      <c r="AD25" s="298"/>
      <c r="AE25" s="299"/>
    </row>
    <row r="26" spans="2:40" x14ac:dyDescent="0.25">
      <c r="B26" s="315"/>
      <c r="C26" s="696"/>
      <c r="D26" s="313" t="s">
        <v>5798</v>
      </c>
      <c r="E26" s="316">
        <v>16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4"/>
      <c r="S26" s="194"/>
      <c r="T26" s="193"/>
      <c r="U26" s="193"/>
      <c r="V26" s="193"/>
      <c r="W26" s="193"/>
      <c r="X26" s="193"/>
      <c r="Y26" s="193"/>
      <c r="Z26" s="193"/>
      <c r="AA26" s="193"/>
      <c r="AB26" s="193"/>
      <c r="AC26" s="194"/>
      <c r="AD26" s="298"/>
      <c r="AE26" s="299"/>
    </row>
    <row r="27" spans="2:40" ht="15.75" thickBot="1" x14ac:dyDescent="0.3">
      <c r="B27" s="315"/>
      <c r="C27" s="696"/>
      <c r="D27" s="313" t="s">
        <v>5798</v>
      </c>
      <c r="E27" s="316">
        <v>17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4"/>
      <c r="S27" s="194"/>
      <c r="T27" s="193"/>
      <c r="U27" s="193"/>
      <c r="V27" s="193"/>
      <c r="W27" s="193"/>
      <c r="X27" s="193"/>
      <c r="Y27" s="193"/>
      <c r="Z27" s="193"/>
      <c r="AA27" s="193"/>
      <c r="AB27" s="193"/>
      <c r="AC27" s="194"/>
      <c r="AD27" s="298"/>
      <c r="AE27" s="299"/>
    </row>
    <row r="28" spans="2:40" x14ac:dyDescent="0.25">
      <c r="B28" s="315"/>
      <c r="C28" s="696"/>
      <c r="D28" s="313" t="s">
        <v>5798</v>
      </c>
      <c r="E28" s="316">
        <v>18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4"/>
      <c r="S28" s="194"/>
      <c r="T28" s="193"/>
      <c r="U28" s="193"/>
      <c r="V28" s="193"/>
      <c r="W28" s="193"/>
      <c r="X28" s="193"/>
      <c r="Y28" s="193"/>
      <c r="Z28" s="193"/>
      <c r="AA28" s="193"/>
      <c r="AB28" s="193"/>
      <c r="AC28" s="194"/>
      <c r="AD28" s="298"/>
      <c r="AE28" s="299"/>
      <c r="AG28" s="698" t="s">
        <v>5937</v>
      </c>
      <c r="AH28" s="699"/>
      <c r="AI28" s="699"/>
      <c r="AJ28" s="699"/>
      <c r="AK28" s="699"/>
      <c r="AL28" s="700"/>
      <c r="AM28" s="215"/>
    </row>
    <row r="29" spans="2:40" ht="15.75" thickBot="1" x14ac:dyDescent="0.3">
      <c r="B29" s="315"/>
      <c r="C29" s="696"/>
      <c r="D29" s="313" t="s">
        <v>5798</v>
      </c>
      <c r="E29" s="316">
        <v>19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4"/>
      <c r="S29" s="194"/>
      <c r="T29" s="193"/>
      <c r="U29" s="193"/>
      <c r="V29" s="193"/>
      <c r="W29" s="193"/>
      <c r="X29" s="193"/>
      <c r="Y29" s="193"/>
      <c r="Z29" s="193"/>
      <c r="AA29" s="193"/>
      <c r="AB29" s="193"/>
      <c r="AC29" s="194"/>
      <c r="AD29" s="298"/>
      <c r="AE29" s="299"/>
      <c r="AF29" s="318"/>
      <c r="AG29" s="701"/>
      <c r="AH29" s="702"/>
      <c r="AI29" s="702"/>
      <c r="AJ29" s="702"/>
      <c r="AK29" s="702"/>
      <c r="AL29" s="703"/>
      <c r="AM29" s="215"/>
      <c r="AN29" s="319"/>
    </row>
    <row r="30" spans="2:40" ht="15.75" thickBot="1" x14ac:dyDescent="0.3">
      <c r="B30" s="315"/>
      <c r="C30" s="696"/>
      <c r="D30" s="313" t="s">
        <v>5798</v>
      </c>
      <c r="E30" s="316">
        <v>20</v>
      </c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4"/>
      <c r="S30" s="194"/>
      <c r="T30" s="193"/>
      <c r="U30" s="193"/>
      <c r="V30" s="193"/>
      <c r="W30" s="193"/>
      <c r="X30" s="193"/>
      <c r="Y30" s="193"/>
      <c r="Z30" s="193"/>
      <c r="AA30" s="193"/>
      <c r="AB30" s="193"/>
      <c r="AC30" s="194"/>
      <c r="AD30" s="298"/>
      <c r="AE30" s="299"/>
      <c r="AF30" s="318" t="s">
        <v>5924</v>
      </c>
      <c r="AG30" s="692"/>
      <c r="AH30" s="693"/>
      <c r="AI30" s="693"/>
      <c r="AJ30" s="693"/>
      <c r="AK30" s="693"/>
      <c r="AL30" s="694"/>
      <c r="AM30" s="320"/>
      <c r="AN30" s="319"/>
    </row>
    <row r="31" spans="2:40" x14ac:dyDescent="0.25">
      <c r="B31" s="315"/>
      <c r="C31" s="696"/>
      <c r="D31" s="313" t="s">
        <v>5798</v>
      </c>
      <c r="E31" s="316">
        <v>21</v>
      </c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4"/>
      <c r="S31" s="194"/>
      <c r="T31" s="193"/>
      <c r="U31" s="193"/>
      <c r="V31" s="193"/>
      <c r="W31" s="193"/>
      <c r="X31" s="193"/>
      <c r="Y31" s="193"/>
      <c r="Z31" s="193"/>
      <c r="AA31" s="193"/>
      <c r="AB31" s="193"/>
      <c r="AC31" s="194"/>
      <c r="AD31" s="298"/>
      <c r="AE31" s="299"/>
      <c r="AG31" s="321" t="s">
        <v>5925</v>
      </c>
      <c r="AH31" s="322" t="s">
        <v>5926</v>
      </c>
      <c r="AI31" s="322" t="s">
        <v>5927</v>
      </c>
      <c r="AJ31" s="322" t="s">
        <v>5928</v>
      </c>
      <c r="AK31" s="322" t="s">
        <v>5929</v>
      </c>
      <c r="AL31" s="323" t="s">
        <v>5930</v>
      </c>
      <c r="AM31" s="215"/>
    </row>
    <row r="32" spans="2:40" x14ac:dyDescent="0.25">
      <c r="B32" s="315"/>
      <c r="C32" s="696"/>
      <c r="D32" s="313" t="s">
        <v>5798</v>
      </c>
      <c r="E32" s="316">
        <v>22</v>
      </c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4"/>
      <c r="S32" s="194"/>
      <c r="T32" s="193"/>
      <c r="U32" s="193"/>
      <c r="V32" s="193"/>
      <c r="W32" s="193"/>
      <c r="X32" s="193"/>
      <c r="Y32" s="193"/>
      <c r="Z32" s="193"/>
      <c r="AA32" s="193"/>
      <c r="AB32" s="193"/>
      <c r="AC32" s="194"/>
      <c r="AD32" s="298"/>
      <c r="AE32" s="299"/>
      <c r="AG32" s="324">
        <f>'3_Mercado Realizado_Histórico'!D$85-(MAX($F11:$AC41))</f>
        <v>0</v>
      </c>
      <c r="AH32" s="325">
        <f>'3_Mercado Realizado_Histórico'!E$85-(MAX($F43:$AC70))</f>
        <v>0</v>
      </c>
      <c r="AI32" s="325">
        <f>'3_Mercado Realizado_Histórico'!F$85-(MAX($F72:$AC102))</f>
        <v>0</v>
      </c>
      <c r="AJ32" s="325">
        <f>'3_Mercado Realizado_Histórico'!G$85-(MAX($F104:$AC133))</f>
        <v>0</v>
      </c>
      <c r="AK32" s="325">
        <f>'3_Mercado Realizado_Histórico'!H$85-(MAX($F135:$AC165))</f>
        <v>0</v>
      </c>
      <c r="AL32" s="326">
        <f>'3_Mercado Realizado_Histórico'!I$85-(MAX($F167:$AC196))</f>
        <v>0</v>
      </c>
      <c r="AM32" s="215"/>
      <c r="AN32" s="327"/>
    </row>
    <row r="33" spans="2:40" x14ac:dyDescent="0.25">
      <c r="B33" s="315"/>
      <c r="C33" s="696"/>
      <c r="D33" s="313" t="s">
        <v>5798</v>
      </c>
      <c r="E33" s="316">
        <v>23</v>
      </c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4"/>
      <c r="S33" s="194"/>
      <c r="T33" s="193"/>
      <c r="U33" s="193"/>
      <c r="V33" s="193"/>
      <c r="W33" s="193"/>
      <c r="X33" s="193"/>
      <c r="Y33" s="193"/>
      <c r="Z33" s="193"/>
      <c r="AA33" s="193"/>
      <c r="AB33" s="193"/>
      <c r="AC33" s="194"/>
      <c r="AD33" s="298"/>
      <c r="AE33" s="299"/>
      <c r="AG33" s="328" t="s">
        <v>5931</v>
      </c>
      <c r="AH33" s="329" t="s">
        <v>5932</v>
      </c>
      <c r="AI33" s="329" t="s">
        <v>5933</v>
      </c>
      <c r="AJ33" s="329" t="s">
        <v>5934</v>
      </c>
      <c r="AK33" s="329" t="s">
        <v>5935</v>
      </c>
      <c r="AL33" s="330" t="s">
        <v>5936</v>
      </c>
      <c r="AM33" s="331"/>
      <c r="AN33" s="327"/>
    </row>
    <row r="34" spans="2:40" ht="15.75" thickBot="1" x14ac:dyDescent="0.3">
      <c r="B34" s="315"/>
      <c r="C34" s="696"/>
      <c r="D34" s="313" t="s">
        <v>5798</v>
      </c>
      <c r="E34" s="316">
        <v>24</v>
      </c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4"/>
      <c r="S34" s="194"/>
      <c r="T34" s="193"/>
      <c r="U34" s="193"/>
      <c r="V34" s="193"/>
      <c r="W34" s="193"/>
      <c r="X34" s="193"/>
      <c r="Y34" s="193"/>
      <c r="Z34" s="193"/>
      <c r="AA34" s="193"/>
      <c r="AB34" s="193"/>
      <c r="AC34" s="194"/>
      <c r="AD34" s="298"/>
      <c r="AE34" s="299"/>
      <c r="AG34" s="332">
        <f>'3_Mercado Realizado_Histórico'!J$85-(MAX($F198:$AC228))</f>
        <v>0</v>
      </c>
      <c r="AH34" s="333">
        <f>'3_Mercado Realizado_Histórico'!K$85-(MAX($F230:$AC260))</f>
        <v>0</v>
      </c>
      <c r="AI34" s="333">
        <f>'3_Mercado Realizado_Histórico'!L$85-(MAX($F262:$AC291))</f>
        <v>0</v>
      </c>
      <c r="AJ34" s="333">
        <f>'3_Mercado Realizado_Histórico'!M$85-(MAX($F293:$AC323))</f>
        <v>0</v>
      </c>
      <c r="AK34" s="333">
        <f>'3_Mercado Realizado_Histórico'!N$85-(MAX($F325:$AC354))</f>
        <v>0</v>
      </c>
      <c r="AL34" s="334">
        <f>'3_Mercado Realizado_Histórico'!O$85-(MAX($F356:$AC386))</f>
        <v>0</v>
      </c>
      <c r="AM34" s="215"/>
    </row>
    <row r="35" spans="2:40" x14ac:dyDescent="0.25">
      <c r="B35" s="315"/>
      <c r="C35" s="696"/>
      <c r="D35" s="313" t="s">
        <v>5798</v>
      </c>
      <c r="E35" s="316">
        <v>25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298"/>
      <c r="AE35" s="299"/>
    </row>
    <row r="36" spans="2:40" x14ac:dyDescent="0.25">
      <c r="B36" s="315"/>
      <c r="C36" s="696"/>
      <c r="D36" s="313" t="s">
        <v>5798</v>
      </c>
      <c r="E36" s="316">
        <v>26</v>
      </c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298"/>
      <c r="AE36" s="299"/>
    </row>
    <row r="37" spans="2:40" x14ac:dyDescent="0.25">
      <c r="B37" s="315"/>
      <c r="C37" s="696"/>
      <c r="D37" s="313" t="s">
        <v>5798</v>
      </c>
      <c r="E37" s="316">
        <v>27</v>
      </c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3"/>
      <c r="R37" s="194"/>
      <c r="S37" s="194"/>
      <c r="T37" s="193"/>
      <c r="U37" s="193"/>
      <c r="V37" s="193"/>
      <c r="W37" s="193"/>
      <c r="X37" s="193"/>
      <c r="Y37" s="193"/>
      <c r="Z37" s="193"/>
      <c r="AA37" s="193"/>
      <c r="AB37" s="193"/>
      <c r="AC37" s="194"/>
      <c r="AD37" s="298"/>
      <c r="AE37" s="299"/>
    </row>
    <row r="38" spans="2:40" x14ac:dyDescent="0.25">
      <c r="B38" s="315"/>
      <c r="C38" s="696"/>
      <c r="D38" s="313" t="s">
        <v>5798</v>
      </c>
      <c r="E38" s="316">
        <v>28</v>
      </c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3"/>
      <c r="R38" s="194"/>
      <c r="S38" s="194"/>
      <c r="T38" s="193"/>
      <c r="U38" s="193"/>
      <c r="V38" s="193"/>
      <c r="W38" s="193"/>
      <c r="X38" s="193"/>
      <c r="Y38" s="193"/>
      <c r="Z38" s="193"/>
      <c r="AA38" s="193"/>
      <c r="AB38" s="193"/>
      <c r="AC38" s="194"/>
      <c r="AD38" s="298"/>
      <c r="AE38" s="299"/>
    </row>
    <row r="39" spans="2:40" x14ac:dyDescent="0.25">
      <c r="B39" s="315"/>
      <c r="C39" s="696"/>
      <c r="D39" s="313" t="s">
        <v>5798</v>
      </c>
      <c r="E39" s="316">
        <v>29</v>
      </c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3"/>
      <c r="R39" s="194"/>
      <c r="S39" s="194"/>
      <c r="T39" s="193"/>
      <c r="U39" s="193"/>
      <c r="V39" s="193"/>
      <c r="W39" s="193"/>
      <c r="X39" s="193"/>
      <c r="Y39" s="193"/>
      <c r="Z39" s="193"/>
      <c r="AA39" s="193"/>
      <c r="AB39" s="193"/>
      <c r="AC39" s="194"/>
      <c r="AD39" s="298"/>
      <c r="AE39" s="299"/>
    </row>
    <row r="40" spans="2:40" x14ac:dyDescent="0.25">
      <c r="B40" s="315"/>
      <c r="C40" s="696"/>
      <c r="D40" s="313" t="s">
        <v>5798</v>
      </c>
      <c r="E40" s="316">
        <v>30</v>
      </c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3"/>
      <c r="R40" s="194"/>
      <c r="S40" s="194"/>
      <c r="T40" s="193"/>
      <c r="U40" s="193"/>
      <c r="V40" s="193"/>
      <c r="W40" s="193"/>
      <c r="X40" s="193"/>
      <c r="Y40" s="193"/>
      <c r="Z40" s="193"/>
      <c r="AA40" s="193"/>
      <c r="AB40" s="193"/>
      <c r="AC40" s="194"/>
      <c r="AD40" s="298"/>
      <c r="AE40" s="299"/>
    </row>
    <row r="41" spans="2:40" x14ac:dyDescent="0.25">
      <c r="B41" s="315"/>
      <c r="C41" s="696"/>
      <c r="D41" s="313"/>
      <c r="E41" s="335">
        <v>31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6"/>
      <c r="R41" s="197"/>
      <c r="S41" s="197"/>
      <c r="T41" s="196"/>
      <c r="U41" s="196"/>
      <c r="V41" s="196"/>
      <c r="W41" s="196"/>
      <c r="X41" s="196"/>
      <c r="Y41" s="196"/>
      <c r="Z41" s="196"/>
      <c r="AA41" s="196"/>
      <c r="AB41" s="196"/>
      <c r="AC41" s="197"/>
      <c r="AD41" s="298"/>
      <c r="AE41" s="299"/>
    </row>
    <row r="42" spans="2:40" ht="15.75" thickBot="1" x14ac:dyDescent="0.3">
      <c r="B42" s="315"/>
      <c r="C42" s="697"/>
      <c r="D42" s="313" t="s">
        <v>5798</v>
      </c>
      <c r="E42" s="336" t="s">
        <v>5867</v>
      </c>
      <c r="F42" s="191" t="str">
        <f>IFERROR((AVERAGE(F11:F41)),"")</f>
        <v/>
      </c>
      <c r="G42" s="191" t="str">
        <f t="shared" ref="G42:AC42" si="0">IFERROR((AVERAGE(G11:G41)),"")</f>
        <v/>
      </c>
      <c r="H42" s="191" t="str">
        <f t="shared" si="0"/>
        <v/>
      </c>
      <c r="I42" s="191" t="str">
        <f t="shared" si="0"/>
        <v/>
      </c>
      <c r="J42" s="191" t="str">
        <f t="shared" si="0"/>
        <v/>
      </c>
      <c r="K42" s="191" t="str">
        <f t="shared" si="0"/>
        <v/>
      </c>
      <c r="L42" s="191" t="str">
        <f t="shared" si="0"/>
        <v/>
      </c>
      <c r="M42" s="191" t="str">
        <f t="shared" si="0"/>
        <v/>
      </c>
      <c r="N42" s="191" t="str">
        <f t="shared" si="0"/>
        <v/>
      </c>
      <c r="O42" s="191" t="str">
        <f t="shared" si="0"/>
        <v/>
      </c>
      <c r="P42" s="191" t="str">
        <f t="shared" si="0"/>
        <v/>
      </c>
      <c r="Q42" s="191" t="str">
        <f t="shared" si="0"/>
        <v/>
      </c>
      <c r="R42" s="191" t="str">
        <f t="shared" si="0"/>
        <v/>
      </c>
      <c r="S42" s="191" t="str">
        <f t="shared" si="0"/>
        <v/>
      </c>
      <c r="T42" s="191" t="str">
        <f t="shared" si="0"/>
        <v/>
      </c>
      <c r="U42" s="191" t="str">
        <f t="shared" si="0"/>
        <v/>
      </c>
      <c r="V42" s="191" t="str">
        <f t="shared" si="0"/>
        <v/>
      </c>
      <c r="W42" s="191" t="str">
        <f t="shared" si="0"/>
        <v/>
      </c>
      <c r="X42" s="191" t="str">
        <f t="shared" si="0"/>
        <v/>
      </c>
      <c r="Y42" s="191" t="str">
        <f t="shared" si="0"/>
        <v/>
      </c>
      <c r="Z42" s="191" t="str">
        <f t="shared" si="0"/>
        <v/>
      </c>
      <c r="AA42" s="191" t="str">
        <f t="shared" si="0"/>
        <v/>
      </c>
      <c r="AB42" s="191" t="str">
        <f t="shared" si="0"/>
        <v/>
      </c>
      <c r="AC42" s="191" t="str">
        <f t="shared" si="0"/>
        <v/>
      </c>
      <c r="AD42" s="298"/>
      <c r="AE42" s="299"/>
    </row>
    <row r="43" spans="2:40" ht="15.75" thickBot="1" x14ac:dyDescent="0.3">
      <c r="B43" s="337"/>
      <c r="C43" s="695" t="s">
        <v>5799</v>
      </c>
      <c r="D43" s="338" t="s">
        <v>5799</v>
      </c>
      <c r="E43" s="339">
        <v>1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9"/>
      <c r="R43" s="200"/>
      <c r="S43" s="200"/>
      <c r="T43" s="199"/>
      <c r="U43" s="199"/>
      <c r="V43" s="199"/>
      <c r="W43" s="199"/>
      <c r="X43" s="199"/>
      <c r="Y43" s="199"/>
      <c r="Z43" s="199"/>
      <c r="AA43" s="199"/>
      <c r="AB43" s="199"/>
      <c r="AC43" s="200"/>
      <c r="AD43" s="298"/>
      <c r="AE43" s="299"/>
    </row>
    <row r="44" spans="2:40" ht="15.75" thickBot="1" x14ac:dyDescent="0.3">
      <c r="B44" s="337"/>
      <c r="C44" s="696"/>
      <c r="D44" s="338" t="s">
        <v>5799</v>
      </c>
      <c r="E44" s="316">
        <v>2</v>
      </c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201"/>
      <c r="AA44" s="201"/>
      <c r="AB44" s="201"/>
      <c r="AC44" s="201"/>
      <c r="AD44" s="298"/>
      <c r="AE44" s="299"/>
    </row>
    <row r="45" spans="2:40" ht="15.75" thickBot="1" x14ac:dyDescent="0.3">
      <c r="B45" s="337"/>
      <c r="C45" s="696"/>
      <c r="D45" s="338" t="s">
        <v>5799</v>
      </c>
      <c r="E45" s="316">
        <v>3</v>
      </c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98"/>
      <c r="AE45" s="299"/>
    </row>
    <row r="46" spans="2:40" ht="15.75" thickBot="1" x14ac:dyDescent="0.3">
      <c r="B46" s="337"/>
      <c r="C46" s="696"/>
      <c r="D46" s="338" t="s">
        <v>5799</v>
      </c>
      <c r="E46" s="316">
        <v>4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98"/>
      <c r="AE46" s="299"/>
    </row>
    <row r="47" spans="2:40" ht="15.75" thickBot="1" x14ac:dyDescent="0.3">
      <c r="B47" s="337"/>
      <c r="C47" s="696"/>
      <c r="D47" s="338" t="s">
        <v>5799</v>
      </c>
      <c r="E47" s="316">
        <v>5</v>
      </c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98"/>
      <c r="AE47" s="299"/>
    </row>
    <row r="48" spans="2:40" ht="15.75" thickBot="1" x14ac:dyDescent="0.3">
      <c r="B48" s="337"/>
      <c r="C48" s="696"/>
      <c r="D48" s="338" t="s">
        <v>5799</v>
      </c>
      <c r="E48" s="316">
        <v>6</v>
      </c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98"/>
      <c r="AE48" s="299"/>
    </row>
    <row r="49" spans="2:31" ht="15.75" thickBot="1" x14ac:dyDescent="0.3">
      <c r="B49" s="337"/>
      <c r="C49" s="696"/>
      <c r="D49" s="338" t="s">
        <v>5799</v>
      </c>
      <c r="E49" s="316">
        <v>7</v>
      </c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98"/>
      <c r="AE49" s="299"/>
    </row>
    <row r="50" spans="2:31" ht="15.75" thickBot="1" x14ac:dyDescent="0.3">
      <c r="B50" s="337"/>
      <c r="C50" s="696"/>
      <c r="D50" s="338" t="s">
        <v>5799</v>
      </c>
      <c r="E50" s="316"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98"/>
      <c r="AE50" s="299"/>
    </row>
    <row r="51" spans="2:31" ht="15.75" thickBot="1" x14ac:dyDescent="0.3">
      <c r="B51" s="337"/>
      <c r="C51" s="696"/>
      <c r="D51" s="338" t="s">
        <v>5799</v>
      </c>
      <c r="E51" s="316">
        <v>9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98"/>
      <c r="AE51" s="299"/>
    </row>
    <row r="52" spans="2:31" ht="15.75" thickBot="1" x14ac:dyDescent="0.3">
      <c r="B52" s="337"/>
      <c r="C52" s="696"/>
      <c r="D52" s="338" t="s">
        <v>5799</v>
      </c>
      <c r="E52" s="316">
        <v>10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98"/>
      <c r="AE52" s="299"/>
    </row>
    <row r="53" spans="2:31" ht="15.75" thickBot="1" x14ac:dyDescent="0.3">
      <c r="B53" s="337"/>
      <c r="C53" s="696"/>
      <c r="D53" s="338" t="s">
        <v>5799</v>
      </c>
      <c r="E53" s="316">
        <v>11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98"/>
      <c r="AE53" s="299"/>
    </row>
    <row r="54" spans="2:31" ht="15.75" thickBot="1" x14ac:dyDescent="0.3">
      <c r="B54" s="337"/>
      <c r="C54" s="696"/>
      <c r="D54" s="338" t="s">
        <v>5799</v>
      </c>
      <c r="E54" s="316">
        <v>12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98"/>
      <c r="AE54" s="299"/>
    </row>
    <row r="55" spans="2:31" ht="15.75" thickBot="1" x14ac:dyDescent="0.3">
      <c r="B55" s="337"/>
      <c r="C55" s="696"/>
      <c r="D55" s="338" t="s">
        <v>5799</v>
      </c>
      <c r="E55" s="316">
        <v>13</v>
      </c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3"/>
      <c r="R55" s="201"/>
      <c r="S55" s="201"/>
      <c r="T55" s="193"/>
      <c r="U55" s="193"/>
      <c r="V55" s="193"/>
      <c r="W55" s="193"/>
      <c r="X55" s="193"/>
      <c r="Y55" s="193"/>
      <c r="Z55" s="193"/>
      <c r="AA55" s="193"/>
      <c r="AB55" s="193"/>
      <c r="AC55" s="201"/>
      <c r="AD55" s="298"/>
      <c r="AE55" s="299"/>
    </row>
    <row r="56" spans="2:31" ht="15.75" thickBot="1" x14ac:dyDescent="0.3">
      <c r="B56" s="337"/>
      <c r="C56" s="696"/>
      <c r="D56" s="338" t="s">
        <v>5799</v>
      </c>
      <c r="E56" s="316">
        <v>14</v>
      </c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98"/>
      <c r="AE56" s="299"/>
    </row>
    <row r="57" spans="2:31" ht="15.75" thickBot="1" x14ac:dyDescent="0.3">
      <c r="B57" s="337"/>
      <c r="C57" s="696"/>
      <c r="D57" s="338" t="s">
        <v>5799</v>
      </c>
      <c r="E57" s="316">
        <v>15</v>
      </c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98"/>
      <c r="AE57" s="299"/>
    </row>
    <row r="58" spans="2:31" ht="15.75" thickBot="1" x14ac:dyDescent="0.3">
      <c r="B58" s="337"/>
      <c r="C58" s="696"/>
      <c r="D58" s="338" t="s">
        <v>5799</v>
      </c>
      <c r="E58" s="316">
        <v>16</v>
      </c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98"/>
      <c r="AE58" s="299"/>
    </row>
    <row r="59" spans="2:31" ht="15.75" thickBot="1" x14ac:dyDescent="0.3">
      <c r="B59" s="337"/>
      <c r="C59" s="696"/>
      <c r="D59" s="338" t="s">
        <v>5799</v>
      </c>
      <c r="E59" s="316">
        <v>17</v>
      </c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98"/>
      <c r="AE59" s="299"/>
    </row>
    <row r="60" spans="2:31" ht="15.75" thickBot="1" x14ac:dyDescent="0.3">
      <c r="B60" s="337"/>
      <c r="C60" s="696"/>
      <c r="D60" s="338" t="s">
        <v>5799</v>
      </c>
      <c r="E60" s="316">
        <v>18</v>
      </c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98"/>
      <c r="AE60" s="299"/>
    </row>
    <row r="61" spans="2:31" ht="15.75" thickBot="1" x14ac:dyDescent="0.3">
      <c r="B61" s="337"/>
      <c r="C61" s="696"/>
      <c r="D61" s="338" t="s">
        <v>5799</v>
      </c>
      <c r="E61" s="316">
        <v>19</v>
      </c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3"/>
      <c r="R61" s="201"/>
      <c r="S61" s="201"/>
      <c r="T61" s="193"/>
      <c r="U61" s="193"/>
      <c r="V61" s="193"/>
      <c r="W61" s="193"/>
      <c r="X61" s="193"/>
      <c r="Y61" s="193"/>
      <c r="Z61" s="193"/>
      <c r="AA61" s="193"/>
      <c r="AB61" s="193"/>
      <c r="AC61" s="201"/>
      <c r="AD61" s="298"/>
      <c r="AE61" s="299"/>
    </row>
    <row r="62" spans="2:31" ht="15.75" thickBot="1" x14ac:dyDescent="0.3">
      <c r="B62" s="337"/>
      <c r="C62" s="696"/>
      <c r="D62" s="338" t="s">
        <v>5799</v>
      </c>
      <c r="E62" s="316">
        <v>20</v>
      </c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3"/>
      <c r="R62" s="201"/>
      <c r="S62" s="201"/>
      <c r="T62" s="193"/>
      <c r="U62" s="193"/>
      <c r="V62" s="193"/>
      <c r="W62" s="193"/>
      <c r="X62" s="193"/>
      <c r="Y62" s="193"/>
      <c r="Z62" s="193"/>
      <c r="AA62" s="193"/>
      <c r="AB62" s="193"/>
      <c r="AC62" s="201"/>
      <c r="AD62" s="298"/>
      <c r="AE62" s="299"/>
    </row>
    <row r="63" spans="2:31" ht="15.75" thickBot="1" x14ac:dyDescent="0.3">
      <c r="B63" s="337"/>
      <c r="C63" s="696"/>
      <c r="D63" s="338" t="s">
        <v>5799</v>
      </c>
      <c r="E63" s="316">
        <v>21</v>
      </c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98"/>
      <c r="AE63" s="299"/>
    </row>
    <row r="64" spans="2:31" ht="15.75" thickBot="1" x14ac:dyDescent="0.3">
      <c r="B64" s="337"/>
      <c r="C64" s="696"/>
      <c r="D64" s="338" t="s">
        <v>5799</v>
      </c>
      <c r="E64" s="316">
        <v>22</v>
      </c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3"/>
      <c r="R64" s="201"/>
      <c r="S64" s="201"/>
      <c r="T64" s="193"/>
      <c r="U64" s="193"/>
      <c r="V64" s="193"/>
      <c r="W64" s="193"/>
      <c r="X64" s="193"/>
      <c r="Y64" s="193"/>
      <c r="Z64" s="193"/>
      <c r="AA64" s="193"/>
      <c r="AB64" s="193"/>
      <c r="AC64" s="201"/>
      <c r="AD64" s="298"/>
      <c r="AE64" s="299"/>
    </row>
    <row r="65" spans="2:31" ht="15.75" thickBot="1" x14ac:dyDescent="0.3">
      <c r="B65" s="337"/>
      <c r="C65" s="696"/>
      <c r="D65" s="338" t="s">
        <v>5799</v>
      </c>
      <c r="E65" s="316">
        <v>23</v>
      </c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98"/>
      <c r="AE65" s="299"/>
    </row>
    <row r="66" spans="2:31" ht="15.75" thickBot="1" x14ac:dyDescent="0.3">
      <c r="B66" s="337"/>
      <c r="C66" s="696"/>
      <c r="D66" s="338" t="s">
        <v>5799</v>
      </c>
      <c r="E66" s="316">
        <v>24</v>
      </c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98"/>
      <c r="AE66" s="299"/>
    </row>
    <row r="67" spans="2:31" ht="15.75" thickBot="1" x14ac:dyDescent="0.3">
      <c r="B67" s="337"/>
      <c r="C67" s="696"/>
      <c r="D67" s="338" t="s">
        <v>5799</v>
      </c>
      <c r="E67" s="316">
        <v>25</v>
      </c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98"/>
      <c r="AE67" s="299"/>
    </row>
    <row r="68" spans="2:31" ht="15.75" thickBot="1" x14ac:dyDescent="0.3">
      <c r="B68" s="337"/>
      <c r="C68" s="696"/>
      <c r="D68" s="338" t="s">
        <v>5799</v>
      </c>
      <c r="E68" s="316">
        <v>26</v>
      </c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98"/>
      <c r="AE68" s="299"/>
    </row>
    <row r="69" spans="2:31" ht="15.75" thickBot="1" x14ac:dyDescent="0.3">
      <c r="B69" s="337"/>
      <c r="C69" s="696"/>
      <c r="D69" s="338" t="s">
        <v>5799</v>
      </c>
      <c r="E69" s="316">
        <v>27</v>
      </c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98"/>
      <c r="AE69" s="299"/>
    </row>
    <row r="70" spans="2:31" ht="15.75" thickBot="1" x14ac:dyDescent="0.3">
      <c r="B70" s="337"/>
      <c r="C70" s="696"/>
      <c r="D70" s="338"/>
      <c r="E70" s="335">
        <v>28</v>
      </c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98"/>
      <c r="AE70" s="299"/>
    </row>
    <row r="71" spans="2:31" ht="15.75" thickBot="1" x14ac:dyDescent="0.3">
      <c r="B71" s="337"/>
      <c r="C71" s="697"/>
      <c r="D71" s="338" t="s">
        <v>5799</v>
      </c>
      <c r="E71" s="336" t="s">
        <v>5867</v>
      </c>
      <c r="F71" s="191" t="str">
        <f>IFERROR((AVERAGE(F43:F70)),"")</f>
        <v/>
      </c>
      <c r="G71" s="191" t="str">
        <f t="shared" ref="G71:AC71" si="1">IFERROR((AVERAGE(G43:G70)),"")</f>
        <v/>
      </c>
      <c r="H71" s="191" t="str">
        <f t="shared" si="1"/>
        <v/>
      </c>
      <c r="I71" s="191" t="str">
        <f t="shared" si="1"/>
        <v/>
      </c>
      <c r="J71" s="191" t="str">
        <f t="shared" si="1"/>
        <v/>
      </c>
      <c r="K71" s="191" t="str">
        <f t="shared" si="1"/>
        <v/>
      </c>
      <c r="L71" s="191" t="str">
        <f t="shared" si="1"/>
        <v/>
      </c>
      <c r="M71" s="191" t="str">
        <f t="shared" si="1"/>
        <v/>
      </c>
      <c r="N71" s="191" t="str">
        <f t="shared" si="1"/>
        <v/>
      </c>
      <c r="O71" s="191" t="str">
        <f t="shared" si="1"/>
        <v/>
      </c>
      <c r="P71" s="191" t="str">
        <f t="shared" si="1"/>
        <v/>
      </c>
      <c r="Q71" s="191" t="str">
        <f t="shared" si="1"/>
        <v/>
      </c>
      <c r="R71" s="191" t="str">
        <f t="shared" si="1"/>
        <v/>
      </c>
      <c r="S71" s="191" t="str">
        <f t="shared" si="1"/>
        <v/>
      </c>
      <c r="T71" s="191" t="str">
        <f t="shared" si="1"/>
        <v/>
      </c>
      <c r="U71" s="191" t="str">
        <f t="shared" si="1"/>
        <v/>
      </c>
      <c r="V71" s="191" t="str">
        <f t="shared" si="1"/>
        <v/>
      </c>
      <c r="W71" s="191" t="str">
        <f t="shared" si="1"/>
        <v/>
      </c>
      <c r="X71" s="191" t="str">
        <f t="shared" si="1"/>
        <v/>
      </c>
      <c r="Y71" s="191" t="str">
        <f t="shared" si="1"/>
        <v/>
      </c>
      <c r="Z71" s="191" t="str">
        <f t="shared" si="1"/>
        <v/>
      </c>
      <c r="AA71" s="191" t="str">
        <f t="shared" si="1"/>
        <v/>
      </c>
      <c r="AB71" s="191" t="str">
        <f t="shared" si="1"/>
        <v/>
      </c>
      <c r="AC71" s="191" t="str">
        <f t="shared" si="1"/>
        <v/>
      </c>
      <c r="AD71" s="298"/>
      <c r="AE71" s="299"/>
    </row>
    <row r="72" spans="2:31" ht="14.25" customHeight="1" thickBot="1" x14ac:dyDescent="0.3">
      <c r="B72" s="337"/>
      <c r="C72" s="695" t="s">
        <v>5800</v>
      </c>
      <c r="D72" s="338" t="s">
        <v>5800</v>
      </c>
      <c r="E72" s="340">
        <v>1</v>
      </c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98"/>
      <c r="AE72" s="299"/>
    </row>
    <row r="73" spans="2:31" ht="15.75" thickBot="1" x14ac:dyDescent="0.3">
      <c r="B73" s="337"/>
      <c r="C73" s="696"/>
      <c r="D73" s="338" t="s">
        <v>5800</v>
      </c>
      <c r="E73" s="316">
        <v>2</v>
      </c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98"/>
      <c r="AE73" s="299"/>
    </row>
    <row r="74" spans="2:31" ht="15.75" thickBot="1" x14ac:dyDescent="0.3">
      <c r="B74" s="337"/>
      <c r="C74" s="696"/>
      <c r="D74" s="338" t="s">
        <v>5800</v>
      </c>
      <c r="E74" s="316">
        <v>3</v>
      </c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98"/>
      <c r="AE74" s="299"/>
    </row>
    <row r="75" spans="2:31" ht="15.75" thickBot="1" x14ac:dyDescent="0.3">
      <c r="B75" s="337"/>
      <c r="C75" s="696"/>
      <c r="D75" s="338" t="s">
        <v>5800</v>
      </c>
      <c r="E75" s="316">
        <v>4</v>
      </c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3"/>
      <c r="R75" s="201"/>
      <c r="S75" s="201"/>
      <c r="T75" s="193"/>
      <c r="U75" s="193"/>
      <c r="V75" s="193"/>
      <c r="W75" s="193"/>
      <c r="X75" s="193"/>
      <c r="Y75" s="193"/>
      <c r="Z75" s="193"/>
      <c r="AA75" s="193"/>
      <c r="AB75" s="193"/>
      <c r="AC75" s="201"/>
      <c r="AD75" s="298"/>
      <c r="AE75" s="299"/>
    </row>
    <row r="76" spans="2:31" ht="15.75" thickBot="1" x14ac:dyDescent="0.3">
      <c r="B76" s="337"/>
      <c r="C76" s="696"/>
      <c r="D76" s="338" t="s">
        <v>5800</v>
      </c>
      <c r="E76" s="316">
        <v>5</v>
      </c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3"/>
      <c r="R76" s="201"/>
      <c r="S76" s="201"/>
      <c r="T76" s="193"/>
      <c r="U76" s="193"/>
      <c r="V76" s="193"/>
      <c r="W76" s="193"/>
      <c r="X76" s="193"/>
      <c r="Y76" s="193"/>
      <c r="Z76" s="193"/>
      <c r="AA76" s="193"/>
      <c r="AB76" s="193"/>
      <c r="AC76" s="201"/>
      <c r="AD76" s="298"/>
      <c r="AE76" s="299"/>
    </row>
    <row r="77" spans="2:31" ht="15.75" thickBot="1" x14ac:dyDescent="0.3">
      <c r="B77" s="337"/>
      <c r="C77" s="696"/>
      <c r="D77" s="338" t="s">
        <v>5800</v>
      </c>
      <c r="E77" s="316">
        <v>6</v>
      </c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193"/>
      <c r="V77" s="193"/>
      <c r="W77" s="193"/>
      <c r="X77" s="193"/>
      <c r="Y77" s="193"/>
      <c r="Z77" s="193"/>
      <c r="AA77" s="193"/>
      <c r="AB77" s="193"/>
      <c r="AC77" s="201"/>
      <c r="AD77" s="298"/>
      <c r="AE77" s="299"/>
    </row>
    <row r="78" spans="2:31" ht="15.75" thickBot="1" x14ac:dyDescent="0.3">
      <c r="B78" s="337"/>
      <c r="C78" s="696"/>
      <c r="D78" s="338" t="s">
        <v>5800</v>
      </c>
      <c r="E78" s="316">
        <v>7</v>
      </c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3"/>
      <c r="R78" s="201"/>
      <c r="S78" s="201"/>
      <c r="T78" s="192"/>
      <c r="U78" s="193"/>
      <c r="V78" s="193"/>
      <c r="W78" s="193"/>
      <c r="X78" s="193"/>
      <c r="Y78" s="193"/>
      <c r="Z78" s="193"/>
      <c r="AA78" s="193"/>
      <c r="AB78" s="193"/>
      <c r="AC78" s="201"/>
      <c r="AD78" s="298"/>
      <c r="AE78" s="299"/>
    </row>
    <row r="79" spans="2:31" ht="15.75" thickBot="1" x14ac:dyDescent="0.3">
      <c r="B79" s="337"/>
      <c r="C79" s="696"/>
      <c r="D79" s="338" t="s">
        <v>5800</v>
      </c>
      <c r="E79" s="316">
        <v>8</v>
      </c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3"/>
      <c r="R79" s="201"/>
      <c r="S79" s="201"/>
      <c r="T79" s="192"/>
      <c r="U79" s="201"/>
      <c r="V79" s="201"/>
      <c r="W79" s="201"/>
      <c r="X79" s="201"/>
      <c r="Y79" s="201"/>
      <c r="Z79" s="201"/>
      <c r="AA79" s="201"/>
      <c r="AB79" s="201"/>
      <c r="AC79" s="201"/>
      <c r="AD79" s="298"/>
      <c r="AE79" s="299"/>
    </row>
    <row r="80" spans="2:31" ht="15.75" thickBot="1" x14ac:dyDescent="0.3">
      <c r="B80" s="337"/>
      <c r="C80" s="696"/>
      <c r="D80" s="338" t="s">
        <v>5800</v>
      </c>
      <c r="E80" s="316">
        <v>9</v>
      </c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98"/>
      <c r="AE80" s="299"/>
    </row>
    <row r="81" spans="2:31" ht="15.75" thickBot="1" x14ac:dyDescent="0.3">
      <c r="B81" s="337"/>
      <c r="C81" s="696"/>
      <c r="D81" s="338" t="s">
        <v>5800</v>
      </c>
      <c r="E81" s="316">
        <v>10</v>
      </c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3"/>
      <c r="R81" s="201"/>
      <c r="S81" s="201"/>
      <c r="T81" s="192"/>
      <c r="U81" s="201"/>
      <c r="V81" s="201"/>
      <c r="W81" s="201"/>
      <c r="X81" s="201"/>
      <c r="Y81" s="201"/>
      <c r="Z81" s="201"/>
      <c r="AA81" s="201"/>
      <c r="AB81" s="201"/>
      <c r="AC81" s="201"/>
      <c r="AD81" s="298"/>
      <c r="AE81" s="299"/>
    </row>
    <row r="82" spans="2:31" ht="15.75" thickBot="1" x14ac:dyDescent="0.3">
      <c r="B82" s="337"/>
      <c r="C82" s="696"/>
      <c r="D82" s="338" t="s">
        <v>5800</v>
      </c>
      <c r="E82" s="316">
        <v>11</v>
      </c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98"/>
      <c r="AE82" s="299"/>
    </row>
    <row r="83" spans="2:31" ht="15.75" thickBot="1" x14ac:dyDescent="0.3">
      <c r="B83" s="337"/>
      <c r="C83" s="696"/>
      <c r="D83" s="338" t="s">
        <v>5800</v>
      </c>
      <c r="E83" s="316">
        <v>12</v>
      </c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98"/>
      <c r="AE83" s="299"/>
    </row>
    <row r="84" spans="2:31" ht="15.75" thickBot="1" x14ac:dyDescent="0.3">
      <c r="B84" s="337"/>
      <c r="C84" s="696"/>
      <c r="D84" s="338" t="s">
        <v>5800</v>
      </c>
      <c r="E84" s="316">
        <v>13</v>
      </c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98"/>
      <c r="AE84" s="299"/>
    </row>
    <row r="85" spans="2:31" ht="15.75" thickBot="1" x14ac:dyDescent="0.3">
      <c r="B85" s="337"/>
      <c r="C85" s="696"/>
      <c r="D85" s="338" t="s">
        <v>5800</v>
      </c>
      <c r="E85" s="316">
        <v>14</v>
      </c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98"/>
      <c r="AE85" s="299"/>
    </row>
    <row r="86" spans="2:31" ht="15.75" thickBot="1" x14ac:dyDescent="0.3">
      <c r="B86" s="337"/>
      <c r="C86" s="696"/>
      <c r="D86" s="338" t="s">
        <v>5800</v>
      </c>
      <c r="E86" s="316">
        <v>15</v>
      </c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98"/>
      <c r="AE86" s="299"/>
    </row>
    <row r="87" spans="2:31" ht="15.75" thickBot="1" x14ac:dyDescent="0.3">
      <c r="B87" s="337"/>
      <c r="C87" s="696"/>
      <c r="D87" s="338" t="s">
        <v>5800</v>
      </c>
      <c r="E87" s="316">
        <v>16</v>
      </c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98"/>
      <c r="AE87" s="299"/>
    </row>
    <row r="88" spans="2:31" ht="15.75" thickBot="1" x14ac:dyDescent="0.3">
      <c r="B88" s="337"/>
      <c r="C88" s="696"/>
      <c r="D88" s="338" t="s">
        <v>5800</v>
      </c>
      <c r="E88" s="316">
        <v>17</v>
      </c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98"/>
      <c r="AE88" s="299"/>
    </row>
    <row r="89" spans="2:31" ht="15.75" thickBot="1" x14ac:dyDescent="0.3">
      <c r="B89" s="337"/>
      <c r="C89" s="696"/>
      <c r="D89" s="338" t="s">
        <v>5800</v>
      </c>
      <c r="E89" s="316">
        <v>18</v>
      </c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98"/>
      <c r="AE89" s="299"/>
    </row>
    <row r="90" spans="2:31" ht="15.75" thickBot="1" x14ac:dyDescent="0.3">
      <c r="B90" s="337"/>
      <c r="C90" s="696"/>
      <c r="D90" s="338" t="s">
        <v>5800</v>
      </c>
      <c r="E90" s="316">
        <v>19</v>
      </c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98"/>
      <c r="AE90" s="299"/>
    </row>
    <row r="91" spans="2:31" ht="15.75" thickBot="1" x14ac:dyDescent="0.3">
      <c r="B91" s="337"/>
      <c r="C91" s="696"/>
      <c r="D91" s="338" t="s">
        <v>5800</v>
      </c>
      <c r="E91" s="316">
        <v>20</v>
      </c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98"/>
      <c r="AE91" s="299"/>
    </row>
    <row r="92" spans="2:31" ht="15.75" thickBot="1" x14ac:dyDescent="0.3">
      <c r="B92" s="337"/>
      <c r="C92" s="696"/>
      <c r="D92" s="338" t="s">
        <v>5800</v>
      </c>
      <c r="E92" s="316">
        <v>21</v>
      </c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98"/>
      <c r="AE92" s="299"/>
    </row>
    <row r="93" spans="2:31" ht="15.75" thickBot="1" x14ac:dyDescent="0.3">
      <c r="B93" s="337"/>
      <c r="C93" s="696"/>
      <c r="D93" s="338" t="s">
        <v>5800</v>
      </c>
      <c r="E93" s="316">
        <v>22</v>
      </c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98"/>
      <c r="AE93" s="299"/>
    </row>
    <row r="94" spans="2:31" ht="15.75" thickBot="1" x14ac:dyDescent="0.3">
      <c r="B94" s="337"/>
      <c r="C94" s="696"/>
      <c r="D94" s="338" t="s">
        <v>5800</v>
      </c>
      <c r="E94" s="316">
        <v>23</v>
      </c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98"/>
      <c r="AE94" s="299"/>
    </row>
    <row r="95" spans="2:31" ht="15.75" thickBot="1" x14ac:dyDescent="0.3">
      <c r="B95" s="337"/>
      <c r="C95" s="696"/>
      <c r="D95" s="338" t="s">
        <v>5800</v>
      </c>
      <c r="E95" s="316">
        <v>24</v>
      </c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98"/>
      <c r="AE95" s="299"/>
    </row>
    <row r="96" spans="2:31" ht="15.75" thickBot="1" x14ac:dyDescent="0.3">
      <c r="B96" s="337"/>
      <c r="C96" s="696"/>
      <c r="D96" s="338" t="s">
        <v>5800</v>
      </c>
      <c r="E96" s="316">
        <v>25</v>
      </c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98"/>
      <c r="AE96" s="299"/>
    </row>
    <row r="97" spans="2:31" ht="15.75" thickBot="1" x14ac:dyDescent="0.3">
      <c r="B97" s="337"/>
      <c r="C97" s="696"/>
      <c r="D97" s="338" t="s">
        <v>5800</v>
      </c>
      <c r="E97" s="316">
        <v>26</v>
      </c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98"/>
      <c r="AE97" s="299"/>
    </row>
    <row r="98" spans="2:31" ht="15.75" thickBot="1" x14ac:dyDescent="0.3">
      <c r="B98" s="337"/>
      <c r="C98" s="696"/>
      <c r="D98" s="338" t="s">
        <v>5800</v>
      </c>
      <c r="E98" s="316">
        <v>27</v>
      </c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98"/>
      <c r="AE98" s="299"/>
    </row>
    <row r="99" spans="2:31" ht="15.75" thickBot="1" x14ac:dyDescent="0.3">
      <c r="B99" s="337"/>
      <c r="C99" s="696"/>
      <c r="D99" s="338" t="s">
        <v>5800</v>
      </c>
      <c r="E99" s="316">
        <v>28</v>
      </c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98"/>
      <c r="AE99" s="299"/>
    </row>
    <row r="100" spans="2:31" ht="15.75" thickBot="1" x14ac:dyDescent="0.3">
      <c r="B100" s="337"/>
      <c r="C100" s="696"/>
      <c r="D100" s="338" t="s">
        <v>5800</v>
      </c>
      <c r="E100" s="316">
        <v>29</v>
      </c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98"/>
      <c r="AE100" s="299"/>
    </row>
    <row r="101" spans="2:31" ht="15.75" thickBot="1" x14ac:dyDescent="0.3">
      <c r="B101" s="337"/>
      <c r="C101" s="696"/>
      <c r="D101" s="338" t="s">
        <v>5800</v>
      </c>
      <c r="E101" s="316">
        <v>30</v>
      </c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98"/>
      <c r="AE101" s="299"/>
    </row>
    <row r="102" spans="2:31" ht="15.75" thickBot="1" x14ac:dyDescent="0.3">
      <c r="B102" s="337"/>
      <c r="C102" s="696"/>
      <c r="D102" s="338"/>
      <c r="E102" s="335">
        <v>31</v>
      </c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98"/>
      <c r="AE102" s="299"/>
    </row>
    <row r="103" spans="2:31" ht="15.75" thickBot="1" x14ac:dyDescent="0.3">
      <c r="B103" s="337"/>
      <c r="C103" s="697"/>
      <c r="D103" s="338" t="s">
        <v>5800</v>
      </c>
      <c r="E103" s="336" t="s">
        <v>5867</v>
      </c>
      <c r="F103" s="191" t="str">
        <f t="shared" ref="F103:AC103" si="2">IFERROR((AVERAGE(F72:F102)),"")</f>
        <v/>
      </c>
      <c r="G103" s="191" t="str">
        <f t="shared" si="2"/>
        <v/>
      </c>
      <c r="H103" s="191" t="str">
        <f t="shared" si="2"/>
        <v/>
      </c>
      <c r="I103" s="191" t="str">
        <f t="shared" si="2"/>
        <v/>
      </c>
      <c r="J103" s="191" t="str">
        <f t="shared" si="2"/>
        <v/>
      </c>
      <c r="K103" s="191" t="str">
        <f t="shared" si="2"/>
        <v/>
      </c>
      <c r="L103" s="191" t="str">
        <f t="shared" si="2"/>
        <v/>
      </c>
      <c r="M103" s="191" t="str">
        <f t="shared" si="2"/>
        <v/>
      </c>
      <c r="N103" s="191" t="str">
        <f t="shared" si="2"/>
        <v/>
      </c>
      <c r="O103" s="191" t="str">
        <f t="shared" si="2"/>
        <v/>
      </c>
      <c r="P103" s="191" t="str">
        <f t="shared" si="2"/>
        <v/>
      </c>
      <c r="Q103" s="191" t="str">
        <f t="shared" si="2"/>
        <v/>
      </c>
      <c r="R103" s="191" t="str">
        <f t="shared" si="2"/>
        <v/>
      </c>
      <c r="S103" s="191" t="str">
        <f t="shared" si="2"/>
        <v/>
      </c>
      <c r="T103" s="191" t="str">
        <f t="shared" si="2"/>
        <v/>
      </c>
      <c r="U103" s="191" t="str">
        <f t="shared" si="2"/>
        <v/>
      </c>
      <c r="V103" s="191" t="str">
        <f t="shared" si="2"/>
        <v/>
      </c>
      <c r="W103" s="191" t="str">
        <f t="shared" si="2"/>
        <v/>
      </c>
      <c r="X103" s="191" t="str">
        <f t="shared" si="2"/>
        <v/>
      </c>
      <c r="Y103" s="191" t="str">
        <f t="shared" si="2"/>
        <v/>
      </c>
      <c r="Z103" s="191" t="str">
        <f t="shared" si="2"/>
        <v/>
      </c>
      <c r="AA103" s="191" t="str">
        <f t="shared" si="2"/>
        <v/>
      </c>
      <c r="AB103" s="191" t="str">
        <f t="shared" si="2"/>
        <v/>
      </c>
      <c r="AC103" s="191" t="str">
        <f t="shared" si="2"/>
        <v/>
      </c>
      <c r="AD103" s="298"/>
      <c r="AE103" s="299"/>
    </row>
    <row r="104" spans="2:31" ht="14.25" customHeight="1" thickBot="1" x14ac:dyDescent="0.3">
      <c r="B104" s="337"/>
      <c r="C104" s="695" t="s">
        <v>5801</v>
      </c>
      <c r="D104" s="338" t="s">
        <v>5801</v>
      </c>
      <c r="E104" s="340">
        <v>1</v>
      </c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98"/>
      <c r="AE104" s="299"/>
    </row>
    <row r="105" spans="2:31" ht="15.75" thickBot="1" x14ac:dyDescent="0.3">
      <c r="B105" s="337"/>
      <c r="C105" s="696"/>
      <c r="D105" s="338" t="s">
        <v>5801</v>
      </c>
      <c r="E105" s="316">
        <v>2</v>
      </c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98"/>
      <c r="AE105" s="299"/>
    </row>
    <row r="106" spans="2:31" ht="15.75" thickBot="1" x14ac:dyDescent="0.3">
      <c r="B106" s="337"/>
      <c r="C106" s="696"/>
      <c r="D106" s="338" t="s">
        <v>5801</v>
      </c>
      <c r="E106" s="316">
        <v>3</v>
      </c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98"/>
      <c r="AE106" s="299"/>
    </row>
    <row r="107" spans="2:31" ht="15.75" thickBot="1" x14ac:dyDescent="0.3">
      <c r="B107" s="337"/>
      <c r="C107" s="696"/>
      <c r="D107" s="338" t="s">
        <v>5801</v>
      </c>
      <c r="E107" s="316">
        <v>4</v>
      </c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98"/>
      <c r="AE107" s="299"/>
    </row>
    <row r="108" spans="2:31" ht="15.75" thickBot="1" x14ac:dyDescent="0.3">
      <c r="B108" s="337"/>
      <c r="C108" s="696"/>
      <c r="D108" s="338" t="s">
        <v>5801</v>
      </c>
      <c r="E108" s="316">
        <v>5</v>
      </c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98"/>
      <c r="AE108" s="299"/>
    </row>
    <row r="109" spans="2:31" ht="15.75" thickBot="1" x14ac:dyDescent="0.3">
      <c r="B109" s="337"/>
      <c r="C109" s="696"/>
      <c r="D109" s="338" t="s">
        <v>5801</v>
      </c>
      <c r="E109" s="316">
        <v>6</v>
      </c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98"/>
      <c r="AE109" s="299"/>
    </row>
    <row r="110" spans="2:31" ht="15.75" thickBot="1" x14ac:dyDescent="0.3">
      <c r="B110" s="337"/>
      <c r="C110" s="696"/>
      <c r="D110" s="338" t="s">
        <v>5801</v>
      </c>
      <c r="E110" s="316">
        <v>7</v>
      </c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98"/>
      <c r="AE110" s="299"/>
    </row>
    <row r="111" spans="2:31" ht="15.75" thickBot="1" x14ac:dyDescent="0.3">
      <c r="B111" s="337"/>
      <c r="C111" s="696"/>
      <c r="D111" s="338" t="s">
        <v>5801</v>
      </c>
      <c r="E111" s="316">
        <v>8</v>
      </c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98"/>
      <c r="AE111" s="299"/>
    </row>
    <row r="112" spans="2:31" ht="15.75" thickBot="1" x14ac:dyDescent="0.3">
      <c r="B112" s="337"/>
      <c r="C112" s="696"/>
      <c r="D112" s="338" t="s">
        <v>5801</v>
      </c>
      <c r="E112" s="316">
        <v>9</v>
      </c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98"/>
      <c r="AE112" s="299"/>
    </row>
    <row r="113" spans="2:31" ht="15.75" thickBot="1" x14ac:dyDescent="0.3">
      <c r="B113" s="337"/>
      <c r="C113" s="696"/>
      <c r="D113" s="338" t="s">
        <v>5801</v>
      </c>
      <c r="E113" s="316">
        <v>10</v>
      </c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98"/>
      <c r="AE113" s="299"/>
    </row>
    <row r="114" spans="2:31" ht="15.75" thickBot="1" x14ac:dyDescent="0.3">
      <c r="B114" s="337"/>
      <c r="C114" s="696"/>
      <c r="D114" s="338" t="s">
        <v>5801</v>
      </c>
      <c r="E114" s="316">
        <v>11</v>
      </c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98"/>
      <c r="AE114" s="299"/>
    </row>
    <row r="115" spans="2:31" ht="15.75" thickBot="1" x14ac:dyDescent="0.3">
      <c r="B115" s="337"/>
      <c r="C115" s="696"/>
      <c r="D115" s="338" t="s">
        <v>5801</v>
      </c>
      <c r="E115" s="316">
        <v>12</v>
      </c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98"/>
      <c r="AE115" s="299"/>
    </row>
    <row r="116" spans="2:31" ht="15.75" thickBot="1" x14ac:dyDescent="0.3">
      <c r="B116" s="337"/>
      <c r="C116" s="696"/>
      <c r="D116" s="338" t="s">
        <v>5801</v>
      </c>
      <c r="E116" s="316">
        <v>13</v>
      </c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98"/>
      <c r="AE116" s="299"/>
    </row>
    <row r="117" spans="2:31" ht="15.75" thickBot="1" x14ac:dyDescent="0.3">
      <c r="B117" s="337"/>
      <c r="C117" s="696"/>
      <c r="D117" s="338" t="s">
        <v>5801</v>
      </c>
      <c r="E117" s="316">
        <v>14</v>
      </c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98"/>
      <c r="AE117" s="299"/>
    </row>
    <row r="118" spans="2:31" ht="15.75" thickBot="1" x14ac:dyDescent="0.3">
      <c r="B118" s="337"/>
      <c r="C118" s="696"/>
      <c r="D118" s="338" t="s">
        <v>5801</v>
      </c>
      <c r="E118" s="316">
        <v>15</v>
      </c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98"/>
      <c r="AE118" s="299"/>
    </row>
    <row r="119" spans="2:31" ht="15.75" thickBot="1" x14ac:dyDescent="0.3">
      <c r="B119" s="337"/>
      <c r="C119" s="696"/>
      <c r="D119" s="338" t="s">
        <v>5801</v>
      </c>
      <c r="E119" s="316">
        <v>16</v>
      </c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98"/>
      <c r="AE119" s="299"/>
    </row>
    <row r="120" spans="2:31" ht="15.75" thickBot="1" x14ac:dyDescent="0.3">
      <c r="B120" s="337"/>
      <c r="C120" s="696"/>
      <c r="D120" s="338" t="s">
        <v>5801</v>
      </c>
      <c r="E120" s="316">
        <v>17</v>
      </c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98"/>
      <c r="AE120" s="299"/>
    </row>
    <row r="121" spans="2:31" ht="15.75" thickBot="1" x14ac:dyDescent="0.3">
      <c r="B121" s="337"/>
      <c r="C121" s="696"/>
      <c r="D121" s="338" t="s">
        <v>5801</v>
      </c>
      <c r="E121" s="316">
        <v>18</v>
      </c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98"/>
      <c r="AE121" s="299"/>
    </row>
    <row r="122" spans="2:31" ht="15.75" thickBot="1" x14ac:dyDescent="0.3">
      <c r="B122" s="337"/>
      <c r="C122" s="696"/>
      <c r="D122" s="338" t="s">
        <v>5801</v>
      </c>
      <c r="E122" s="316">
        <v>19</v>
      </c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98"/>
      <c r="AE122" s="299"/>
    </row>
    <row r="123" spans="2:31" ht="15.75" thickBot="1" x14ac:dyDescent="0.3">
      <c r="B123" s="337"/>
      <c r="C123" s="696"/>
      <c r="D123" s="338" t="s">
        <v>5801</v>
      </c>
      <c r="E123" s="316">
        <v>20</v>
      </c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98"/>
      <c r="AE123" s="299"/>
    </row>
    <row r="124" spans="2:31" ht="15.75" thickBot="1" x14ac:dyDescent="0.3">
      <c r="B124" s="337"/>
      <c r="C124" s="696"/>
      <c r="D124" s="338" t="s">
        <v>5801</v>
      </c>
      <c r="E124" s="316">
        <v>21</v>
      </c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98"/>
      <c r="AE124" s="299"/>
    </row>
    <row r="125" spans="2:31" ht="15.75" thickBot="1" x14ac:dyDescent="0.3">
      <c r="B125" s="337"/>
      <c r="C125" s="696"/>
      <c r="D125" s="338" t="s">
        <v>5801</v>
      </c>
      <c r="E125" s="316">
        <v>22</v>
      </c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98"/>
      <c r="AE125" s="299"/>
    </row>
    <row r="126" spans="2:31" ht="15.75" thickBot="1" x14ac:dyDescent="0.3">
      <c r="B126" s="337"/>
      <c r="C126" s="696"/>
      <c r="D126" s="338" t="s">
        <v>5801</v>
      </c>
      <c r="E126" s="316">
        <v>23</v>
      </c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98"/>
      <c r="AE126" s="299"/>
    </row>
    <row r="127" spans="2:31" ht="15.75" thickBot="1" x14ac:dyDescent="0.3">
      <c r="B127" s="337"/>
      <c r="C127" s="696"/>
      <c r="D127" s="338" t="s">
        <v>5801</v>
      </c>
      <c r="E127" s="316">
        <v>24</v>
      </c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98"/>
      <c r="AE127" s="299"/>
    </row>
    <row r="128" spans="2:31" ht="15.75" thickBot="1" x14ac:dyDescent="0.3">
      <c r="B128" s="337"/>
      <c r="C128" s="696"/>
      <c r="D128" s="338" t="s">
        <v>5801</v>
      </c>
      <c r="E128" s="316">
        <v>25</v>
      </c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98"/>
      <c r="AE128" s="299"/>
    </row>
    <row r="129" spans="2:31" ht="15.75" thickBot="1" x14ac:dyDescent="0.3">
      <c r="B129" s="337"/>
      <c r="C129" s="696"/>
      <c r="D129" s="338" t="s">
        <v>5801</v>
      </c>
      <c r="E129" s="316">
        <v>26</v>
      </c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98"/>
      <c r="AE129" s="299"/>
    </row>
    <row r="130" spans="2:31" ht="15.75" thickBot="1" x14ac:dyDescent="0.3">
      <c r="B130" s="337"/>
      <c r="C130" s="696"/>
      <c r="D130" s="338" t="s">
        <v>5801</v>
      </c>
      <c r="E130" s="316">
        <v>27</v>
      </c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98"/>
      <c r="AE130" s="299"/>
    </row>
    <row r="131" spans="2:31" ht="15.75" thickBot="1" x14ac:dyDescent="0.3">
      <c r="B131" s="337"/>
      <c r="C131" s="696"/>
      <c r="D131" s="338" t="s">
        <v>5801</v>
      </c>
      <c r="E131" s="316">
        <v>28</v>
      </c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98"/>
      <c r="AE131" s="299"/>
    </row>
    <row r="132" spans="2:31" ht="15.75" thickBot="1" x14ac:dyDescent="0.3">
      <c r="B132" s="337"/>
      <c r="C132" s="696"/>
      <c r="D132" s="338" t="s">
        <v>5801</v>
      </c>
      <c r="E132" s="316">
        <v>29</v>
      </c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98"/>
      <c r="AE132" s="299"/>
    </row>
    <row r="133" spans="2:31" ht="15.75" thickBot="1" x14ac:dyDescent="0.3">
      <c r="B133" s="337"/>
      <c r="C133" s="696"/>
      <c r="D133" s="338"/>
      <c r="E133" s="341">
        <v>30</v>
      </c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98"/>
      <c r="AE133" s="299"/>
    </row>
    <row r="134" spans="2:31" ht="15.75" thickBot="1" x14ac:dyDescent="0.3">
      <c r="B134" s="337"/>
      <c r="C134" s="697"/>
      <c r="D134" s="338" t="s">
        <v>5801</v>
      </c>
      <c r="E134" s="336" t="s">
        <v>5867</v>
      </c>
      <c r="F134" s="191" t="str">
        <f>IFERROR((AVERAGE(F104:F133)),"")</f>
        <v/>
      </c>
      <c r="G134" s="191" t="str">
        <f t="shared" ref="G134:AC134" si="3">IFERROR((AVERAGE(G104:G133)),"")</f>
        <v/>
      </c>
      <c r="H134" s="191" t="str">
        <f t="shared" si="3"/>
        <v/>
      </c>
      <c r="I134" s="191" t="str">
        <f t="shared" si="3"/>
        <v/>
      </c>
      <c r="J134" s="191" t="str">
        <f t="shared" si="3"/>
        <v/>
      </c>
      <c r="K134" s="191" t="str">
        <f t="shared" si="3"/>
        <v/>
      </c>
      <c r="L134" s="191" t="str">
        <f t="shared" si="3"/>
        <v/>
      </c>
      <c r="M134" s="191" t="str">
        <f t="shared" si="3"/>
        <v/>
      </c>
      <c r="N134" s="191" t="str">
        <f t="shared" si="3"/>
        <v/>
      </c>
      <c r="O134" s="191" t="str">
        <f t="shared" si="3"/>
        <v/>
      </c>
      <c r="P134" s="191" t="str">
        <f t="shared" si="3"/>
        <v/>
      </c>
      <c r="Q134" s="191" t="str">
        <f t="shared" si="3"/>
        <v/>
      </c>
      <c r="R134" s="191" t="str">
        <f t="shared" si="3"/>
        <v/>
      </c>
      <c r="S134" s="191" t="str">
        <f t="shared" si="3"/>
        <v/>
      </c>
      <c r="T134" s="191" t="str">
        <f t="shared" si="3"/>
        <v/>
      </c>
      <c r="U134" s="191" t="str">
        <f t="shared" si="3"/>
        <v/>
      </c>
      <c r="V134" s="191" t="str">
        <f t="shared" si="3"/>
        <v/>
      </c>
      <c r="W134" s="191" t="str">
        <f t="shared" si="3"/>
        <v/>
      </c>
      <c r="X134" s="191" t="str">
        <f t="shared" si="3"/>
        <v/>
      </c>
      <c r="Y134" s="191" t="str">
        <f t="shared" si="3"/>
        <v/>
      </c>
      <c r="Z134" s="191" t="str">
        <f t="shared" si="3"/>
        <v/>
      </c>
      <c r="AA134" s="191" t="str">
        <f t="shared" si="3"/>
        <v/>
      </c>
      <c r="AB134" s="191" t="str">
        <f t="shared" si="3"/>
        <v/>
      </c>
      <c r="AC134" s="191" t="str">
        <f t="shared" si="3"/>
        <v/>
      </c>
      <c r="AD134" s="298"/>
      <c r="AE134" s="299"/>
    </row>
    <row r="135" spans="2:31" ht="15.75" thickBot="1" x14ac:dyDescent="0.3">
      <c r="B135" s="337"/>
      <c r="C135" s="695" t="s">
        <v>40</v>
      </c>
      <c r="D135" s="338" t="s">
        <v>40</v>
      </c>
      <c r="E135" s="339">
        <v>1</v>
      </c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98"/>
      <c r="AE135" s="299"/>
    </row>
    <row r="136" spans="2:31" ht="15.75" thickBot="1" x14ac:dyDescent="0.3">
      <c r="B136" s="337"/>
      <c r="C136" s="696"/>
      <c r="D136" s="338" t="s">
        <v>40</v>
      </c>
      <c r="E136" s="316">
        <v>2</v>
      </c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98"/>
      <c r="AE136" s="299"/>
    </row>
    <row r="137" spans="2:31" ht="15.75" thickBot="1" x14ac:dyDescent="0.3">
      <c r="B137" s="337"/>
      <c r="C137" s="696"/>
      <c r="D137" s="338" t="s">
        <v>40</v>
      </c>
      <c r="E137" s="316">
        <v>3</v>
      </c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98"/>
      <c r="AE137" s="299"/>
    </row>
    <row r="138" spans="2:31" ht="15.75" thickBot="1" x14ac:dyDescent="0.3">
      <c r="B138" s="337"/>
      <c r="C138" s="696"/>
      <c r="D138" s="338" t="s">
        <v>40</v>
      </c>
      <c r="E138" s="316">
        <v>4</v>
      </c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98"/>
      <c r="AE138" s="299"/>
    </row>
    <row r="139" spans="2:31" ht="15.75" thickBot="1" x14ac:dyDescent="0.3">
      <c r="B139" s="337"/>
      <c r="C139" s="696"/>
      <c r="D139" s="338" t="s">
        <v>40</v>
      </c>
      <c r="E139" s="316">
        <v>5</v>
      </c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98"/>
      <c r="AE139" s="299"/>
    </row>
    <row r="140" spans="2:31" ht="15.75" thickBot="1" x14ac:dyDescent="0.3">
      <c r="B140" s="337"/>
      <c r="C140" s="696"/>
      <c r="D140" s="338" t="s">
        <v>40</v>
      </c>
      <c r="E140" s="316">
        <v>6</v>
      </c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98"/>
      <c r="AE140" s="299"/>
    </row>
    <row r="141" spans="2:31" ht="15.75" thickBot="1" x14ac:dyDescent="0.3">
      <c r="B141" s="337"/>
      <c r="C141" s="696"/>
      <c r="D141" s="338" t="s">
        <v>40</v>
      </c>
      <c r="E141" s="316">
        <v>7</v>
      </c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98"/>
      <c r="AE141" s="299"/>
    </row>
    <row r="142" spans="2:31" ht="15.75" thickBot="1" x14ac:dyDescent="0.3">
      <c r="B142" s="337"/>
      <c r="C142" s="696"/>
      <c r="D142" s="338" t="s">
        <v>40</v>
      </c>
      <c r="E142" s="316">
        <v>8</v>
      </c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98"/>
      <c r="AE142" s="299"/>
    </row>
    <row r="143" spans="2:31" ht="15.75" thickBot="1" x14ac:dyDescent="0.3">
      <c r="B143" s="337"/>
      <c r="C143" s="696"/>
      <c r="D143" s="338" t="s">
        <v>40</v>
      </c>
      <c r="E143" s="316">
        <v>9</v>
      </c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98"/>
      <c r="AE143" s="299"/>
    </row>
    <row r="144" spans="2:31" ht="15.75" thickBot="1" x14ac:dyDescent="0.3">
      <c r="B144" s="337"/>
      <c r="C144" s="696"/>
      <c r="D144" s="338" t="s">
        <v>40</v>
      </c>
      <c r="E144" s="316">
        <v>10</v>
      </c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98"/>
      <c r="AE144" s="299"/>
    </row>
    <row r="145" spans="2:31" ht="15.75" thickBot="1" x14ac:dyDescent="0.3">
      <c r="B145" s="337"/>
      <c r="C145" s="696"/>
      <c r="D145" s="338" t="s">
        <v>40</v>
      </c>
      <c r="E145" s="316">
        <v>11</v>
      </c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98"/>
      <c r="AE145" s="299"/>
    </row>
    <row r="146" spans="2:31" ht="15.75" thickBot="1" x14ac:dyDescent="0.3">
      <c r="B146" s="337"/>
      <c r="C146" s="696"/>
      <c r="D146" s="338" t="s">
        <v>40</v>
      </c>
      <c r="E146" s="316">
        <v>12</v>
      </c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98"/>
      <c r="AE146" s="299"/>
    </row>
    <row r="147" spans="2:31" ht="15.75" thickBot="1" x14ac:dyDescent="0.3">
      <c r="B147" s="337"/>
      <c r="C147" s="696"/>
      <c r="D147" s="338" t="s">
        <v>40</v>
      </c>
      <c r="E147" s="316">
        <v>13</v>
      </c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98"/>
      <c r="AE147" s="299"/>
    </row>
    <row r="148" spans="2:31" ht="15.75" thickBot="1" x14ac:dyDescent="0.3">
      <c r="B148" s="337"/>
      <c r="C148" s="696"/>
      <c r="D148" s="338" t="s">
        <v>40</v>
      </c>
      <c r="E148" s="316">
        <v>14</v>
      </c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98"/>
      <c r="AE148" s="299"/>
    </row>
    <row r="149" spans="2:31" ht="15.75" thickBot="1" x14ac:dyDescent="0.3">
      <c r="B149" s="337"/>
      <c r="C149" s="696"/>
      <c r="D149" s="338" t="s">
        <v>40</v>
      </c>
      <c r="E149" s="316">
        <v>15</v>
      </c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98"/>
      <c r="AE149" s="299"/>
    </row>
    <row r="150" spans="2:31" ht="15.75" thickBot="1" x14ac:dyDescent="0.3">
      <c r="B150" s="337"/>
      <c r="C150" s="696"/>
      <c r="D150" s="338" t="s">
        <v>40</v>
      </c>
      <c r="E150" s="316">
        <v>16</v>
      </c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98"/>
      <c r="AE150" s="299"/>
    </row>
    <row r="151" spans="2:31" ht="15.75" thickBot="1" x14ac:dyDescent="0.3">
      <c r="B151" s="337"/>
      <c r="C151" s="696"/>
      <c r="D151" s="338" t="s">
        <v>40</v>
      </c>
      <c r="E151" s="316">
        <v>17</v>
      </c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98"/>
      <c r="AE151" s="299"/>
    </row>
    <row r="152" spans="2:31" ht="15.75" thickBot="1" x14ac:dyDescent="0.3">
      <c r="B152" s="337"/>
      <c r="C152" s="696"/>
      <c r="D152" s="338" t="s">
        <v>40</v>
      </c>
      <c r="E152" s="316">
        <v>18</v>
      </c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98"/>
      <c r="AE152" s="299"/>
    </row>
    <row r="153" spans="2:31" ht="15.75" thickBot="1" x14ac:dyDescent="0.3">
      <c r="B153" s="337"/>
      <c r="C153" s="696"/>
      <c r="D153" s="338" t="s">
        <v>40</v>
      </c>
      <c r="E153" s="316">
        <v>19</v>
      </c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98"/>
      <c r="AE153" s="299"/>
    </row>
    <row r="154" spans="2:31" ht="15.75" thickBot="1" x14ac:dyDescent="0.3">
      <c r="B154" s="337"/>
      <c r="C154" s="696"/>
      <c r="D154" s="338" t="s">
        <v>40</v>
      </c>
      <c r="E154" s="316">
        <v>20</v>
      </c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98"/>
      <c r="AE154" s="299"/>
    </row>
    <row r="155" spans="2:31" ht="15.75" thickBot="1" x14ac:dyDescent="0.3">
      <c r="B155" s="337"/>
      <c r="C155" s="696"/>
      <c r="D155" s="338" t="s">
        <v>40</v>
      </c>
      <c r="E155" s="316">
        <v>21</v>
      </c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98"/>
      <c r="AE155" s="299"/>
    </row>
    <row r="156" spans="2:31" ht="15.75" thickBot="1" x14ac:dyDescent="0.3">
      <c r="B156" s="337"/>
      <c r="C156" s="696"/>
      <c r="D156" s="338" t="s">
        <v>40</v>
      </c>
      <c r="E156" s="316">
        <v>22</v>
      </c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98"/>
      <c r="AE156" s="299"/>
    </row>
    <row r="157" spans="2:31" ht="15.75" thickBot="1" x14ac:dyDescent="0.3">
      <c r="B157" s="337"/>
      <c r="C157" s="696"/>
      <c r="D157" s="338" t="s">
        <v>40</v>
      </c>
      <c r="E157" s="316">
        <v>23</v>
      </c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98"/>
      <c r="AE157" s="299"/>
    </row>
    <row r="158" spans="2:31" ht="15.75" thickBot="1" x14ac:dyDescent="0.3">
      <c r="B158" s="337"/>
      <c r="C158" s="696"/>
      <c r="D158" s="338" t="s">
        <v>40</v>
      </c>
      <c r="E158" s="316">
        <v>24</v>
      </c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98"/>
      <c r="AE158" s="299"/>
    </row>
    <row r="159" spans="2:31" ht="15.75" thickBot="1" x14ac:dyDescent="0.3">
      <c r="B159" s="337"/>
      <c r="C159" s="696"/>
      <c r="D159" s="338" t="s">
        <v>40</v>
      </c>
      <c r="E159" s="316">
        <v>25</v>
      </c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98"/>
      <c r="AE159" s="299"/>
    </row>
    <row r="160" spans="2:31" ht="15.75" thickBot="1" x14ac:dyDescent="0.3">
      <c r="B160" s="337"/>
      <c r="C160" s="696"/>
      <c r="D160" s="338" t="s">
        <v>40</v>
      </c>
      <c r="E160" s="316">
        <v>26</v>
      </c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98"/>
      <c r="AE160" s="299"/>
    </row>
    <row r="161" spans="2:31" ht="15.75" thickBot="1" x14ac:dyDescent="0.3">
      <c r="B161" s="337"/>
      <c r="C161" s="696"/>
      <c r="D161" s="338" t="s">
        <v>40</v>
      </c>
      <c r="E161" s="316">
        <v>27</v>
      </c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98"/>
      <c r="AE161" s="299"/>
    </row>
    <row r="162" spans="2:31" ht="15.75" thickBot="1" x14ac:dyDescent="0.3">
      <c r="B162" s="337"/>
      <c r="C162" s="696"/>
      <c r="D162" s="338" t="s">
        <v>40</v>
      </c>
      <c r="E162" s="316">
        <v>28</v>
      </c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98"/>
      <c r="AE162" s="299"/>
    </row>
    <row r="163" spans="2:31" ht="15.75" thickBot="1" x14ac:dyDescent="0.3">
      <c r="B163" s="337"/>
      <c r="C163" s="696"/>
      <c r="D163" s="338" t="s">
        <v>40</v>
      </c>
      <c r="E163" s="316">
        <v>29</v>
      </c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98"/>
      <c r="AE163" s="299"/>
    </row>
    <row r="164" spans="2:31" ht="15.75" thickBot="1" x14ac:dyDescent="0.3">
      <c r="B164" s="337"/>
      <c r="C164" s="696"/>
      <c r="D164" s="338" t="s">
        <v>40</v>
      </c>
      <c r="E164" s="316">
        <v>30</v>
      </c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98"/>
      <c r="AE164" s="299"/>
    </row>
    <row r="165" spans="2:31" ht="15.75" thickBot="1" x14ac:dyDescent="0.3">
      <c r="B165" s="337"/>
      <c r="C165" s="696"/>
      <c r="D165" s="338"/>
      <c r="E165" s="335">
        <v>31</v>
      </c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98"/>
      <c r="AE165" s="299"/>
    </row>
    <row r="166" spans="2:31" ht="15.75" thickBot="1" x14ac:dyDescent="0.3">
      <c r="B166" s="337"/>
      <c r="C166" s="697"/>
      <c r="D166" s="338" t="s">
        <v>40</v>
      </c>
      <c r="E166" s="336" t="s">
        <v>5867</v>
      </c>
      <c r="F166" s="191" t="str">
        <f>IFERROR((AVERAGE(F135:F165)),"")</f>
        <v/>
      </c>
      <c r="G166" s="191" t="str">
        <f t="shared" ref="G166:AC166" si="4">IFERROR((AVERAGE(G135:G165)),"")</f>
        <v/>
      </c>
      <c r="H166" s="191" t="str">
        <f t="shared" si="4"/>
        <v/>
      </c>
      <c r="I166" s="191" t="str">
        <f t="shared" si="4"/>
        <v/>
      </c>
      <c r="J166" s="191" t="str">
        <f t="shared" si="4"/>
        <v/>
      </c>
      <c r="K166" s="191" t="str">
        <f t="shared" si="4"/>
        <v/>
      </c>
      <c r="L166" s="191" t="str">
        <f t="shared" si="4"/>
        <v/>
      </c>
      <c r="M166" s="191" t="str">
        <f t="shared" si="4"/>
        <v/>
      </c>
      <c r="N166" s="191" t="str">
        <f t="shared" si="4"/>
        <v/>
      </c>
      <c r="O166" s="191" t="str">
        <f t="shared" si="4"/>
        <v/>
      </c>
      <c r="P166" s="191" t="str">
        <f t="shared" si="4"/>
        <v/>
      </c>
      <c r="Q166" s="191" t="str">
        <f t="shared" si="4"/>
        <v/>
      </c>
      <c r="R166" s="191" t="str">
        <f t="shared" si="4"/>
        <v/>
      </c>
      <c r="S166" s="191" t="str">
        <f t="shared" si="4"/>
        <v/>
      </c>
      <c r="T166" s="191" t="str">
        <f t="shared" si="4"/>
        <v/>
      </c>
      <c r="U166" s="191" t="str">
        <f t="shared" si="4"/>
        <v/>
      </c>
      <c r="V166" s="191" t="str">
        <f t="shared" si="4"/>
        <v/>
      </c>
      <c r="W166" s="191" t="str">
        <f t="shared" si="4"/>
        <v/>
      </c>
      <c r="X166" s="191" t="str">
        <f t="shared" si="4"/>
        <v/>
      </c>
      <c r="Y166" s="191" t="str">
        <f t="shared" si="4"/>
        <v/>
      </c>
      <c r="Z166" s="191" t="str">
        <f t="shared" si="4"/>
        <v/>
      </c>
      <c r="AA166" s="191" t="str">
        <f t="shared" si="4"/>
        <v/>
      </c>
      <c r="AB166" s="191" t="str">
        <f t="shared" si="4"/>
        <v/>
      </c>
      <c r="AC166" s="191" t="str">
        <f t="shared" si="4"/>
        <v/>
      </c>
      <c r="AD166" s="298"/>
      <c r="AE166" s="299"/>
    </row>
    <row r="167" spans="2:31" x14ac:dyDescent="0.25">
      <c r="B167" s="337"/>
      <c r="C167" s="696" t="s">
        <v>5802</v>
      </c>
      <c r="D167" s="342" t="s">
        <v>5802</v>
      </c>
      <c r="E167" s="340">
        <v>1</v>
      </c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98"/>
      <c r="AE167" s="299"/>
    </row>
    <row r="168" spans="2:31" x14ac:dyDescent="0.25">
      <c r="B168" s="337"/>
      <c r="C168" s="696"/>
      <c r="D168" s="342" t="s">
        <v>5802</v>
      </c>
      <c r="E168" s="316">
        <v>2</v>
      </c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98"/>
      <c r="AE168" s="299"/>
    </row>
    <row r="169" spans="2:31" x14ac:dyDescent="0.25">
      <c r="B169" s="337"/>
      <c r="C169" s="696"/>
      <c r="D169" s="342" t="s">
        <v>5802</v>
      </c>
      <c r="E169" s="316">
        <v>3</v>
      </c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98"/>
      <c r="AE169" s="299"/>
    </row>
    <row r="170" spans="2:31" x14ac:dyDescent="0.25">
      <c r="B170" s="337"/>
      <c r="C170" s="696"/>
      <c r="D170" s="342" t="s">
        <v>5802</v>
      </c>
      <c r="E170" s="316">
        <v>4</v>
      </c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98"/>
      <c r="AE170" s="299"/>
    </row>
    <row r="171" spans="2:31" x14ac:dyDescent="0.25">
      <c r="B171" s="337"/>
      <c r="C171" s="696"/>
      <c r="D171" s="342" t="s">
        <v>5802</v>
      </c>
      <c r="E171" s="316">
        <v>5</v>
      </c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98"/>
      <c r="AE171" s="299"/>
    </row>
    <row r="172" spans="2:31" x14ac:dyDescent="0.25">
      <c r="B172" s="337"/>
      <c r="C172" s="696"/>
      <c r="D172" s="342" t="s">
        <v>5802</v>
      </c>
      <c r="E172" s="316">
        <v>6</v>
      </c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98"/>
      <c r="AE172" s="299"/>
    </row>
    <row r="173" spans="2:31" x14ac:dyDescent="0.25">
      <c r="B173" s="337"/>
      <c r="C173" s="696"/>
      <c r="D173" s="342" t="s">
        <v>5802</v>
      </c>
      <c r="E173" s="316">
        <v>7</v>
      </c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98"/>
      <c r="AE173" s="299"/>
    </row>
    <row r="174" spans="2:31" x14ac:dyDescent="0.25">
      <c r="B174" s="337"/>
      <c r="C174" s="696"/>
      <c r="D174" s="342" t="s">
        <v>5802</v>
      </c>
      <c r="E174" s="316">
        <v>8</v>
      </c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98"/>
      <c r="AE174" s="299"/>
    </row>
    <row r="175" spans="2:31" x14ac:dyDescent="0.25">
      <c r="B175" s="337"/>
      <c r="C175" s="696"/>
      <c r="D175" s="342" t="s">
        <v>5802</v>
      </c>
      <c r="E175" s="316">
        <v>9</v>
      </c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98"/>
      <c r="AE175" s="299"/>
    </row>
    <row r="176" spans="2:31" x14ac:dyDescent="0.25">
      <c r="B176" s="337"/>
      <c r="C176" s="696"/>
      <c r="D176" s="342" t="s">
        <v>5802</v>
      </c>
      <c r="E176" s="316">
        <v>10</v>
      </c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98"/>
      <c r="AE176" s="299"/>
    </row>
    <row r="177" spans="2:31" x14ac:dyDescent="0.25">
      <c r="B177" s="337"/>
      <c r="C177" s="696"/>
      <c r="D177" s="342" t="s">
        <v>5802</v>
      </c>
      <c r="E177" s="316">
        <v>11</v>
      </c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98"/>
      <c r="AE177" s="299"/>
    </row>
    <row r="178" spans="2:31" x14ac:dyDescent="0.25">
      <c r="B178" s="337"/>
      <c r="C178" s="696"/>
      <c r="D178" s="342" t="s">
        <v>5802</v>
      </c>
      <c r="E178" s="316">
        <v>12</v>
      </c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98"/>
      <c r="AE178" s="299"/>
    </row>
    <row r="179" spans="2:31" x14ac:dyDescent="0.25">
      <c r="B179" s="337"/>
      <c r="C179" s="696"/>
      <c r="D179" s="342" t="s">
        <v>5802</v>
      </c>
      <c r="E179" s="316">
        <v>13</v>
      </c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98"/>
      <c r="AE179" s="299"/>
    </row>
    <row r="180" spans="2:31" x14ac:dyDescent="0.25">
      <c r="B180" s="337"/>
      <c r="C180" s="696"/>
      <c r="D180" s="342" t="s">
        <v>5802</v>
      </c>
      <c r="E180" s="316">
        <v>14</v>
      </c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98"/>
      <c r="AE180" s="299"/>
    </row>
    <row r="181" spans="2:31" x14ac:dyDescent="0.25">
      <c r="B181" s="337"/>
      <c r="C181" s="696"/>
      <c r="D181" s="342" t="s">
        <v>5802</v>
      </c>
      <c r="E181" s="316">
        <v>15</v>
      </c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98"/>
      <c r="AE181" s="299"/>
    </row>
    <row r="182" spans="2:31" x14ac:dyDescent="0.25">
      <c r="B182" s="337"/>
      <c r="C182" s="696"/>
      <c r="D182" s="342" t="s">
        <v>5802</v>
      </c>
      <c r="E182" s="316">
        <v>16</v>
      </c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98"/>
      <c r="AE182" s="299"/>
    </row>
    <row r="183" spans="2:31" x14ac:dyDescent="0.25">
      <c r="B183" s="337"/>
      <c r="C183" s="696"/>
      <c r="D183" s="342" t="s">
        <v>5802</v>
      </c>
      <c r="E183" s="316">
        <v>17</v>
      </c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98"/>
      <c r="AE183" s="299"/>
    </row>
    <row r="184" spans="2:31" x14ac:dyDescent="0.25">
      <c r="B184" s="337"/>
      <c r="C184" s="696"/>
      <c r="D184" s="342" t="s">
        <v>5802</v>
      </c>
      <c r="E184" s="316">
        <v>18</v>
      </c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98"/>
      <c r="AE184" s="299"/>
    </row>
    <row r="185" spans="2:31" x14ac:dyDescent="0.25">
      <c r="B185" s="337"/>
      <c r="C185" s="696"/>
      <c r="D185" s="342" t="s">
        <v>5802</v>
      </c>
      <c r="E185" s="316">
        <v>19</v>
      </c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01"/>
      <c r="AD185" s="298"/>
      <c r="AE185" s="299"/>
    </row>
    <row r="186" spans="2:31" x14ac:dyDescent="0.25">
      <c r="B186" s="337"/>
      <c r="C186" s="696"/>
      <c r="D186" s="342" t="s">
        <v>5802</v>
      </c>
      <c r="E186" s="316">
        <v>20</v>
      </c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98"/>
      <c r="AE186" s="299"/>
    </row>
    <row r="187" spans="2:31" x14ac:dyDescent="0.25">
      <c r="B187" s="337"/>
      <c r="C187" s="696"/>
      <c r="D187" s="342" t="s">
        <v>5802</v>
      </c>
      <c r="E187" s="316">
        <v>21</v>
      </c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98"/>
      <c r="AE187" s="299"/>
    </row>
    <row r="188" spans="2:31" x14ac:dyDescent="0.25">
      <c r="B188" s="337"/>
      <c r="C188" s="696"/>
      <c r="D188" s="342" t="s">
        <v>5802</v>
      </c>
      <c r="E188" s="316">
        <v>22</v>
      </c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98"/>
      <c r="AE188" s="299"/>
    </row>
    <row r="189" spans="2:31" x14ac:dyDescent="0.25">
      <c r="B189" s="337"/>
      <c r="C189" s="696"/>
      <c r="D189" s="342" t="s">
        <v>5802</v>
      </c>
      <c r="E189" s="316">
        <v>23</v>
      </c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98"/>
      <c r="AE189" s="299"/>
    </row>
    <row r="190" spans="2:31" x14ac:dyDescent="0.25">
      <c r="B190" s="337"/>
      <c r="C190" s="696"/>
      <c r="D190" s="342" t="s">
        <v>5802</v>
      </c>
      <c r="E190" s="316">
        <v>24</v>
      </c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98"/>
      <c r="AE190" s="299"/>
    </row>
    <row r="191" spans="2:31" x14ac:dyDescent="0.25">
      <c r="B191" s="337"/>
      <c r="C191" s="696"/>
      <c r="D191" s="342" t="s">
        <v>5802</v>
      </c>
      <c r="E191" s="316">
        <v>25</v>
      </c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98"/>
      <c r="AE191" s="299"/>
    </row>
    <row r="192" spans="2:31" x14ac:dyDescent="0.25">
      <c r="B192" s="337"/>
      <c r="C192" s="696"/>
      <c r="D192" s="342" t="s">
        <v>5802</v>
      </c>
      <c r="E192" s="316">
        <v>26</v>
      </c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98"/>
      <c r="AE192" s="299"/>
    </row>
    <row r="193" spans="2:31" x14ac:dyDescent="0.25">
      <c r="B193" s="337"/>
      <c r="C193" s="696"/>
      <c r="D193" s="342" t="s">
        <v>5802</v>
      </c>
      <c r="E193" s="316">
        <v>27</v>
      </c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98"/>
      <c r="AE193" s="299"/>
    </row>
    <row r="194" spans="2:31" x14ac:dyDescent="0.25">
      <c r="B194" s="337"/>
      <c r="C194" s="696"/>
      <c r="D194" s="342" t="s">
        <v>5802</v>
      </c>
      <c r="E194" s="316">
        <v>28</v>
      </c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98"/>
      <c r="AE194" s="299"/>
    </row>
    <row r="195" spans="2:31" x14ac:dyDescent="0.25">
      <c r="B195" s="337"/>
      <c r="C195" s="696"/>
      <c r="D195" s="342" t="s">
        <v>5802</v>
      </c>
      <c r="E195" s="316">
        <v>29</v>
      </c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98"/>
      <c r="AE195" s="299"/>
    </row>
    <row r="196" spans="2:31" x14ac:dyDescent="0.25">
      <c r="B196" s="337"/>
      <c r="C196" s="696"/>
      <c r="D196" s="342"/>
      <c r="E196" s="335">
        <v>30</v>
      </c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98"/>
      <c r="AE196" s="299"/>
    </row>
    <row r="197" spans="2:31" ht="15.75" thickBot="1" x14ac:dyDescent="0.3">
      <c r="B197" s="337"/>
      <c r="C197" s="697"/>
      <c r="D197" s="342" t="s">
        <v>5802</v>
      </c>
      <c r="E197" s="336" t="s">
        <v>5867</v>
      </c>
      <c r="F197" s="191" t="str">
        <f>IFERROR((AVERAGE(F167:F196)),"")</f>
        <v/>
      </c>
      <c r="G197" s="191" t="str">
        <f t="shared" ref="G197:AC197" si="5">IFERROR((AVERAGE(G167:G196)),"")</f>
        <v/>
      </c>
      <c r="H197" s="191" t="str">
        <f t="shared" si="5"/>
        <v/>
      </c>
      <c r="I197" s="191" t="str">
        <f t="shared" si="5"/>
        <v/>
      </c>
      <c r="J197" s="191" t="str">
        <f t="shared" si="5"/>
        <v/>
      </c>
      <c r="K197" s="191" t="str">
        <f t="shared" si="5"/>
        <v/>
      </c>
      <c r="L197" s="191" t="str">
        <f t="shared" si="5"/>
        <v/>
      </c>
      <c r="M197" s="191" t="str">
        <f t="shared" si="5"/>
        <v/>
      </c>
      <c r="N197" s="191" t="str">
        <f t="shared" si="5"/>
        <v/>
      </c>
      <c r="O197" s="191" t="str">
        <f t="shared" si="5"/>
        <v/>
      </c>
      <c r="P197" s="191" t="str">
        <f t="shared" si="5"/>
        <v/>
      </c>
      <c r="Q197" s="191" t="str">
        <f t="shared" si="5"/>
        <v/>
      </c>
      <c r="R197" s="191" t="str">
        <f t="shared" si="5"/>
        <v/>
      </c>
      <c r="S197" s="191" t="str">
        <f t="shared" si="5"/>
        <v/>
      </c>
      <c r="T197" s="191" t="str">
        <f t="shared" si="5"/>
        <v/>
      </c>
      <c r="U197" s="191" t="str">
        <f t="shared" si="5"/>
        <v/>
      </c>
      <c r="V197" s="191" t="str">
        <f t="shared" si="5"/>
        <v/>
      </c>
      <c r="W197" s="191" t="str">
        <f t="shared" si="5"/>
        <v/>
      </c>
      <c r="X197" s="191" t="str">
        <f t="shared" si="5"/>
        <v/>
      </c>
      <c r="Y197" s="191" t="str">
        <f t="shared" si="5"/>
        <v/>
      </c>
      <c r="Z197" s="191" t="str">
        <f t="shared" si="5"/>
        <v/>
      </c>
      <c r="AA197" s="191" t="str">
        <f t="shared" si="5"/>
        <v/>
      </c>
      <c r="AB197" s="191" t="str">
        <f t="shared" si="5"/>
        <v/>
      </c>
      <c r="AC197" s="191" t="str">
        <f t="shared" si="5"/>
        <v/>
      </c>
      <c r="AD197" s="298"/>
      <c r="AE197" s="299"/>
    </row>
    <row r="198" spans="2:31" ht="15.75" thickBot="1" x14ac:dyDescent="0.3">
      <c r="B198" s="337"/>
      <c r="C198" s="695" t="s">
        <v>5803</v>
      </c>
      <c r="D198" s="338" t="s">
        <v>5803</v>
      </c>
      <c r="E198" s="340">
        <v>1</v>
      </c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98"/>
      <c r="AE198" s="299"/>
    </row>
    <row r="199" spans="2:31" ht="15.75" thickBot="1" x14ac:dyDescent="0.3">
      <c r="B199" s="337"/>
      <c r="C199" s="696"/>
      <c r="D199" s="338" t="s">
        <v>5803</v>
      </c>
      <c r="E199" s="316">
        <v>2</v>
      </c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98"/>
      <c r="AE199" s="299"/>
    </row>
    <row r="200" spans="2:31" ht="15.75" thickBot="1" x14ac:dyDescent="0.3">
      <c r="B200" s="337"/>
      <c r="C200" s="696"/>
      <c r="D200" s="338" t="s">
        <v>5803</v>
      </c>
      <c r="E200" s="316">
        <v>3</v>
      </c>
      <c r="F200" s="201"/>
      <c r="G200" s="201"/>
      <c r="H200" s="201"/>
      <c r="I200" s="201"/>
      <c r="J200" s="201"/>
      <c r="K200" s="201"/>
      <c r="L200" s="201"/>
      <c r="M200" s="20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201"/>
      <c r="AB200" s="201"/>
      <c r="AC200" s="201"/>
      <c r="AD200" s="298"/>
      <c r="AE200" s="299"/>
    </row>
    <row r="201" spans="2:31" ht="15.75" thickBot="1" x14ac:dyDescent="0.3">
      <c r="B201" s="337"/>
      <c r="C201" s="696"/>
      <c r="D201" s="338" t="s">
        <v>5803</v>
      </c>
      <c r="E201" s="316">
        <v>4</v>
      </c>
      <c r="F201" s="201"/>
      <c r="G201" s="201"/>
      <c r="H201" s="201"/>
      <c r="I201" s="201"/>
      <c r="J201" s="201"/>
      <c r="K201" s="201"/>
      <c r="L201" s="201"/>
      <c r="M201" s="201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201"/>
      <c r="AB201" s="201"/>
      <c r="AC201" s="201"/>
      <c r="AD201" s="298"/>
      <c r="AE201" s="299"/>
    </row>
    <row r="202" spans="2:31" ht="15.75" thickBot="1" x14ac:dyDescent="0.3">
      <c r="B202" s="337"/>
      <c r="C202" s="696"/>
      <c r="D202" s="338" t="s">
        <v>5803</v>
      </c>
      <c r="E202" s="316">
        <v>5</v>
      </c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98"/>
      <c r="AE202" s="299"/>
    </row>
    <row r="203" spans="2:31" ht="15.75" thickBot="1" x14ac:dyDescent="0.3">
      <c r="B203" s="337"/>
      <c r="C203" s="696"/>
      <c r="D203" s="338" t="s">
        <v>5803</v>
      </c>
      <c r="E203" s="316">
        <v>6</v>
      </c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98"/>
      <c r="AE203" s="299"/>
    </row>
    <row r="204" spans="2:31" ht="15.75" thickBot="1" x14ac:dyDescent="0.3">
      <c r="B204" s="337"/>
      <c r="C204" s="696"/>
      <c r="D204" s="338" t="s">
        <v>5803</v>
      </c>
      <c r="E204" s="316">
        <v>7</v>
      </c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98"/>
      <c r="AE204" s="299"/>
    </row>
    <row r="205" spans="2:31" ht="15.75" thickBot="1" x14ac:dyDescent="0.3">
      <c r="B205" s="337"/>
      <c r="C205" s="696"/>
      <c r="D205" s="338" t="s">
        <v>5803</v>
      </c>
      <c r="E205" s="316">
        <v>8</v>
      </c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98"/>
      <c r="AE205" s="299"/>
    </row>
    <row r="206" spans="2:31" ht="15.75" thickBot="1" x14ac:dyDescent="0.3">
      <c r="B206" s="337"/>
      <c r="C206" s="696"/>
      <c r="D206" s="338" t="s">
        <v>5803</v>
      </c>
      <c r="E206" s="316">
        <v>9</v>
      </c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98"/>
      <c r="AE206" s="299"/>
    </row>
    <row r="207" spans="2:31" ht="15.75" thickBot="1" x14ac:dyDescent="0.3">
      <c r="B207" s="337"/>
      <c r="C207" s="696"/>
      <c r="D207" s="338" t="s">
        <v>5803</v>
      </c>
      <c r="E207" s="316">
        <v>10</v>
      </c>
      <c r="F207" s="201"/>
      <c r="G207" s="201"/>
      <c r="H207" s="201"/>
      <c r="I207" s="201"/>
      <c r="J207" s="201"/>
      <c r="K207" s="201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98"/>
      <c r="AE207" s="299"/>
    </row>
    <row r="208" spans="2:31" ht="15.75" thickBot="1" x14ac:dyDescent="0.3">
      <c r="B208" s="337"/>
      <c r="C208" s="696"/>
      <c r="D208" s="338" t="s">
        <v>5803</v>
      </c>
      <c r="E208" s="316">
        <v>11</v>
      </c>
      <c r="F208" s="201"/>
      <c r="G208" s="201"/>
      <c r="H208" s="201"/>
      <c r="I208" s="201"/>
      <c r="J208" s="201"/>
      <c r="K208" s="201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98"/>
      <c r="AE208" s="299"/>
    </row>
    <row r="209" spans="2:31" ht="15.75" thickBot="1" x14ac:dyDescent="0.3">
      <c r="B209" s="337"/>
      <c r="C209" s="696"/>
      <c r="D209" s="338" t="s">
        <v>5803</v>
      </c>
      <c r="E209" s="316">
        <v>12</v>
      </c>
      <c r="F209" s="201"/>
      <c r="G209" s="201"/>
      <c r="H209" s="201"/>
      <c r="I209" s="201"/>
      <c r="J209" s="201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98"/>
      <c r="AE209" s="299"/>
    </row>
    <row r="210" spans="2:31" ht="15.75" thickBot="1" x14ac:dyDescent="0.3">
      <c r="B210" s="337"/>
      <c r="C210" s="696"/>
      <c r="D210" s="338" t="s">
        <v>5803</v>
      </c>
      <c r="E210" s="316">
        <v>13</v>
      </c>
      <c r="F210" s="201"/>
      <c r="G210" s="201"/>
      <c r="H210" s="201"/>
      <c r="I210" s="201"/>
      <c r="J210" s="201"/>
      <c r="K210" s="201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98"/>
      <c r="AE210" s="299"/>
    </row>
    <row r="211" spans="2:31" ht="15.75" thickBot="1" x14ac:dyDescent="0.3">
      <c r="B211" s="337"/>
      <c r="C211" s="696"/>
      <c r="D211" s="338" t="s">
        <v>5803</v>
      </c>
      <c r="E211" s="316">
        <v>14</v>
      </c>
      <c r="F211" s="201"/>
      <c r="G211" s="201"/>
      <c r="H211" s="201"/>
      <c r="I211" s="201"/>
      <c r="J211" s="201"/>
      <c r="K211" s="201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98"/>
      <c r="AE211" s="299"/>
    </row>
    <row r="212" spans="2:31" ht="15.75" thickBot="1" x14ac:dyDescent="0.3">
      <c r="B212" s="337"/>
      <c r="C212" s="696"/>
      <c r="D212" s="338" t="s">
        <v>5803</v>
      </c>
      <c r="E212" s="316">
        <v>15</v>
      </c>
      <c r="F212" s="201"/>
      <c r="G212" s="201"/>
      <c r="H212" s="201"/>
      <c r="I212" s="201"/>
      <c r="J212" s="201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  <c r="AA212" s="201"/>
      <c r="AB212" s="201"/>
      <c r="AC212" s="201"/>
      <c r="AD212" s="298"/>
      <c r="AE212" s="299"/>
    </row>
    <row r="213" spans="2:31" ht="15.75" thickBot="1" x14ac:dyDescent="0.3">
      <c r="B213" s="337"/>
      <c r="C213" s="696"/>
      <c r="D213" s="338" t="s">
        <v>5803</v>
      </c>
      <c r="E213" s="316">
        <v>16</v>
      </c>
      <c r="F213" s="201"/>
      <c r="G213" s="201"/>
      <c r="H213" s="201"/>
      <c r="I213" s="201"/>
      <c r="J213" s="201"/>
      <c r="K213" s="201"/>
      <c r="L213" s="201"/>
      <c r="M213" s="20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  <c r="AA213" s="201"/>
      <c r="AB213" s="201"/>
      <c r="AC213" s="201"/>
      <c r="AD213" s="298"/>
      <c r="AE213" s="299"/>
    </row>
    <row r="214" spans="2:31" ht="15.75" thickBot="1" x14ac:dyDescent="0.3">
      <c r="B214" s="337"/>
      <c r="C214" s="696"/>
      <c r="D214" s="338" t="s">
        <v>5803</v>
      </c>
      <c r="E214" s="316">
        <v>17</v>
      </c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201"/>
      <c r="AB214" s="201"/>
      <c r="AC214" s="201"/>
      <c r="AD214" s="298"/>
      <c r="AE214" s="299"/>
    </row>
    <row r="215" spans="2:31" ht="15.75" thickBot="1" x14ac:dyDescent="0.3">
      <c r="B215" s="337"/>
      <c r="C215" s="696"/>
      <c r="D215" s="338" t="s">
        <v>5803</v>
      </c>
      <c r="E215" s="316">
        <v>18</v>
      </c>
      <c r="F215" s="201"/>
      <c r="G215" s="201"/>
      <c r="H215" s="201"/>
      <c r="I215" s="201"/>
      <c r="J215" s="201"/>
      <c r="K215" s="201"/>
      <c r="L215" s="201"/>
      <c r="M215" s="201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1"/>
      <c r="AA215" s="201"/>
      <c r="AB215" s="201"/>
      <c r="AC215" s="201"/>
      <c r="AD215" s="298"/>
      <c r="AE215" s="299"/>
    </row>
    <row r="216" spans="2:31" ht="15.75" thickBot="1" x14ac:dyDescent="0.3">
      <c r="B216" s="337"/>
      <c r="C216" s="696"/>
      <c r="D216" s="338" t="s">
        <v>5803</v>
      </c>
      <c r="E216" s="316">
        <v>19</v>
      </c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  <c r="AA216" s="201"/>
      <c r="AB216" s="201"/>
      <c r="AC216" s="201"/>
      <c r="AD216" s="298"/>
      <c r="AE216" s="299"/>
    </row>
    <row r="217" spans="2:31" ht="15.75" thickBot="1" x14ac:dyDescent="0.3">
      <c r="B217" s="337"/>
      <c r="C217" s="696"/>
      <c r="D217" s="338" t="s">
        <v>5803</v>
      </c>
      <c r="E217" s="316">
        <v>20</v>
      </c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201"/>
      <c r="AB217" s="201"/>
      <c r="AC217" s="201"/>
      <c r="AD217" s="298"/>
      <c r="AE217" s="299"/>
    </row>
    <row r="218" spans="2:31" ht="15.75" thickBot="1" x14ac:dyDescent="0.3">
      <c r="B218" s="337"/>
      <c r="C218" s="696"/>
      <c r="D218" s="338" t="s">
        <v>5803</v>
      </c>
      <c r="E218" s="316">
        <v>21</v>
      </c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98"/>
      <c r="AE218" s="299"/>
    </row>
    <row r="219" spans="2:31" ht="15.75" thickBot="1" x14ac:dyDescent="0.3">
      <c r="B219" s="337"/>
      <c r="C219" s="696"/>
      <c r="D219" s="338" t="s">
        <v>5803</v>
      </c>
      <c r="E219" s="316">
        <v>22</v>
      </c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98"/>
      <c r="AE219" s="299"/>
    </row>
    <row r="220" spans="2:31" ht="15.75" thickBot="1" x14ac:dyDescent="0.3">
      <c r="B220" s="337"/>
      <c r="C220" s="696"/>
      <c r="D220" s="338" t="s">
        <v>5803</v>
      </c>
      <c r="E220" s="316">
        <v>23</v>
      </c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98"/>
      <c r="AE220" s="299"/>
    </row>
    <row r="221" spans="2:31" ht="15.75" thickBot="1" x14ac:dyDescent="0.3">
      <c r="B221" s="337"/>
      <c r="C221" s="696"/>
      <c r="D221" s="338" t="s">
        <v>5803</v>
      </c>
      <c r="E221" s="316">
        <v>24</v>
      </c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201"/>
      <c r="AB221" s="201"/>
      <c r="AC221" s="201"/>
      <c r="AD221" s="298"/>
      <c r="AE221" s="299"/>
    </row>
    <row r="222" spans="2:31" ht="15.75" thickBot="1" x14ac:dyDescent="0.3">
      <c r="B222" s="337"/>
      <c r="C222" s="696"/>
      <c r="D222" s="338" t="s">
        <v>5803</v>
      </c>
      <c r="E222" s="316">
        <v>25</v>
      </c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98"/>
      <c r="AE222" s="299"/>
    </row>
    <row r="223" spans="2:31" ht="15.75" thickBot="1" x14ac:dyDescent="0.3">
      <c r="B223" s="337"/>
      <c r="C223" s="696"/>
      <c r="D223" s="338" t="s">
        <v>5803</v>
      </c>
      <c r="E223" s="316">
        <v>26</v>
      </c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98"/>
      <c r="AE223" s="299"/>
    </row>
    <row r="224" spans="2:31" ht="15.75" thickBot="1" x14ac:dyDescent="0.3">
      <c r="B224" s="337"/>
      <c r="C224" s="696"/>
      <c r="D224" s="338" t="s">
        <v>5803</v>
      </c>
      <c r="E224" s="316">
        <v>27</v>
      </c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98"/>
      <c r="AE224" s="299"/>
    </row>
    <row r="225" spans="2:31" ht="15.75" thickBot="1" x14ac:dyDescent="0.3">
      <c r="B225" s="337"/>
      <c r="C225" s="696"/>
      <c r="D225" s="338" t="s">
        <v>5803</v>
      </c>
      <c r="E225" s="316">
        <v>28</v>
      </c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98"/>
      <c r="AE225" s="299"/>
    </row>
    <row r="226" spans="2:31" ht="15.75" thickBot="1" x14ac:dyDescent="0.3">
      <c r="B226" s="337"/>
      <c r="C226" s="696"/>
      <c r="D226" s="338" t="s">
        <v>5803</v>
      </c>
      <c r="E226" s="316">
        <v>29</v>
      </c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201"/>
      <c r="AB226" s="201"/>
      <c r="AC226" s="201"/>
      <c r="AD226" s="298"/>
      <c r="AE226" s="299"/>
    </row>
    <row r="227" spans="2:31" ht="15.75" thickBot="1" x14ac:dyDescent="0.3">
      <c r="B227" s="337"/>
      <c r="C227" s="696"/>
      <c r="D227" s="338" t="s">
        <v>5803</v>
      </c>
      <c r="E227" s="316">
        <v>30</v>
      </c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1"/>
      <c r="AB227" s="201"/>
      <c r="AC227" s="201"/>
      <c r="AD227" s="298"/>
      <c r="AE227" s="299"/>
    </row>
    <row r="228" spans="2:31" ht="15.75" thickBot="1" x14ac:dyDescent="0.3">
      <c r="B228" s="337"/>
      <c r="C228" s="696"/>
      <c r="D228" s="338"/>
      <c r="E228" s="335">
        <v>31</v>
      </c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201"/>
      <c r="AB228" s="201"/>
      <c r="AC228" s="201"/>
      <c r="AD228" s="298"/>
      <c r="AE228" s="299"/>
    </row>
    <row r="229" spans="2:31" ht="15.75" thickBot="1" x14ac:dyDescent="0.3">
      <c r="B229" s="337"/>
      <c r="C229" s="697"/>
      <c r="D229" s="338" t="s">
        <v>5803</v>
      </c>
      <c r="E229" s="336" t="s">
        <v>5867</v>
      </c>
      <c r="F229" s="191" t="str">
        <f>IFERROR((AVERAGE(F198:F228)),"")</f>
        <v/>
      </c>
      <c r="G229" s="191" t="str">
        <f t="shared" ref="G229:AC229" si="6">IFERROR((AVERAGE(G198:G228)),"")</f>
        <v/>
      </c>
      <c r="H229" s="191" t="str">
        <f t="shared" si="6"/>
        <v/>
      </c>
      <c r="I229" s="191" t="str">
        <f t="shared" si="6"/>
        <v/>
      </c>
      <c r="J229" s="191" t="str">
        <f t="shared" si="6"/>
        <v/>
      </c>
      <c r="K229" s="191" t="str">
        <f t="shared" si="6"/>
        <v/>
      </c>
      <c r="L229" s="191" t="str">
        <f t="shared" si="6"/>
        <v/>
      </c>
      <c r="M229" s="191" t="str">
        <f t="shared" si="6"/>
        <v/>
      </c>
      <c r="N229" s="191" t="str">
        <f t="shared" si="6"/>
        <v/>
      </c>
      <c r="O229" s="191" t="str">
        <f t="shared" si="6"/>
        <v/>
      </c>
      <c r="P229" s="191" t="str">
        <f t="shared" si="6"/>
        <v/>
      </c>
      <c r="Q229" s="191" t="str">
        <f t="shared" si="6"/>
        <v/>
      </c>
      <c r="R229" s="191" t="str">
        <f t="shared" si="6"/>
        <v/>
      </c>
      <c r="S229" s="191" t="str">
        <f t="shared" si="6"/>
        <v/>
      </c>
      <c r="T229" s="191" t="str">
        <f t="shared" si="6"/>
        <v/>
      </c>
      <c r="U229" s="191" t="str">
        <f t="shared" si="6"/>
        <v/>
      </c>
      <c r="V229" s="191" t="str">
        <f t="shared" si="6"/>
        <v/>
      </c>
      <c r="W229" s="191" t="str">
        <f t="shared" si="6"/>
        <v/>
      </c>
      <c r="X229" s="191" t="str">
        <f t="shared" si="6"/>
        <v/>
      </c>
      <c r="Y229" s="191" t="str">
        <f t="shared" si="6"/>
        <v/>
      </c>
      <c r="Z229" s="191" t="str">
        <f t="shared" si="6"/>
        <v/>
      </c>
      <c r="AA229" s="191" t="str">
        <f t="shared" si="6"/>
        <v/>
      </c>
      <c r="AB229" s="191" t="str">
        <f t="shared" si="6"/>
        <v/>
      </c>
      <c r="AC229" s="191" t="str">
        <f t="shared" si="6"/>
        <v/>
      </c>
      <c r="AD229" s="298"/>
      <c r="AE229" s="299"/>
    </row>
    <row r="230" spans="2:31" x14ac:dyDescent="0.25">
      <c r="B230" s="337"/>
      <c r="C230" s="696" t="s">
        <v>5804</v>
      </c>
      <c r="D230" s="342" t="s">
        <v>5804</v>
      </c>
      <c r="E230" s="340">
        <v>1</v>
      </c>
      <c r="F230" s="200"/>
      <c r="G230" s="200"/>
      <c r="H230" s="200"/>
      <c r="I230" s="200"/>
      <c r="J230" s="200"/>
      <c r="K230" s="200"/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98"/>
      <c r="AE230" s="299"/>
    </row>
    <row r="231" spans="2:31" x14ac:dyDescent="0.25">
      <c r="B231" s="337"/>
      <c r="C231" s="696"/>
      <c r="D231" s="342" t="s">
        <v>5804</v>
      </c>
      <c r="E231" s="316">
        <v>2</v>
      </c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  <c r="AA231" s="201"/>
      <c r="AB231" s="201"/>
      <c r="AC231" s="201"/>
      <c r="AD231" s="298"/>
      <c r="AE231" s="299"/>
    </row>
    <row r="232" spans="2:31" x14ac:dyDescent="0.25">
      <c r="B232" s="337"/>
      <c r="C232" s="696"/>
      <c r="D232" s="342" t="s">
        <v>5804</v>
      </c>
      <c r="E232" s="316">
        <v>3</v>
      </c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  <c r="AA232" s="201"/>
      <c r="AB232" s="201"/>
      <c r="AC232" s="201"/>
      <c r="AD232" s="298"/>
      <c r="AE232" s="299"/>
    </row>
    <row r="233" spans="2:31" x14ac:dyDescent="0.25">
      <c r="B233" s="337"/>
      <c r="C233" s="696"/>
      <c r="D233" s="342" t="s">
        <v>5804</v>
      </c>
      <c r="E233" s="316">
        <v>4</v>
      </c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  <c r="AA233" s="201"/>
      <c r="AB233" s="201"/>
      <c r="AC233" s="201"/>
      <c r="AD233" s="298"/>
      <c r="AE233" s="299"/>
    </row>
    <row r="234" spans="2:31" x14ac:dyDescent="0.25">
      <c r="B234" s="337"/>
      <c r="C234" s="696"/>
      <c r="D234" s="342" t="s">
        <v>5804</v>
      </c>
      <c r="E234" s="316">
        <v>5</v>
      </c>
      <c r="F234" s="201"/>
      <c r="G234" s="201"/>
      <c r="H234" s="201"/>
      <c r="I234" s="201"/>
      <c r="J234" s="201"/>
      <c r="K234" s="201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98"/>
      <c r="AE234" s="299"/>
    </row>
    <row r="235" spans="2:31" x14ac:dyDescent="0.25">
      <c r="B235" s="337"/>
      <c r="C235" s="696"/>
      <c r="D235" s="342" t="s">
        <v>5804</v>
      </c>
      <c r="E235" s="316">
        <v>6</v>
      </c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98"/>
      <c r="AE235" s="299"/>
    </row>
    <row r="236" spans="2:31" x14ac:dyDescent="0.25">
      <c r="B236" s="337"/>
      <c r="C236" s="696"/>
      <c r="D236" s="342" t="s">
        <v>5804</v>
      </c>
      <c r="E236" s="316">
        <v>7</v>
      </c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201"/>
      <c r="AB236" s="201"/>
      <c r="AC236" s="201"/>
      <c r="AD236" s="298"/>
      <c r="AE236" s="299"/>
    </row>
    <row r="237" spans="2:31" x14ac:dyDescent="0.25">
      <c r="B237" s="337"/>
      <c r="C237" s="696"/>
      <c r="D237" s="342" t="s">
        <v>5804</v>
      </c>
      <c r="E237" s="316">
        <v>8</v>
      </c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98"/>
      <c r="AE237" s="299"/>
    </row>
    <row r="238" spans="2:31" x14ac:dyDescent="0.25">
      <c r="B238" s="337"/>
      <c r="C238" s="696"/>
      <c r="D238" s="342" t="s">
        <v>5804</v>
      </c>
      <c r="E238" s="316">
        <v>9</v>
      </c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98"/>
      <c r="AE238" s="299"/>
    </row>
    <row r="239" spans="2:31" x14ac:dyDescent="0.25">
      <c r="B239" s="337"/>
      <c r="C239" s="696"/>
      <c r="D239" s="342" t="s">
        <v>5804</v>
      </c>
      <c r="E239" s="316">
        <v>10</v>
      </c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98"/>
      <c r="AE239" s="299"/>
    </row>
    <row r="240" spans="2:31" x14ac:dyDescent="0.25">
      <c r="B240" s="337"/>
      <c r="C240" s="696"/>
      <c r="D240" s="342" t="s">
        <v>5804</v>
      </c>
      <c r="E240" s="316">
        <v>11</v>
      </c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98"/>
      <c r="AE240" s="299"/>
    </row>
    <row r="241" spans="2:31" x14ac:dyDescent="0.25">
      <c r="B241" s="337"/>
      <c r="C241" s="696"/>
      <c r="D241" s="342" t="s">
        <v>5804</v>
      </c>
      <c r="E241" s="316">
        <v>12</v>
      </c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98"/>
      <c r="AE241" s="299"/>
    </row>
    <row r="242" spans="2:31" x14ac:dyDescent="0.25">
      <c r="B242" s="337"/>
      <c r="C242" s="696"/>
      <c r="D242" s="342" t="s">
        <v>5804</v>
      </c>
      <c r="E242" s="316">
        <v>13</v>
      </c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98"/>
      <c r="AE242" s="299"/>
    </row>
    <row r="243" spans="2:31" x14ac:dyDescent="0.25">
      <c r="B243" s="337"/>
      <c r="C243" s="696"/>
      <c r="D243" s="342" t="s">
        <v>5804</v>
      </c>
      <c r="E243" s="316">
        <v>14</v>
      </c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98"/>
      <c r="AE243" s="299"/>
    </row>
    <row r="244" spans="2:31" x14ac:dyDescent="0.25">
      <c r="B244" s="337"/>
      <c r="C244" s="696"/>
      <c r="D244" s="342" t="s">
        <v>5804</v>
      </c>
      <c r="E244" s="316">
        <v>15</v>
      </c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98"/>
      <c r="AE244" s="299"/>
    </row>
    <row r="245" spans="2:31" x14ac:dyDescent="0.25">
      <c r="B245" s="337"/>
      <c r="C245" s="696"/>
      <c r="D245" s="342" t="s">
        <v>5804</v>
      </c>
      <c r="E245" s="316">
        <v>16</v>
      </c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98"/>
      <c r="AE245" s="299"/>
    </row>
    <row r="246" spans="2:31" x14ac:dyDescent="0.25">
      <c r="B246" s="337"/>
      <c r="C246" s="696"/>
      <c r="D246" s="342" t="s">
        <v>5804</v>
      </c>
      <c r="E246" s="316">
        <v>17</v>
      </c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98"/>
      <c r="AE246" s="299"/>
    </row>
    <row r="247" spans="2:31" x14ac:dyDescent="0.25">
      <c r="B247" s="337"/>
      <c r="C247" s="696"/>
      <c r="D247" s="342" t="s">
        <v>5804</v>
      </c>
      <c r="E247" s="316">
        <v>18</v>
      </c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98"/>
      <c r="AE247" s="299"/>
    </row>
    <row r="248" spans="2:31" x14ac:dyDescent="0.25">
      <c r="B248" s="337"/>
      <c r="C248" s="696"/>
      <c r="D248" s="342" t="s">
        <v>5804</v>
      </c>
      <c r="E248" s="316">
        <v>19</v>
      </c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98"/>
      <c r="AE248" s="299"/>
    </row>
    <row r="249" spans="2:31" x14ac:dyDescent="0.25">
      <c r="B249" s="337"/>
      <c r="C249" s="696"/>
      <c r="D249" s="342" t="s">
        <v>5804</v>
      </c>
      <c r="E249" s="316">
        <v>20</v>
      </c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201"/>
      <c r="AB249" s="201"/>
      <c r="AC249" s="201"/>
      <c r="AD249" s="298"/>
      <c r="AE249" s="299"/>
    </row>
    <row r="250" spans="2:31" x14ac:dyDescent="0.25">
      <c r="B250" s="337"/>
      <c r="C250" s="696"/>
      <c r="D250" s="342" t="s">
        <v>5804</v>
      </c>
      <c r="E250" s="316">
        <v>21</v>
      </c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  <c r="AA250" s="201"/>
      <c r="AB250" s="201"/>
      <c r="AC250" s="201"/>
      <c r="AD250" s="298"/>
      <c r="AE250" s="299"/>
    </row>
    <row r="251" spans="2:31" x14ac:dyDescent="0.25">
      <c r="B251" s="337"/>
      <c r="C251" s="696"/>
      <c r="D251" s="342" t="s">
        <v>5804</v>
      </c>
      <c r="E251" s="316">
        <v>22</v>
      </c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1"/>
      <c r="AB251" s="201"/>
      <c r="AC251" s="201"/>
      <c r="AD251" s="298"/>
      <c r="AE251" s="299"/>
    </row>
    <row r="252" spans="2:31" x14ac:dyDescent="0.25">
      <c r="B252" s="337"/>
      <c r="C252" s="696"/>
      <c r="D252" s="342" t="s">
        <v>5804</v>
      </c>
      <c r="E252" s="316">
        <v>23</v>
      </c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201"/>
      <c r="AB252" s="201"/>
      <c r="AC252" s="201"/>
      <c r="AD252" s="298"/>
      <c r="AE252" s="299"/>
    </row>
    <row r="253" spans="2:31" x14ac:dyDescent="0.25">
      <c r="B253" s="337"/>
      <c r="C253" s="696"/>
      <c r="D253" s="342" t="s">
        <v>5804</v>
      </c>
      <c r="E253" s="316">
        <v>24</v>
      </c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  <c r="AB253" s="201"/>
      <c r="AC253" s="201"/>
      <c r="AD253" s="298"/>
      <c r="AE253" s="299"/>
    </row>
    <row r="254" spans="2:31" x14ac:dyDescent="0.25">
      <c r="B254" s="337"/>
      <c r="C254" s="696"/>
      <c r="D254" s="342" t="s">
        <v>5804</v>
      </c>
      <c r="E254" s="316">
        <v>25</v>
      </c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201"/>
      <c r="AB254" s="201"/>
      <c r="AC254" s="201"/>
      <c r="AD254" s="298"/>
      <c r="AE254" s="299"/>
    </row>
    <row r="255" spans="2:31" x14ac:dyDescent="0.25">
      <c r="B255" s="337"/>
      <c r="C255" s="696"/>
      <c r="D255" s="342" t="s">
        <v>5804</v>
      </c>
      <c r="E255" s="316">
        <v>26</v>
      </c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201"/>
      <c r="AB255" s="201"/>
      <c r="AC255" s="201"/>
      <c r="AD255" s="298"/>
      <c r="AE255" s="299"/>
    </row>
    <row r="256" spans="2:31" x14ac:dyDescent="0.25">
      <c r="B256" s="337"/>
      <c r="C256" s="696"/>
      <c r="D256" s="342" t="s">
        <v>5804</v>
      </c>
      <c r="E256" s="316">
        <v>27</v>
      </c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201"/>
      <c r="AB256" s="201"/>
      <c r="AC256" s="201"/>
      <c r="AD256" s="298"/>
      <c r="AE256" s="299"/>
    </row>
    <row r="257" spans="2:31" x14ac:dyDescent="0.25">
      <c r="B257" s="337"/>
      <c r="C257" s="696"/>
      <c r="D257" s="342" t="s">
        <v>5804</v>
      </c>
      <c r="E257" s="316">
        <v>28</v>
      </c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201"/>
      <c r="AB257" s="201"/>
      <c r="AC257" s="201"/>
      <c r="AD257" s="298"/>
      <c r="AE257" s="299"/>
    </row>
    <row r="258" spans="2:31" x14ac:dyDescent="0.25">
      <c r="B258" s="337"/>
      <c r="C258" s="696"/>
      <c r="D258" s="342" t="s">
        <v>5804</v>
      </c>
      <c r="E258" s="316">
        <v>29</v>
      </c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201"/>
      <c r="AB258" s="201"/>
      <c r="AC258" s="201"/>
      <c r="AD258" s="298"/>
      <c r="AE258" s="299"/>
    </row>
    <row r="259" spans="2:31" x14ac:dyDescent="0.25">
      <c r="B259" s="337"/>
      <c r="C259" s="696"/>
      <c r="D259" s="342" t="s">
        <v>5804</v>
      </c>
      <c r="E259" s="316">
        <v>30</v>
      </c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201"/>
      <c r="AB259" s="201"/>
      <c r="AC259" s="201"/>
      <c r="AD259" s="298"/>
      <c r="AE259" s="299"/>
    </row>
    <row r="260" spans="2:31" x14ac:dyDescent="0.25">
      <c r="B260" s="337"/>
      <c r="C260" s="696"/>
      <c r="D260" s="342"/>
      <c r="E260" s="335">
        <v>31</v>
      </c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201"/>
      <c r="AB260" s="201"/>
      <c r="AC260" s="201"/>
      <c r="AD260" s="298"/>
      <c r="AE260" s="299"/>
    </row>
    <row r="261" spans="2:31" ht="15.75" thickBot="1" x14ac:dyDescent="0.3">
      <c r="B261" s="337"/>
      <c r="C261" s="697"/>
      <c r="D261" s="342" t="s">
        <v>5804</v>
      </c>
      <c r="E261" s="336" t="s">
        <v>5867</v>
      </c>
      <c r="F261" s="191" t="str">
        <f>IFERROR((AVERAGE(F230:F260)),"")</f>
        <v/>
      </c>
      <c r="G261" s="191" t="str">
        <f t="shared" ref="G261:AC261" si="7">IFERROR((AVERAGE(G230:G260)),"")</f>
        <v/>
      </c>
      <c r="H261" s="191" t="str">
        <f t="shared" si="7"/>
        <v/>
      </c>
      <c r="I261" s="191" t="str">
        <f t="shared" si="7"/>
        <v/>
      </c>
      <c r="J261" s="191" t="str">
        <f t="shared" si="7"/>
        <v/>
      </c>
      <c r="K261" s="191" t="str">
        <f t="shared" si="7"/>
        <v/>
      </c>
      <c r="L261" s="191" t="str">
        <f t="shared" si="7"/>
        <v/>
      </c>
      <c r="M261" s="191" t="str">
        <f t="shared" si="7"/>
        <v/>
      </c>
      <c r="N261" s="191" t="str">
        <f t="shared" si="7"/>
        <v/>
      </c>
      <c r="O261" s="191" t="str">
        <f t="shared" si="7"/>
        <v/>
      </c>
      <c r="P261" s="191" t="str">
        <f t="shared" si="7"/>
        <v/>
      </c>
      <c r="Q261" s="191" t="str">
        <f t="shared" si="7"/>
        <v/>
      </c>
      <c r="R261" s="191" t="str">
        <f t="shared" si="7"/>
        <v/>
      </c>
      <c r="S261" s="191" t="str">
        <f t="shared" si="7"/>
        <v/>
      </c>
      <c r="T261" s="191" t="str">
        <f t="shared" si="7"/>
        <v/>
      </c>
      <c r="U261" s="191" t="str">
        <f t="shared" si="7"/>
        <v/>
      </c>
      <c r="V261" s="191" t="str">
        <f t="shared" si="7"/>
        <v/>
      </c>
      <c r="W261" s="191" t="str">
        <f t="shared" si="7"/>
        <v/>
      </c>
      <c r="X261" s="191" t="str">
        <f t="shared" si="7"/>
        <v/>
      </c>
      <c r="Y261" s="191" t="str">
        <f t="shared" si="7"/>
        <v/>
      </c>
      <c r="Z261" s="191" t="str">
        <f t="shared" si="7"/>
        <v/>
      </c>
      <c r="AA261" s="191" t="str">
        <f t="shared" si="7"/>
        <v/>
      </c>
      <c r="AB261" s="191" t="str">
        <f t="shared" si="7"/>
        <v/>
      </c>
      <c r="AC261" s="191" t="str">
        <f t="shared" si="7"/>
        <v/>
      </c>
      <c r="AD261" s="298"/>
      <c r="AE261" s="299"/>
    </row>
    <row r="262" spans="2:31" x14ac:dyDescent="0.25">
      <c r="B262" s="337"/>
      <c r="C262" s="696" t="s">
        <v>5805</v>
      </c>
      <c r="D262" s="342" t="s">
        <v>5805</v>
      </c>
      <c r="E262" s="340">
        <v>1</v>
      </c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  <c r="AA262" s="200"/>
      <c r="AB262" s="200"/>
      <c r="AC262" s="200"/>
      <c r="AD262" s="298"/>
      <c r="AE262" s="299"/>
    </row>
    <row r="263" spans="2:31" x14ac:dyDescent="0.25">
      <c r="B263" s="337"/>
      <c r="C263" s="696"/>
      <c r="D263" s="342" t="s">
        <v>5805</v>
      </c>
      <c r="E263" s="316">
        <v>2</v>
      </c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98"/>
      <c r="AE263" s="299"/>
    </row>
    <row r="264" spans="2:31" x14ac:dyDescent="0.25">
      <c r="B264" s="337"/>
      <c r="C264" s="696"/>
      <c r="D264" s="342" t="s">
        <v>5805</v>
      </c>
      <c r="E264" s="316">
        <v>3</v>
      </c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98"/>
      <c r="AE264" s="299"/>
    </row>
    <row r="265" spans="2:31" x14ac:dyDescent="0.25">
      <c r="B265" s="337"/>
      <c r="C265" s="696"/>
      <c r="D265" s="342" t="s">
        <v>5805</v>
      </c>
      <c r="E265" s="316">
        <v>4</v>
      </c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98"/>
      <c r="AE265" s="299"/>
    </row>
    <row r="266" spans="2:31" x14ac:dyDescent="0.25">
      <c r="B266" s="337"/>
      <c r="C266" s="696"/>
      <c r="D266" s="342" t="s">
        <v>5805</v>
      </c>
      <c r="E266" s="316">
        <v>5</v>
      </c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98"/>
      <c r="AE266" s="299"/>
    </row>
    <row r="267" spans="2:31" x14ac:dyDescent="0.25">
      <c r="B267" s="337"/>
      <c r="C267" s="696"/>
      <c r="D267" s="342" t="s">
        <v>5805</v>
      </c>
      <c r="E267" s="316">
        <v>6</v>
      </c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98"/>
      <c r="AE267" s="299"/>
    </row>
    <row r="268" spans="2:31" x14ac:dyDescent="0.25">
      <c r="B268" s="337"/>
      <c r="C268" s="696"/>
      <c r="D268" s="342" t="s">
        <v>5805</v>
      </c>
      <c r="E268" s="316">
        <v>7</v>
      </c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98"/>
      <c r="AE268" s="299"/>
    </row>
    <row r="269" spans="2:31" x14ac:dyDescent="0.25">
      <c r="B269" s="337"/>
      <c r="C269" s="696"/>
      <c r="D269" s="342" t="s">
        <v>5805</v>
      </c>
      <c r="E269" s="316">
        <v>8</v>
      </c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  <c r="AA269" s="201"/>
      <c r="AB269" s="201"/>
      <c r="AC269" s="201"/>
      <c r="AD269" s="298"/>
      <c r="AE269" s="299"/>
    </row>
    <row r="270" spans="2:31" x14ac:dyDescent="0.25">
      <c r="B270" s="337"/>
      <c r="C270" s="696"/>
      <c r="D270" s="342" t="s">
        <v>5805</v>
      </c>
      <c r="E270" s="316">
        <v>9</v>
      </c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98"/>
      <c r="AE270" s="299"/>
    </row>
    <row r="271" spans="2:31" x14ac:dyDescent="0.25">
      <c r="B271" s="337"/>
      <c r="C271" s="696"/>
      <c r="D271" s="342" t="s">
        <v>5805</v>
      </c>
      <c r="E271" s="316">
        <v>10</v>
      </c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98"/>
      <c r="AE271" s="299"/>
    </row>
    <row r="272" spans="2:31" x14ac:dyDescent="0.25">
      <c r="B272" s="337"/>
      <c r="C272" s="696"/>
      <c r="D272" s="342" t="s">
        <v>5805</v>
      </c>
      <c r="E272" s="316">
        <v>11</v>
      </c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98"/>
      <c r="AE272" s="299"/>
    </row>
    <row r="273" spans="2:31" x14ac:dyDescent="0.25">
      <c r="B273" s="337"/>
      <c r="C273" s="696"/>
      <c r="D273" s="342" t="s">
        <v>5805</v>
      </c>
      <c r="E273" s="316">
        <v>12</v>
      </c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98"/>
      <c r="AE273" s="299"/>
    </row>
    <row r="274" spans="2:31" x14ac:dyDescent="0.25">
      <c r="B274" s="337"/>
      <c r="C274" s="696"/>
      <c r="D274" s="342" t="s">
        <v>5805</v>
      </c>
      <c r="E274" s="316">
        <v>13</v>
      </c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  <c r="AA274" s="201"/>
      <c r="AB274" s="201"/>
      <c r="AC274" s="201"/>
      <c r="AD274" s="298"/>
      <c r="AE274" s="299"/>
    </row>
    <row r="275" spans="2:31" x14ac:dyDescent="0.25">
      <c r="B275" s="337"/>
      <c r="C275" s="696"/>
      <c r="D275" s="342" t="s">
        <v>5805</v>
      </c>
      <c r="E275" s="316">
        <v>14</v>
      </c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  <c r="AA275" s="201"/>
      <c r="AB275" s="201"/>
      <c r="AC275" s="201"/>
      <c r="AD275" s="298"/>
      <c r="AE275" s="299"/>
    </row>
    <row r="276" spans="2:31" x14ac:dyDescent="0.25">
      <c r="B276" s="337"/>
      <c r="C276" s="696"/>
      <c r="D276" s="342" t="s">
        <v>5805</v>
      </c>
      <c r="E276" s="316">
        <v>15</v>
      </c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  <c r="AA276" s="201"/>
      <c r="AB276" s="201"/>
      <c r="AC276" s="201"/>
      <c r="AD276" s="298"/>
      <c r="AE276" s="299"/>
    </row>
    <row r="277" spans="2:31" x14ac:dyDescent="0.25">
      <c r="B277" s="337"/>
      <c r="C277" s="696"/>
      <c r="D277" s="342" t="s">
        <v>5805</v>
      </c>
      <c r="E277" s="316">
        <v>16</v>
      </c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98"/>
      <c r="AE277" s="299"/>
    </row>
    <row r="278" spans="2:31" x14ac:dyDescent="0.25">
      <c r="B278" s="337"/>
      <c r="C278" s="696"/>
      <c r="D278" s="342" t="s">
        <v>5805</v>
      </c>
      <c r="E278" s="316">
        <v>17</v>
      </c>
      <c r="F278" s="201"/>
      <c r="G278" s="201"/>
      <c r="H278" s="201"/>
      <c r="I278" s="201"/>
      <c r="J278" s="201"/>
      <c r="K278" s="201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  <c r="AA278" s="201"/>
      <c r="AB278" s="201"/>
      <c r="AC278" s="201"/>
      <c r="AD278" s="298"/>
      <c r="AE278" s="299"/>
    </row>
    <row r="279" spans="2:31" x14ac:dyDescent="0.25">
      <c r="B279" s="337"/>
      <c r="C279" s="696"/>
      <c r="D279" s="342" t="s">
        <v>5805</v>
      </c>
      <c r="E279" s="316">
        <v>18</v>
      </c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  <c r="AA279" s="201"/>
      <c r="AB279" s="201"/>
      <c r="AC279" s="201"/>
      <c r="AD279" s="298"/>
      <c r="AE279" s="299"/>
    </row>
    <row r="280" spans="2:31" x14ac:dyDescent="0.25">
      <c r="B280" s="337"/>
      <c r="C280" s="696"/>
      <c r="D280" s="342" t="s">
        <v>5805</v>
      </c>
      <c r="E280" s="316">
        <v>19</v>
      </c>
      <c r="F280" s="201"/>
      <c r="G280" s="201"/>
      <c r="H280" s="201"/>
      <c r="I280" s="201"/>
      <c r="J280" s="201"/>
      <c r="K280" s="201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98"/>
      <c r="AE280" s="299"/>
    </row>
    <row r="281" spans="2:31" x14ac:dyDescent="0.25">
      <c r="B281" s="337"/>
      <c r="C281" s="696"/>
      <c r="D281" s="342" t="s">
        <v>5805</v>
      </c>
      <c r="E281" s="316">
        <v>20</v>
      </c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  <c r="AA281" s="201"/>
      <c r="AB281" s="201"/>
      <c r="AC281" s="201"/>
      <c r="AD281" s="298"/>
      <c r="AE281" s="299"/>
    </row>
    <row r="282" spans="2:31" x14ac:dyDescent="0.25">
      <c r="B282" s="337"/>
      <c r="C282" s="696"/>
      <c r="D282" s="342" t="s">
        <v>5805</v>
      </c>
      <c r="E282" s="316">
        <v>21</v>
      </c>
      <c r="F282" s="201"/>
      <c r="G282" s="201"/>
      <c r="H282" s="201"/>
      <c r="I282" s="201"/>
      <c r="J282" s="201"/>
      <c r="K282" s="201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  <c r="AA282" s="201"/>
      <c r="AB282" s="201"/>
      <c r="AC282" s="201"/>
      <c r="AD282" s="298"/>
      <c r="AE282" s="299"/>
    </row>
    <row r="283" spans="2:31" x14ac:dyDescent="0.25">
      <c r="B283" s="337"/>
      <c r="C283" s="696"/>
      <c r="D283" s="342" t="s">
        <v>5805</v>
      </c>
      <c r="E283" s="316">
        <v>22</v>
      </c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  <c r="AA283" s="201"/>
      <c r="AB283" s="201"/>
      <c r="AC283" s="201"/>
      <c r="AD283" s="298"/>
      <c r="AE283" s="299"/>
    </row>
    <row r="284" spans="2:31" x14ac:dyDescent="0.25">
      <c r="B284" s="337"/>
      <c r="C284" s="696"/>
      <c r="D284" s="342" t="s">
        <v>5805</v>
      </c>
      <c r="E284" s="316">
        <v>23</v>
      </c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98"/>
      <c r="AE284" s="299"/>
    </row>
    <row r="285" spans="2:31" x14ac:dyDescent="0.25">
      <c r="B285" s="337"/>
      <c r="C285" s="696"/>
      <c r="D285" s="342" t="s">
        <v>5805</v>
      </c>
      <c r="E285" s="316">
        <v>24</v>
      </c>
      <c r="F285" s="201"/>
      <c r="G285" s="201"/>
      <c r="H285" s="201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201"/>
      <c r="AB285" s="201"/>
      <c r="AC285" s="201"/>
      <c r="AD285" s="298"/>
      <c r="AE285" s="299"/>
    </row>
    <row r="286" spans="2:31" x14ac:dyDescent="0.25">
      <c r="B286" s="337"/>
      <c r="C286" s="696"/>
      <c r="D286" s="342" t="s">
        <v>5805</v>
      </c>
      <c r="E286" s="316">
        <v>25</v>
      </c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98"/>
      <c r="AE286" s="299"/>
    </row>
    <row r="287" spans="2:31" x14ac:dyDescent="0.25">
      <c r="B287" s="337"/>
      <c r="C287" s="696"/>
      <c r="D287" s="342" t="s">
        <v>5805</v>
      </c>
      <c r="E287" s="316">
        <v>26</v>
      </c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98"/>
      <c r="AE287" s="299"/>
    </row>
    <row r="288" spans="2:31" x14ac:dyDescent="0.25">
      <c r="B288" s="337"/>
      <c r="C288" s="696"/>
      <c r="D288" s="342" t="s">
        <v>5805</v>
      </c>
      <c r="E288" s="316">
        <v>27</v>
      </c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98"/>
      <c r="AE288" s="299"/>
    </row>
    <row r="289" spans="2:31" x14ac:dyDescent="0.25">
      <c r="B289" s="337"/>
      <c r="C289" s="696"/>
      <c r="D289" s="342" t="s">
        <v>5805</v>
      </c>
      <c r="E289" s="316">
        <v>28</v>
      </c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98"/>
      <c r="AE289" s="299"/>
    </row>
    <row r="290" spans="2:31" x14ac:dyDescent="0.25">
      <c r="B290" s="337"/>
      <c r="C290" s="696"/>
      <c r="D290" s="342" t="s">
        <v>5805</v>
      </c>
      <c r="E290" s="316">
        <v>29</v>
      </c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98"/>
      <c r="AE290" s="299"/>
    </row>
    <row r="291" spans="2:31" x14ac:dyDescent="0.25">
      <c r="B291" s="337"/>
      <c r="C291" s="696"/>
      <c r="D291" s="342"/>
      <c r="E291" s="335">
        <v>30</v>
      </c>
      <c r="F291" s="201"/>
      <c r="G291" s="201"/>
      <c r="H291" s="201"/>
      <c r="I291" s="201"/>
      <c r="J291" s="201"/>
      <c r="K291" s="201"/>
      <c r="L291" s="201"/>
      <c r="M291" s="20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98"/>
      <c r="AE291" s="299"/>
    </row>
    <row r="292" spans="2:31" ht="15.75" thickBot="1" x14ac:dyDescent="0.3">
      <c r="B292" s="337"/>
      <c r="C292" s="697"/>
      <c r="D292" s="342" t="s">
        <v>5805</v>
      </c>
      <c r="E292" s="336" t="s">
        <v>5867</v>
      </c>
      <c r="F292" s="191" t="str">
        <f>IFERROR((AVERAGE(F262:F291)),"")</f>
        <v/>
      </c>
      <c r="G292" s="191" t="str">
        <f t="shared" ref="G292:AC292" si="8">IFERROR((AVERAGE(G262:G291)),"")</f>
        <v/>
      </c>
      <c r="H292" s="191" t="str">
        <f t="shared" si="8"/>
        <v/>
      </c>
      <c r="I292" s="191" t="str">
        <f t="shared" si="8"/>
        <v/>
      </c>
      <c r="J292" s="191" t="str">
        <f t="shared" si="8"/>
        <v/>
      </c>
      <c r="K292" s="191" t="str">
        <f t="shared" si="8"/>
        <v/>
      </c>
      <c r="L292" s="191" t="str">
        <f t="shared" si="8"/>
        <v/>
      </c>
      <c r="M292" s="191" t="str">
        <f t="shared" si="8"/>
        <v/>
      </c>
      <c r="N292" s="191" t="str">
        <f t="shared" si="8"/>
        <v/>
      </c>
      <c r="O292" s="191" t="str">
        <f t="shared" si="8"/>
        <v/>
      </c>
      <c r="P292" s="191" t="str">
        <f t="shared" si="8"/>
        <v/>
      </c>
      <c r="Q292" s="191" t="str">
        <f t="shared" si="8"/>
        <v/>
      </c>
      <c r="R292" s="191" t="str">
        <f t="shared" si="8"/>
        <v/>
      </c>
      <c r="S292" s="191" t="str">
        <f t="shared" si="8"/>
        <v/>
      </c>
      <c r="T292" s="191" t="str">
        <f t="shared" si="8"/>
        <v/>
      </c>
      <c r="U292" s="191" t="str">
        <f t="shared" si="8"/>
        <v/>
      </c>
      <c r="V292" s="191" t="str">
        <f t="shared" si="8"/>
        <v/>
      </c>
      <c r="W292" s="191" t="str">
        <f t="shared" si="8"/>
        <v/>
      </c>
      <c r="X292" s="191" t="str">
        <f t="shared" si="8"/>
        <v/>
      </c>
      <c r="Y292" s="191" t="str">
        <f t="shared" si="8"/>
        <v/>
      </c>
      <c r="Z292" s="191" t="str">
        <f t="shared" si="8"/>
        <v/>
      </c>
      <c r="AA292" s="191" t="str">
        <f t="shared" si="8"/>
        <v/>
      </c>
      <c r="AB292" s="191" t="str">
        <f t="shared" si="8"/>
        <v/>
      </c>
      <c r="AC292" s="191" t="str">
        <f t="shared" si="8"/>
        <v/>
      </c>
      <c r="AD292" s="298"/>
      <c r="AE292" s="299"/>
    </row>
    <row r="293" spans="2:31" x14ac:dyDescent="0.25">
      <c r="B293" s="337"/>
      <c r="C293" s="696" t="s">
        <v>5806</v>
      </c>
      <c r="D293" s="342" t="s">
        <v>5806</v>
      </c>
      <c r="E293" s="340">
        <v>1</v>
      </c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  <c r="AA293" s="200"/>
      <c r="AB293" s="200"/>
      <c r="AC293" s="200"/>
      <c r="AD293" s="298"/>
      <c r="AE293" s="299"/>
    </row>
    <row r="294" spans="2:31" x14ac:dyDescent="0.25">
      <c r="B294" s="337"/>
      <c r="C294" s="696"/>
      <c r="D294" s="342" t="s">
        <v>5806</v>
      </c>
      <c r="E294" s="316">
        <v>2</v>
      </c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98"/>
      <c r="AE294" s="299"/>
    </row>
    <row r="295" spans="2:31" x14ac:dyDescent="0.25">
      <c r="B295" s="337"/>
      <c r="C295" s="696"/>
      <c r="D295" s="342" t="s">
        <v>5806</v>
      </c>
      <c r="E295" s="316">
        <v>3</v>
      </c>
      <c r="F295" s="201"/>
      <c r="G295" s="201"/>
      <c r="H295" s="201"/>
      <c r="I295" s="201"/>
      <c r="J295" s="201"/>
      <c r="K295" s="201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98"/>
      <c r="AE295" s="299"/>
    </row>
    <row r="296" spans="2:31" x14ac:dyDescent="0.25">
      <c r="B296" s="337"/>
      <c r="C296" s="696"/>
      <c r="D296" s="342" t="s">
        <v>5806</v>
      </c>
      <c r="E296" s="316">
        <v>4</v>
      </c>
      <c r="F296" s="201"/>
      <c r="G296" s="201"/>
      <c r="H296" s="201"/>
      <c r="I296" s="201"/>
      <c r="J296" s="201"/>
      <c r="K296" s="201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98"/>
      <c r="AE296" s="299"/>
    </row>
    <row r="297" spans="2:31" x14ac:dyDescent="0.25">
      <c r="B297" s="337"/>
      <c r="C297" s="696"/>
      <c r="D297" s="342" t="s">
        <v>5806</v>
      </c>
      <c r="E297" s="316">
        <v>5</v>
      </c>
      <c r="F297" s="201"/>
      <c r="G297" s="201"/>
      <c r="H297" s="201"/>
      <c r="I297" s="201"/>
      <c r="J297" s="201"/>
      <c r="K297" s="201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98"/>
      <c r="AE297" s="299"/>
    </row>
    <row r="298" spans="2:31" x14ac:dyDescent="0.25">
      <c r="B298" s="337"/>
      <c r="C298" s="696"/>
      <c r="D298" s="342" t="s">
        <v>5806</v>
      </c>
      <c r="E298" s="316">
        <v>6</v>
      </c>
      <c r="F298" s="201"/>
      <c r="G298" s="201"/>
      <c r="H298" s="201"/>
      <c r="I298" s="201"/>
      <c r="J298" s="201"/>
      <c r="K298" s="201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98"/>
      <c r="AE298" s="299"/>
    </row>
    <row r="299" spans="2:31" x14ac:dyDescent="0.25">
      <c r="B299" s="337"/>
      <c r="C299" s="696"/>
      <c r="D299" s="342" t="s">
        <v>5806</v>
      </c>
      <c r="E299" s="316">
        <v>7</v>
      </c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98"/>
      <c r="AE299" s="299"/>
    </row>
    <row r="300" spans="2:31" x14ac:dyDescent="0.25">
      <c r="B300" s="337"/>
      <c r="C300" s="696"/>
      <c r="D300" s="342" t="s">
        <v>5806</v>
      </c>
      <c r="E300" s="316">
        <v>8</v>
      </c>
      <c r="F300" s="201"/>
      <c r="G300" s="201"/>
      <c r="H300" s="201"/>
      <c r="I300" s="201"/>
      <c r="J300" s="201"/>
      <c r="K300" s="201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98"/>
      <c r="AE300" s="299"/>
    </row>
    <row r="301" spans="2:31" x14ac:dyDescent="0.25">
      <c r="B301" s="337"/>
      <c r="C301" s="696"/>
      <c r="D301" s="342" t="s">
        <v>5806</v>
      </c>
      <c r="E301" s="316">
        <v>9</v>
      </c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98"/>
      <c r="AE301" s="299"/>
    </row>
    <row r="302" spans="2:31" x14ac:dyDescent="0.25">
      <c r="B302" s="337"/>
      <c r="C302" s="696"/>
      <c r="D302" s="342" t="s">
        <v>5806</v>
      </c>
      <c r="E302" s="316">
        <v>10</v>
      </c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98"/>
      <c r="AE302" s="299"/>
    </row>
    <row r="303" spans="2:31" x14ac:dyDescent="0.25">
      <c r="B303" s="337"/>
      <c r="C303" s="696"/>
      <c r="D303" s="342" t="s">
        <v>5806</v>
      </c>
      <c r="E303" s="316">
        <v>11</v>
      </c>
      <c r="F303" s="201"/>
      <c r="G303" s="201"/>
      <c r="H303" s="201"/>
      <c r="I303" s="201"/>
      <c r="J303" s="201"/>
      <c r="K303" s="201"/>
      <c r="L303" s="201"/>
      <c r="M303" s="201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  <c r="AA303" s="201"/>
      <c r="AB303" s="201"/>
      <c r="AC303" s="201"/>
      <c r="AD303" s="298"/>
      <c r="AE303" s="299"/>
    </row>
    <row r="304" spans="2:31" x14ac:dyDescent="0.25">
      <c r="B304" s="337"/>
      <c r="C304" s="696"/>
      <c r="D304" s="342" t="s">
        <v>5806</v>
      </c>
      <c r="E304" s="316">
        <v>12</v>
      </c>
      <c r="F304" s="201"/>
      <c r="G304" s="201"/>
      <c r="H304" s="201"/>
      <c r="I304" s="201"/>
      <c r="J304" s="201"/>
      <c r="K304" s="201"/>
      <c r="L304" s="201"/>
      <c r="M304" s="201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  <c r="AA304" s="201"/>
      <c r="AB304" s="201"/>
      <c r="AC304" s="201"/>
      <c r="AD304" s="298"/>
      <c r="AE304" s="299"/>
    </row>
    <row r="305" spans="2:31" x14ac:dyDescent="0.25">
      <c r="B305" s="337"/>
      <c r="C305" s="696"/>
      <c r="D305" s="342" t="s">
        <v>5806</v>
      </c>
      <c r="E305" s="316">
        <v>13</v>
      </c>
      <c r="F305" s="201"/>
      <c r="G305" s="201"/>
      <c r="H305" s="201"/>
      <c r="I305" s="201"/>
      <c r="J305" s="201"/>
      <c r="K305" s="201"/>
      <c r="L305" s="201"/>
      <c r="M305" s="20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  <c r="AA305" s="201"/>
      <c r="AB305" s="201"/>
      <c r="AC305" s="201"/>
      <c r="AD305" s="298"/>
      <c r="AE305" s="299"/>
    </row>
    <row r="306" spans="2:31" x14ac:dyDescent="0.25">
      <c r="B306" s="337"/>
      <c r="C306" s="696"/>
      <c r="D306" s="342" t="s">
        <v>5806</v>
      </c>
      <c r="E306" s="316">
        <v>14</v>
      </c>
      <c r="F306" s="201"/>
      <c r="G306" s="201"/>
      <c r="H306" s="201"/>
      <c r="I306" s="201"/>
      <c r="J306" s="201"/>
      <c r="K306" s="201"/>
      <c r="L306" s="201"/>
      <c r="M306" s="201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98"/>
      <c r="AE306" s="299"/>
    </row>
    <row r="307" spans="2:31" x14ac:dyDescent="0.25">
      <c r="B307" s="337"/>
      <c r="C307" s="696"/>
      <c r="D307" s="342" t="s">
        <v>5806</v>
      </c>
      <c r="E307" s="316">
        <v>15</v>
      </c>
      <c r="F307" s="201"/>
      <c r="G307" s="201"/>
      <c r="H307" s="201"/>
      <c r="I307" s="201"/>
      <c r="J307" s="201"/>
      <c r="K307" s="201"/>
      <c r="L307" s="201"/>
      <c r="M307" s="20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  <c r="AA307" s="201"/>
      <c r="AB307" s="201"/>
      <c r="AC307" s="201"/>
      <c r="AD307" s="298"/>
      <c r="AE307" s="299"/>
    </row>
    <row r="308" spans="2:31" x14ac:dyDescent="0.25">
      <c r="B308" s="337"/>
      <c r="C308" s="696"/>
      <c r="D308" s="342" t="s">
        <v>5806</v>
      </c>
      <c r="E308" s="316">
        <v>16</v>
      </c>
      <c r="F308" s="201"/>
      <c r="G308" s="201"/>
      <c r="H308" s="201"/>
      <c r="I308" s="201"/>
      <c r="J308" s="201"/>
      <c r="K308" s="201"/>
      <c r="L308" s="201"/>
      <c r="M308" s="201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  <c r="AA308" s="201"/>
      <c r="AB308" s="201"/>
      <c r="AC308" s="201"/>
      <c r="AD308" s="298"/>
      <c r="AE308" s="299"/>
    </row>
    <row r="309" spans="2:31" x14ac:dyDescent="0.25">
      <c r="B309" s="337"/>
      <c r="C309" s="696"/>
      <c r="D309" s="342" t="s">
        <v>5806</v>
      </c>
      <c r="E309" s="316">
        <v>17</v>
      </c>
      <c r="F309" s="201"/>
      <c r="G309" s="201"/>
      <c r="H309" s="201"/>
      <c r="I309" s="201"/>
      <c r="J309" s="201"/>
      <c r="K309" s="201"/>
      <c r="L309" s="201"/>
      <c r="M309" s="201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  <c r="AA309" s="201"/>
      <c r="AB309" s="201"/>
      <c r="AC309" s="201"/>
      <c r="AD309" s="298"/>
      <c r="AE309" s="299"/>
    </row>
    <row r="310" spans="2:31" x14ac:dyDescent="0.25">
      <c r="B310" s="337"/>
      <c r="C310" s="696"/>
      <c r="D310" s="342" t="s">
        <v>5806</v>
      </c>
      <c r="E310" s="316">
        <v>18</v>
      </c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  <c r="AA310" s="201"/>
      <c r="AB310" s="201"/>
      <c r="AC310" s="201"/>
      <c r="AD310" s="298"/>
      <c r="AE310" s="299"/>
    </row>
    <row r="311" spans="2:31" x14ac:dyDescent="0.25">
      <c r="B311" s="337"/>
      <c r="C311" s="696"/>
      <c r="D311" s="342" t="s">
        <v>5806</v>
      </c>
      <c r="E311" s="316">
        <v>19</v>
      </c>
      <c r="F311" s="201"/>
      <c r="G311" s="201"/>
      <c r="H311" s="201"/>
      <c r="I311" s="201"/>
      <c r="J311" s="201"/>
      <c r="K311" s="201"/>
      <c r="L311" s="201"/>
      <c r="M311" s="201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  <c r="AA311" s="201"/>
      <c r="AB311" s="201"/>
      <c r="AC311" s="201"/>
      <c r="AD311" s="298"/>
      <c r="AE311" s="299"/>
    </row>
    <row r="312" spans="2:31" x14ac:dyDescent="0.25">
      <c r="B312" s="337"/>
      <c r="C312" s="696"/>
      <c r="D312" s="342" t="s">
        <v>5806</v>
      </c>
      <c r="E312" s="316">
        <v>20</v>
      </c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201"/>
      <c r="AB312" s="201"/>
      <c r="AC312" s="201"/>
      <c r="AD312" s="298"/>
      <c r="AE312" s="299"/>
    </row>
    <row r="313" spans="2:31" x14ac:dyDescent="0.25">
      <c r="B313" s="337"/>
      <c r="C313" s="696"/>
      <c r="D313" s="342" t="s">
        <v>5806</v>
      </c>
      <c r="E313" s="316">
        <v>21</v>
      </c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201"/>
      <c r="AB313" s="201"/>
      <c r="AC313" s="201"/>
      <c r="AD313" s="298"/>
      <c r="AE313" s="299"/>
    </row>
    <row r="314" spans="2:31" x14ac:dyDescent="0.25">
      <c r="B314" s="337"/>
      <c r="C314" s="696"/>
      <c r="D314" s="342" t="s">
        <v>5806</v>
      </c>
      <c r="E314" s="316">
        <v>22</v>
      </c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201"/>
      <c r="AB314" s="201"/>
      <c r="AC314" s="201"/>
      <c r="AD314" s="298"/>
      <c r="AE314" s="299"/>
    </row>
    <row r="315" spans="2:31" x14ac:dyDescent="0.25">
      <c r="B315" s="337"/>
      <c r="C315" s="696"/>
      <c r="D315" s="342" t="s">
        <v>5806</v>
      </c>
      <c r="E315" s="316">
        <v>23</v>
      </c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201"/>
      <c r="AB315" s="201"/>
      <c r="AC315" s="201"/>
      <c r="AD315" s="298"/>
      <c r="AE315" s="299"/>
    </row>
    <row r="316" spans="2:31" x14ac:dyDescent="0.25">
      <c r="B316" s="337"/>
      <c r="C316" s="696"/>
      <c r="D316" s="342" t="s">
        <v>5806</v>
      </c>
      <c r="E316" s="316">
        <v>24</v>
      </c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98"/>
      <c r="AE316" s="299"/>
    </row>
    <row r="317" spans="2:31" x14ac:dyDescent="0.25">
      <c r="B317" s="337"/>
      <c r="C317" s="696"/>
      <c r="D317" s="342" t="s">
        <v>5806</v>
      </c>
      <c r="E317" s="316">
        <v>25</v>
      </c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201"/>
      <c r="AB317" s="201"/>
      <c r="AC317" s="201"/>
      <c r="AD317" s="298"/>
      <c r="AE317" s="299"/>
    </row>
    <row r="318" spans="2:31" x14ac:dyDescent="0.25">
      <c r="B318" s="337"/>
      <c r="C318" s="696"/>
      <c r="D318" s="342" t="s">
        <v>5806</v>
      </c>
      <c r="E318" s="316">
        <v>26</v>
      </c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201"/>
      <c r="AB318" s="201"/>
      <c r="AC318" s="201"/>
      <c r="AD318" s="298"/>
      <c r="AE318" s="299"/>
    </row>
    <row r="319" spans="2:31" x14ac:dyDescent="0.25">
      <c r="B319" s="337"/>
      <c r="C319" s="696"/>
      <c r="D319" s="342" t="s">
        <v>5806</v>
      </c>
      <c r="E319" s="316">
        <v>27</v>
      </c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201"/>
      <c r="AB319" s="201"/>
      <c r="AC319" s="201"/>
      <c r="AD319" s="298"/>
      <c r="AE319" s="299"/>
    </row>
    <row r="320" spans="2:31" x14ac:dyDescent="0.25">
      <c r="B320" s="337"/>
      <c r="C320" s="696"/>
      <c r="D320" s="342" t="s">
        <v>5806</v>
      </c>
      <c r="E320" s="316">
        <v>28</v>
      </c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201"/>
      <c r="AB320" s="201"/>
      <c r="AC320" s="201"/>
      <c r="AD320" s="298"/>
      <c r="AE320" s="299"/>
    </row>
    <row r="321" spans="2:31" x14ac:dyDescent="0.25">
      <c r="B321" s="337"/>
      <c r="C321" s="696"/>
      <c r="D321" s="342" t="s">
        <v>5806</v>
      </c>
      <c r="E321" s="316">
        <v>29</v>
      </c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  <c r="AA321" s="201"/>
      <c r="AB321" s="201"/>
      <c r="AC321" s="201"/>
      <c r="AD321" s="298"/>
      <c r="AE321" s="299"/>
    </row>
    <row r="322" spans="2:31" x14ac:dyDescent="0.25">
      <c r="B322" s="337"/>
      <c r="C322" s="696"/>
      <c r="D322" s="342" t="s">
        <v>5806</v>
      </c>
      <c r="E322" s="316">
        <v>30</v>
      </c>
      <c r="F322" s="201"/>
      <c r="G322" s="201"/>
      <c r="H322" s="201"/>
      <c r="I322" s="201"/>
      <c r="J322" s="201"/>
      <c r="K322" s="201"/>
      <c r="L322" s="201"/>
      <c r="M322" s="201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  <c r="AA322" s="201"/>
      <c r="AB322" s="201"/>
      <c r="AC322" s="201"/>
      <c r="AD322" s="298"/>
      <c r="AE322" s="299"/>
    </row>
    <row r="323" spans="2:31" x14ac:dyDescent="0.25">
      <c r="B323" s="337"/>
      <c r="C323" s="696"/>
      <c r="D323" s="342"/>
      <c r="E323" s="335">
        <v>31</v>
      </c>
      <c r="F323" s="201"/>
      <c r="G323" s="201"/>
      <c r="H323" s="201"/>
      <c r="I323" s="201"/>
      <c r="J323" s="201"/>
      <c r="K323" s="201"/>
      <c r="L323" s="201"/>
      <c r="M323" s="201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  <c r="AA323" s="201"/>
      <c r="AB323" s="201"/>
      <c r="AC323" s="201"/>
      <c r="AD323" s="298"/>
      <c r="AE323" s="299"/>
    </row>
    <row r="324" spans="2:31" ht="15.75" thickBot="1" x14ac:dyDescent="0.3">
      <c r="B324" s="337"/>
      <c r="C324" s="697"/>
      <c r="D324" s="342" t="s">
        <v>5806</v>
      </c>
      <c r="E324" s="336" t="s">
        <v>5867</v>
      </c>
      <c r="F324" s="191" t="str">
        <f>IFERROR((AVERAGE(F293:F323)),"")</f>
        <v/>
      </c>
      <c r="G324" s="191" t="str">
        <f t="shared" ref="G324:AC324" si="9">IFERROR((AVERAGE(G293:G323)),"")</f>
        <v/>
      </c>
      <c r="H324" s="191" t="str">
        <f t="shared" si="9"/>
        <v/>
      </c>
      <c r="I324" s="191" t="str">
        <f t="shared" si="9"/>
        <v/>
      </c>
      <c r="J324" s="191" t="str">
        <f t="shared" si="9"/>
        <v/>
      </c>
      <c r="K324" s="191" t="str">
        <f t="shared" si="9"/>
        <v/>
      </c>
      <c r="L324" s="191" t="str">
        <f t="shared" si="9"/>
        <v/>
      </c>
      <c r="M324" s="191" t="str">
        <f t="shared" si="9"/>
        <v/>
      </c>
      <c r="N324" s="191" t="str">
        <f t="shared" si="9"/>
        <v/>
      </c>
      <c r="O324" s="191" t="str">
        <f t="shared" si="9"/>
        <v/>
      </c>
      <c r="P324" s="191" t="str">
        <f t="shared" si="9"/>
        <v/>
      </c>
      <c r="Q324" s="191" t="str">
        <f t="shared" si="9"/>
        <v/>
      </c>
      <c r="R324" s="191" t="str">
        <f t="shared" si="9"/>
        <v/>
      </c>
      <c r="S324" s="191" t="str">
        <f t="shared" si="9"/>
        <v/>
      </c>
      <c r="T324" s="191" t="str">
        <f t="shared" si="9"/>
        <v/>
      </c>
      <c r="U324" s="191" t="str">
        <f t="shared" si="9"/>
        <v/>
      </c>
      <c r="V324" s="191" t="str">
        <f t="shared" si="9"/>
        <v/>
      </c>
      <c r="W324" s="191" t="str">
        <f t="shared" si="9"/>
        <v/>
      </c>
      <c r="X324" s="191" t="str">
        <f t="shared" si="9"/>
        <v/>
      </c>
      <c r="Y324" s="191" t="str">
        <f t="shared" si="9"/>
        <v/>
      </c>
      <c r="Z324" s="191" t="str">
        <f t="shared" si="9"/>
        <v/>
      </c>
      <c r="AA324" s="191" t="str">
        <f t="shared" si="9"/>
        <v/>
      </c>
      <c r="AB324" s="191" t="str">
        <f t="shared" si="9"/>
        <v/>
      </c>
      <c r="AC324" s="191" t="str">
        <f t="shared" si="9"/>
        <v/>
      </c>
      <c r="AD324" s="298"/>
      <c r="AE324" s="299"/>
    </row>
    <row r="325" spans="2:31" x14ac:dyDescent="0.25">
      <c r="B325" s="337"/>
      <c r="C325" s="696" t="s">
        <v>5807</v>
      </c>
      <c r="D325" s="342" t="s">
        <v>5807</v>
      </c>
      <c r="E325" s="340">
        <v>1</v>
      </c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  <c r="AA325" s="200"/>
      <c r="AB325" s="200"/>
      <c r="AC325" s="200"/>
      <c r="AD325" s="298"/>
      <c r="AE325" s="299"/>
    </row>
    <row r="326" spans="2:31" x14ac:dyDescent="0.25">
      <c r="B326" s="337"/>
      <c r="C326" s="696"/>
      <c r="D326" s="342" t="s">
        <v>5807</v>
      </c>
      <c r="E326" s="316">
        <v>2</v>
      </c>
      <c r="F326" s="201"/>
      <c r="G326" s="201"/>
      <c r="H326" s="201"/>
      <c r="I326" s="201"/>
      <c r="J326" s="201"/>
      <c r="K326" s="201"/>
      <c r="L326" s="201"/>
      <c r="M326" s="201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  <c r="AA326" s="201"/>
      <c r="AB326" s="201"/>
      <c r="AC326" s="201"/>
      <c r="AD326" s="298"/>
      <c r="AE326" s="299"/>
    </row>
    <row r="327" spans="2:31" x14ac:dyDescent="0.25">
      <c r="B327" s="337"/>
      <c r="C327" s="696"/>
      <c r="D327" s="342" t="s">
        <v>5807</v>
      </c>
      <c r="E327" s="316">
        <v>3</v>
      </c>
      <c r="F327" s="201"/>
      <c r="G327" s="201"/>
      <c r="H327" s="201"/>
      <c r="I327" s="201"/>
      <c r="J327" s="201"/>
      <c r="K327" s="201"/>
      <c r="L327" s="201"/>
      <c r="M327" s="20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  <c r="AA327" s="201"/>
      <c r="AB327" s="201"/>
      <c r="AC327" s="201"/>
      <c r="AD327" s="298"/>
      <c r="AE327" s="299"/>
    </row>
    <row r="328" spans="2:31" x14ac:dyDescent="0.25">
      <c r="B328" s="337"/>
      <c r="C328" s="696"/>
      <c r="D328" s="342" t="s">
        <v>5807</v>
      </c>
      <c r="E328" s="316">
        <v>4</v>
      </c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201"/>
      <c r="AB328" s="201"/>
      <c r="AC328" s="201"/>
      <c r="AD328" s="298"/>
      <c r="AE328" s="299"/>
    </row>
    <row r="329" spans="2:31" x14ac:dyDescent="0.25">
      <c r="B329" s="337"/>
      <c r="C329" s="696"/>
      <c r="D329" s="342" t="s">
        <v>5807</v>
      </c>
      <c r="E329" s="316">
        <v>5</v>
      </c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  <c r="AA329" s="201"/>
      <c r="AB329" s="201"/>
      <c r="AC329" s="201"/>
      <c r="AD329" s="298"/>
      <c r="AE329" s="299"/>
    </row>
    <row r="330" spans="2:31" x14ac:dyDescent="0.25">
      <c r="B330" s="337"/>
      <c r="C330" s="696"/>
      <c r="D330" s="342" t="s">
        <v>5807</v>
      </c>
      <c r="E330" s="316">
        <v>6</v>
      </c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98"/>
      <c r="AE330" s="299"/>
    </row>
    <row r="331" spans="2:31" x14ac:dyDescent="0.25">
      <c r="B331" s="337"/>
      <c r="C331" s="696"/>
      <c r="D331" s="342" t="s">
        <v>5807</v>
      </c>
      <c r="E331" s="316">
        <v>7</v>
      </c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98"/>
      <c r="AE331" s="299"/>
    </row>
    <row r="332" spans="2:31" x14ac:dyDescent="0.25">
      <c r="B332" s="337"/>
      <c r="C332" s="696"/>
      <c r="D332" s="342" t="s">
        <v>5807</v>
      </c>
      <c r="E332" s="316">
        <v>8</v>
      </c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98"/>
      <c r="AE332" s="299"/>
    </row>
    <row r="333" spans="2:31" x14ac:dyDescent="0.25">
      <c r="B333" s="337"/>
      <c r="C333" s="696"/>
      <c r="D333" s="342" t="s">
        <v>5807</v>
      </c>
      <c r="E333" s="316">
        <v>9</v>
      </c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98"/>
      <c r="AE333" s="299"/>
    </row>
    <row r="334" spans="2:31" x14ac:dyDescent="0.25">
      <c r="B334" s="337"/>
      <c r="C334" s="696"/>
      <c r="D334" s="342" t="s">
        <v>5807</v>
      </c>
      <c r="E334" s="316">
        <v>10</v>
      </c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98"/>
      <c r="AE334" s="299"/>
    </row>
    <row r="335" spans="2:31" x14ac:dyDescent="0.25">
      <c r="B335" s="337"/>
      <c r="C335" s="696"/>
      <c r="D335" s="342" t="s">
        <v>5807</v>
      </c>
      <c r="E335" s="316">
        <v>11</v>
      </c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98"/>
      <c r="AE335" s="299"/>
    </row>
    <row r="336" spans="2:31" x14ac:dyDescent="0.25">
      <c r="B336" s="337"/>
      <c r="C336" s="696"/>
      <c r="D336" s="342" t="s">
        <v>5807</v>
      </c>
      <c r="E336" s="316">
        <v>12</v>
      </c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98"/>
      <c r="AE336" s="299"/>
    </row>
    <row r="337" spans="2:31" x14ac:dyDescent="0.25">
      <c r="B337" s="337"/>
      <c r="C337" s="696"/>
      <c r="D337" s="342" t="s">
        <v>5807</v>
      </c>
      <c r="E337" s="316">
        <v>13</v>
      </c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98"/>
      <c r="AE337" s="299"/>
    </row>
    <row r="338" spans="2:31" x14ac:dyDescent="0.25">
      <c r="B338" s="337"/>
      <c r="C338" s="696"/>
      <c r="D338" s="342" t="s">
        <v>5807</v>
      </c>
      <c r="E338" s="316">
        <v>14</v>
      </c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201"/>
      <c r="AB338" s="201"/>
      <c r="AC338" s="201"/>
      <c r="AD338" s="298"/>
      <c r="AE338" s="299"/>
    </row>
    <row r="339" spans="2:31" x14ac:dyDescent="0.25">
      <c r="B339" s="337"/>
      <c r="C339" s="696"/>
      <c r="D339" s="342" t="s">
        <v>5807</v>
      </c>
      <c r="E339" s="316">
        <v>15</v>
      </c>
      <c r="F339" s="201"/>
      <c r="G339" s="201"/>
      <c r="H339" s="201"/>
      <c r="I339" s="201"/>
      <c r="J339" s="201"/>
      <c r="K339" s="201"/>
      <c r="L339" s="201"/>
      <c r="M339" s="20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201"/>
      <c r="AB339" s="201"/>
      <c r="AC339" s="201"/>
      <c r="AD339" s="298"/>
      <c r="AE339" s="299"/>
    </row>
    <row r="340" spans="2:31" x14ac:dyDescent="0.25">
      <c r="B340" s="337"/>
      <c r="C340" s="696"/>
      <c r="D340" s="342" t="s">
        <v>5807</v>
      </c>
      <c r="E340" s="316">
        <v>16</v>
      </c>
      <c r="F340" s="201"/>
      <c r="G340" s="201"/>
      <c r="H340" s="201"/>
      <c r="I340" s="201"/>
      <c r="J340" s="201"/>
      <c r="K340" s="201"/>
      <c r="L340" s="201"/>
      <c r="M340" s="201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  <c r="AA340" s="201"/>
      <c r="AB340" s="201"/>
      <c r="AC340" s="201"/>
      <c r="AD340" s="298"/>
      <c r="AE340" s="299"/>
    </row>
    <row r="341" spans="2:31" x14ac:dyDescent="0.25">
      <c r="B341" s="337"/>
      <c r="C341" s="696"/>
      <c r="D341" s="342" t="s">
        <v>5807</v>
      </c>
      <c r="E341" s="316">
        <v>17</v>
      </c>
      <c r="F341" s="201"/>
      <c r="G341" s="201"/>
      <c r="H341" s="201"/>
      <c r="I341" s="201"/>
      <c r="J341" s="201"/>
      <c r="K341" s="201"/>
      <c r="L341" s="201"/>
      <c r="M341" s="201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  <c r="AA341" s="201"/>
      <c r="AB341" s="201"/>
      <c r="AC341" s="201"/>
      <c r="AD341" s="298"/>
      <c r="AE341" s="299"/>
    </row>
    <row r="342" spans="2:31" x14ac:dyDescent="0.25">
      <c r="B342" s="337"/>
      <c r="C342" s="696"/>
      <c r="D342" s="342" t="s">
        <v>5807</v>
      </c>
      <c r="E342" s="316">
        <v>18</v>
      </c>
      <c r="F342" s="201"/>
      <c r="G342" s="201"/>
      <c r="H342" s="201"/>
      <c r="I342" s="201"/>
      <c r="J342" s="201"/>
      <c r="K342" s="201"/>
      <c r="L342" s="201"/>
      <c r="M342" s="20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  <c r="AA342" s="201"/>
      <c r="AB342" s="201"/>
      <c r="AC342" s="201"/>
      <c r="AD342" s="298"/>
      <c r="AE342" s="299"/>
    </row>
    <row r="343" spans="2:31" x14ac:dyDescent="0.25">
      <c r="B343" s="337"/>
      <c r="C343" s="696"/>
      <c r="D343" s="342" t="s">
        <v>5807</v>
      </c>
      <c r="E343" s="316">
        <v>19</v>
      </c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201"/>
      <c r="AB343" s="201"/>
      <c r="AC343" s="201"/>
      <c r="AD343" s="298"/>
      <c r="AE343" s="299"/>
    </row>
    <row r="344" spans="2:31" x14ac:dyDescent="0.25">
      <c r="B344" s="337"/>
      <c r="C344" s="696"/>
      <c r="D344" s="342" t="s">
        <v>5807</v>
      </c>
      <c r="E344" s="316">
        <v>20</v>
      </c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98"/>
      <c r="AE344" s="299"/>
    </row>
    <row r="345" spans="2:31" x14ac:dyDescent="0.25">
      <c r="B345" s="337"/>
      <c r="C345" s="696"/>
      <c r="D345" s="342" t="s">
        <v>5807</v>
      </c>
      <c r="E345" s="316">
        <v>21</v>
      </c>
      <c r="F345" s="201"/>
      <c r="G345" s="201"/>
      <c r="H345" s="201"/>
      <c r="I345" s="201"/>
      <c r="J345" s="201"/>
      <c r="K345" s="201"/>
      <c r="L345" s="201"/>
      <c r="M345" s="20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98"/>
      <c r="AE345" s="299"/>
    </row>
    <row r="346" spans="2:31" x14ac:dyDescent="0.25">
      <c r="B346" s="337"/>
      <c r="C346" s="696"/>
      <c r="D346" s="342" t="s">
        <v>5807</v>
      </c>
      <c r="E346" s="316">
        <v>22</v>
      </c>
      <c r="F346" s="201"/>
      <c r="G346" s="201"/>
      <c r="H346" s="201"/>
      <c r="I346" s="201"/>
      <c r="J346" s="201"/>
      <c r="K346" s="201"/>
      <c r="L346" s="201"/>
      <c r="M346" s="20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98"/>
      <c r="AE346" s="299"/>
    </row>
    <row r="347" spans="2:31" x14ac:dyDescent="0.25">
      <c r="B347" s="337"/>
      <c r="C347" s="696"/>
      <c r="D347" s="342" t="s">
        <v>5807</v>
      </c>
      <c r="E347" s="316">
        <v>23</v>
      </c>
      <c r="F347" s="201"/>
      <c r="G347" s="201"/>
      <c r="H347" s="201"/>
      <c r="I347" s="201"/>
      <c r="J347" s="201"/>
      <c r="K347" s="201"/>
      <c r="L347" s="201"/>
      <c r="M347" s="201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  <c r="AA347" s="201"/>
      <c r="AB347" s="201"/>
      <c r="AC347" s="201"/>
      <c r="AD347" s="298"/>
      <c r="AE347" s="299"/>
    </row>
    <row r="348" spans="2:31" x14ac:dyDescent="0.25">
      <c r="B348" s="337"/>
      <c r="C348" s="696"/>
      <c r="D348" s="342" t="s">
        <v>5807</v>
      </c>
      <c r="E348" s="316">
        <v>24</v>
      </c>
      <c r="F348" s="201"/>
      <c r="G348" s="201"/>
      <c r="H348" s="201"/>
      <c r="I348" s="201"/>
      <c r="J348" s="201"/>
      <c r="K348" s="201"/>
      <c r="L348" s="201"/>
      <c r="M348" s="201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  <c r="AA348" s="201"/>
      <c r="AB348" s="201"/>
      <c r="AC348" s="201"/>
      <c r="AD348" s="298"/>
      <c r="AE348" s="299"/>
    </row>
    <row r="349" spans="2:31" x14ac:dyDescent="0.25">
      <c r="B349" s="337"/>
      <c r="C349" s="696"/>
      <c r="D349" s="342" t="s">
        <v>5807</v>
      </c>
      <c r="E349" s="316">
        <v>25</v>
      </c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98"/>
      <c r="AE349" s="299"/>
    </row>
    <row r="350" spans="2:31" x14ac:dyDescent="0.25">
      <c r="B350" s="337"/>
      <c r="C350" s="696"/>
      <c r="D350" s="342" t="s">
        <v>5807</v>
      </c>
      <c r="E350" s="316">
        <v>26</v>
      </c>
      <c r="F350" s="201"/>
      <c r="G350" s="201"/>
      <c r="H350" s="201"/>
      <c r="I350" s="201"/>
      <c r="J350" s="201"/>
      <c r="K350" s="201"/>
      <c r="L350" s="201"/>
      <c r="M350" s="201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  <c r="AA350" s="201"/>
      <c r="AB350" s="201"/>
      <c r="AC350" s="201"/>
      <c r="AD350" s="298"/>
      <c r="AE350" s="299"/>
    </row>
    <row r="351" spans="2:31" x14ac:dyDescent="0.25">
      <c r="B351" s="337"/>
      <c r="C351" s="696"/>
      <c r="D351" s="342" t="s">
        <v>5807</v>
      </c>
      <c r="E351" s="316">
        <v>27</v>
      </c>
      <c r="F351" s="201"/>
      <c r="G351" s="201"/>
      <c r="H351" s="201"/>
      <c r="I351" s="201"/>
      <c r="J351" s="201"/>
      <c r="K351" s="201"/>
      <c r="L351" s="201"/>
      <c r="M351" s="201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  <c r="AA351" s="201"/>
      <c r="AB351" s="201"/>
      <c r="AC351" s="201"/>
      <c r="AD351" s="298"/>
      <c r="AE351" s="299"/>
    </row>
    <row r="352" spans="2:31" x14ac:dyDescent="0.25">
      <c r="B352" s="337"/>
      <c r="C352" s="696"/>
      <c r="D352" s="342" t="s">
        <v>5807</v>
      </c>
      <c r="E352" s="316">
        <v>28</v>
      </c>
      <c r="F352" s="201"/>
      <c r="G352" s="201"/>
      <c r="H352" s="201"/>
      <c r="I352" s="201"/>
      <c r="J352" s="201"/>
      <c r="K352" s="201"/>
      <c r="L352" s="201"/>
      <c r="M352" s="201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  <c r="AA352" s="201"/>
      <c r="AB352" s="201"/>
      <c r="AC352" s="201"/>
      <c r="AD352" s="298"/>
      <c r="AE352" s="299"/>
    </row>
    <row r="353" spans="2:31" x14ac:dyDescent="0.25">
      <c r="B353" s="337"/>
      <c r="C353" s="696"/>
      <c r="D353" s="342" t="s">
        <v>5807</v>
      </c>
      <c r="E353" s="316">
        <v>29</v>
      </c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  <c r="AA353" s="201"/>
      <c r="AB353" s="201"/>
      <c r="AC353" s="201"/>
      <c r="AD353" s="298"/>
      <c r="AE353" s="299"/>
    </row>
    <row r="354" spans="2:31" x14ac:dyDescent="0.25">
      <c r="B354" s="337"/>
      <c r="C354" s="696"/>
      <c r="D354" s="342"/>
      <c r="E354" s="335">
        <v>30</v>
      </c>
      <c r="F354" s="201"/>
      <c r="G354" s="201"/>
      <c r="H354" s="201"/>
      <c r="I354" s="201"/>
      <c r="J354" s="201"/>
      <c r="K354" s="201"/>
      <c r="L354" s="201"/>
      <c r="M354" s="201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  <c r="AA354" s="201"/>
      <c r="AB354" s="201"/>
      <c r="AC354" s="201"/>
      <c r="AD354" s="298"/>
      <c r="AE354" s="299"/>
    </row>
    <row r="355" spans="2:31" ht="15.75" thickBot="1" x14ac:dyDescent="0.3">
      <c r="B355" s="337"/>
      <c r="C355" s="697"/>
      <c r="D355" s="342" t="s">
        <v>5807</v>
      </c>
      <c r="E355" s="336" t="s">
        <v>5867</v>
      </c>
      <c r="F355" s="191" t="str">
        <f>IFERROR((AVERAGE(F325:F354)),"")</f>
        <v/>
      </c>
      <c r="G355" s="191" t="str">
        <f t="shared" ref="G355:AC355" si="10">IFERROR((AVERAGE(G325:G354)),"")</f>
        <v/>
      </c>
      <c r="H355" s="191" t="str">
        <f t="shared" si="10"/>
        <v/>
      </c>
      <c r="I355" s="191" t="str">
        <f t="shared" si="10"/>
        <v/>
      </c>
      <c r="J355" s="191" t="str">
        <f t="shared" si="10"/>
        <v/>
      </c>
      <c r="K355" s="191" t="str">
        <f t="shared" si="10"/>
        <v/>
      </c>
      <c r="L355" s="191" t="str">
        <f t="shared" si="10"/>
        <v/>
      </c>
      <c r="M355" s="191" t="str">
        <f t="shared" si="10"/>
        <v/>
      </c>
      <c r="N355" s="191" t="str">
        <f t="shared" si="10"/>
        <v/>
      </c>
      <c r="O355" s="191" t="str">
        <f t="shared" si="10"/>
        <v/>
      </c>
      <c r="P355" s="191" t="str">
        <f t="shared" si="10"/>
        <v/>
      </c>
      <c r="Q355" s="191" t="str">
        <f t="shared" si="10"/>
        <v/>
      </c>
      <c r="R355" s="191" t="str">
        <f t="shared" si="10"/>
        <v/>
      </c>
      <c r="S355" s="191" t="str">
        <f t="shared" si="10"/>
        <v/>
      </c>
      <c r="T355" s="191" t="str">
        <f t="shared" si="10"/>
        <v/>
      </c>
      <c r="U355" s="191" t="str">
        <f t="shared" si="10"/>
        <v/>
      </c>
      <c r="V355" s="191" t="str">
        <f t="shared" si="10"/>
        <v/>
      </c>
      <c r="W355" s="191" t="str">
        <f t="shared" si="10"/>
        <v/>
      </c>
      <c r="X355" s="191" t="str">
        <f t="shared" si="10"/>
        <v/>
      </c>
      <c r="Y355" s="191" t="str">
        <f t="shared" si="10"/>
        <v/>
      </c>
      <c r="Z355" s="191" t="str">
        <f t="shared" si="10"/>
        <v/>
      </c>
      <c r="AA355" s="191" t="str">
        <f t="shared" si="10"/>
        <v/>
      </c>
      <c r="AB355" s="191" t="str">
        <f t="shared" si="10"/>
        <v/>
      </c>
      <c r="AC355" s="191" t="str">
        <f t="shared" si="10"/>
        <v/>
      </c>
      <c r="AD355" s="298"/>
      <c r="AE355" s="299"/>
    </row>
    <row r="356" spans="2:31" x14ac:dyDescent="0.25">
      <c r="B356" s="337"/>
      <c r="C356" s="696" t="s">
        <v>5808</v>
      </c>
      <c r="D356" s="342" t="s">
        <v>5808</v>
      </c>
      <c r="E356" s="340">
        <v>1</v>
      </c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98"/>
      <c r="AE356" s="299"/>
    </row>
    <row r="357" spans="2:31" x14ac:dyDescent="0.25">
      <c r="B357" s="337"/>
      <c r="C357" s="696"/>
      <c r="D357" s="342" t="s">
        <v>5808</v>
      </c>
      <c r="E357" s="316">
        <v>2</v>
      </c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201"/>
      <c r="AB357" s="201"/>
      <c r="AC357" s="201"/>
      <c r="AD357" s="298"/>
      <c r="AE357" s="299"/>
    </row>
    <row r="358" spans="2:31" x14ac:dyDescent="0.25">
      <c r="B358" s="337"/>
      <c r="C358" s="696"/>
      <c r="D358" s="342" t="s">
        <v>5808</v>
      </c>
      <c r="E358" s="316">
        <v>3</v>
      </c>
      <c r="F358" s="201"/>
      <c r="G358" s="201"/>
      <c r="H358" s="201"/>
      <c r="I358" s="201"/>
      <c r="J358" s="201"/>
      <c r="K358" s="201"/>
      <c r="L358" s="201"/>
      <c r="M358" s="20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  <c r="AA358" s="201"/>
      <c r="AB358" s="201"/>
      <c r="AC358" s="201"/>
      <c r="AD358" s="298"/>
      <c r="AE358" s="299"/>
    </row>
    <row r="359" spans="2:31" x14ac:dyDescent="0.25">
      <c r="B359" s="337"/>
      <c r="C359" s="696"/>
      <c r="D359" s="342" t="s">
        <v>5808</v>
      </c>
      <c r="E359" s="316">
        <v>4</v>
      </c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201"/>
      <c r="AB359" s="201"/>
      <c r="AC359" s="201"/>
      <c r="AD359" s="298"/>
      <c r="AE359" s="299"/>
    </row>
    <row r="360" spans="2:31" x14ac:dyDescent="0.25">
      <c r="B360" s="337"/>
      <c r="C360" s="696"/>
      <c r="D360" s="342" t="s">
        <v>5808</v>
      </c>
      <c r="E360" s="316">
        <v>5</v>
      </c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  <c r="AA360" s="201"/>
      <c r="AB360" s="201"/>
      <c r="AC360" s="201"/>
      <c r="AD360" s="298"/>
      <c r="AE360" s="299"/>
    </row>
    <row r="361" spans="2:31" x14ac:dyDescent="0.25">
      <c r="B361" s="337"/>
      <c r="C361" s="696"/>
      <c r="D361" s="342" t="s">
        <v>5808</v>
      </c>
      <c r="E361" s="316">
        <v>6</v>
      </c>
      <c r="F361" s="201"/>
      <c r="G361" s="201"/>
      <c r="H361" s="201"/>
      <c r="I361" s="201"/>
      <c r="J361" s="201"/>
      <c r="K361" s="201"/>
      <c r="L361" s="201"/>
      <c r="M361" s="20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  <c r="AA361" s="201"/>
      <c r="AB361" s="201"/>
      <c r="AC361" s="201"/>
      <c r="AD361" s="298"/>
      <c r="AE361" s="299"/>
    </row>
    <row r="362" spans="2:31" x14ac:dyDescent="0.25">
      <c r="B362" s="337"/>
      <c r="C362" s="696"/>
      <c r="D362" s="342" t="s">
        <v>5808</v>
      </c>
      <c r="E362" s="316">
        <v>7</v>
      </c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201"/>
      <c r="AB362" s="201"/>
      <c r="AC362" s="201"/>
      <c r="AD362" s="298"/>
      <c r="AE362" s="299"/>
    </row>
    <row r="363" spans="2:31" x14ac:dyDescent="0.25">
      <c r="B363" s="337"/>
      <c r="C363" s="696"/>
      <c r="D363" s="342" t="s">
        <v>5808</v>
      </c>
      <c r="E363" s="316">
        <v>8</v>
      </c>
      <c r="F363" s="201"/>
      <c r="G363" s="201"/>
      <c r="H363" s="201"/>
      <c r="I363" s="201"/>
      <c r="J363" s="201"/>
      <c r="K363" s="201"/>
      <c r="L363" s="201"/>
      <c r="M363" s="20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  <c r="AA363" s="201"/>
      <c r="AB363" s="201"/>
      <c r="AC363" s="201"/>
      <c r="AD363" s="298"/>
      <c r="AE363" s="299"/>
    </row>
    <row r="364" spans="2:31" x14ac:dyDescent="0.25">
      <c r="B364" s="337"/>
      <c r="C364" s="696"/>
      <c r="D364" s="342" t="s">
        <v>5808</v>
      </c>
      <c r="E364" s="316">
        <v>9</v>
      </c>
      <c r="F364" s="201"/>
      <c r="G364" s="201"/>
      <c r="H364" s="201"/>
      <c r="I364" s="201"/>
      <c r="J364" s="201"/>
      <c r="K364" s="201"/>
      <c r="L364" s="201"/>
      <c r="M364" s="201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  <c r="AA364" s="201"/>
      <c r="AB364" s="201"/>
      <c r="AC364" s="201"/>
      <c r="AD364" s="298"/>
      <c r="AE364" s="299"/>
    </row>
    <row r="365" spans="2:31" x14ac:dyDescent="0.25">
      <c r="B365" s="337"/>
      <c r="C365" s="696"/>
      <c r="D365" s="342" t="s">
        <v>5808</v>
      </c>
      <c r="E365" s="316">
        <v>10</v>
      </c>
      <c r="F365" s="201"/>
      <c r="G365" s="201"/>
      <c r="H365" s="201"/>
      <c r="I365" s="201"/>
      <c r="J365" s="201"/>
      <c r="K365" s="201"/>
      <c r="L365" s="201"/>
      <c r="M365" s="201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  <c r="AA365" s="201"/>
      <c r="AB365" s="201"/>
      <c r="AC365" s="201"/>
      <c r="AD365" s="298"/>
      <c r="AE365" s="299"/>
    </row>
    <row r="366" spans="2:31" x14ac:dyDescent="0.25">
      <c r="B366" s="337"/>
      <c r="C366" s="696"/>
      <c r="D366" s="342" t="s">
        <v>5808</v>
      </c>
      <c r="E366" s="316">
        <v>11</v>
      </c>
      <c r="F366" s="201"/>
      <c r="G366" s="201"/>
      <c r="H366" s="201"/>
      <c r="I366" s="201"/>
      <c r="J366" s="201"/>
      <c r="K366" s="201"/>
      <c r="L366" s="201"/>
      <c r="M366" s="20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201"/>
      <c r="AB366" s="201"/>
      <c r="AC366" s="201"/>
      <c r="AD366" s="298"/>
      <c r="AE366" s="299"/>
    </row>
    <row r="367" spans="2:31" x14ac:dyDescent="0.25">
      <c r="B367" s="337"/>
      <c r="C367" s="696"/>
      <c r="D367" s="342" t="s">
        <v>5808</v>
      </c>
      <c r="E367" s="316">
        <v>12</v>
      </c>
      <c r="F367" s="201"/>
      <c r="G367" s="201"/>
      <c r="H367" s="201"/>
      <c r="I367" s="201"/>
      <c r="J367" s="201"/>
      <c r="K367" s="201"/>
      <c r="L367" s="201"/>
      <c r="M367" s="20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  <c r="AA367" s="201"/>
      <c r="AB367" s="201"/>
      <c r="AC367" s="201"/>
      <c r="AD367" s="298"/>
      <c r="AE367" s="299"/>
    </row>
    <row r="368" spans="2:31" x14ac:dyDescent="0.25">
      <c r="B368" s="337"/>
      <c r="C368" s="696"/>
      <c r="D368" s="342" t="s">
        <v>5808</v>
      </c>
      <c r="E368" s="316">
        <v>13</v>
      </c>
      <c r="F368" s="201"/>
      <c r="G368" s="201"/>
      <c r="H368" s="201"/>
      <c r="I368" s="201"/>
      <c r="J368" s="201"/>
      <c r="K368" s="201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201"/>
      <c r="AB368" s="201"/>
      <c r="AC368" s="201"/>
      <c r="AD368" s="298"/>
      <c r="AE368" s="299"/>
    </row>
    <row r="369" spans="2:31" x14ac:dyDescent="0.25">
      <c r="B369" s="337"/>
      <c r="C369" s="696"/>
      <c r="D369" s="342" t="s">
        <v>5808</v>
      </c>
      <c r="E369" s="316">
        <v>14</v>
      </c>
      <c r="F369" s="201"/>
      <c r="G369" s="201"/>
      <c r="H369" s="201"/>
      <c r="I369" s="201"/>
      <c r="J369" s="201"/>
      <c r="K369" s="201"/>
      <c r="L369" s="201"/>
      <c r="M369" s="20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  <c r="AA369" s="201"/>
      <c r="AB369" s="201"/>
      <c r="AC369" s="201"/>
      <c r="AD369" s="298"/>
      <c r="AE369" s="299"/>
    </row>
    <row r="370" spans="2:31" x14ac:dyDescent="0.25">
      <c r="B370" s="337"/>
      <c r="C370" s="696"/>
      <c r="D370" s="342" t="s">
        <v>5808</v>
      </c>
      <c r="E370" s="316">
        <v>15</v>
      </c>
      <c r="F370" s="201"/>
      <c r="G370" s="201"/>
      <c r="H370" s="201"/>
      <c r="I370" s="201"/>
      <c r="J370" s="201"/>
      <c r="K370" s="201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201"/>
      <c r="AB370" s="201"/>
      <c r="AC370" s="201"/>
      <c r="AD370" s="298"/>
      <c r="AE370" s="299"/>
    </row>
    <row r="371" spans="2:31" x14ac:dyDescent="0.25">
      <c r="B371" s="337"/>
      <c r="C371" s="696"/>
      <c r="D371" s="342" t="s">
        <v>5808</v>
      </c>
      <c r="E371" s="316">
        <v>16</v>
      </c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98"/>
      <c r="AE371" s="299"/>
    </row>
    <row r="372" spans="2:31" x14ac:dyDescent="0.25">
      <c r="B372" s="337"/>
      <c r="C372" s="696"/>
      <c r="D372" s="342" t="s">
        <v>5808</v>
      </c>
      <c r="E372" s="316">
        <v>17</v>
      </c>
      <c r="F372" s="201"/>
      <c r="G372" s="201"/>
      <c r="H372" s="201"/>
      <c r="I372" s="201"/>
      <c r="J372" s="201"/>
      <c r="K372" s="201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98"/>
      <c r="AE372" s="299"/>
    </row>
    <row r="373" spans="2:31" x14ac:dyDescent="0.25">
      <c r="B373" s="337"/>
      <c r="C373" s="696"/>
      <c r="D373" s="342" t="s">
        <v>5808</v>
      </c>
      <c r="E373" s="316">
        <v>18</v>
      </c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98"/>
      <c r="AE373" s="299"/>
    </row>
    <row r="374" spans="2:31" x14ac:dyDescent="0.25">
      <c r="B374" s="337"/>
      <c r="C374" s="696"/>
      <c r="D374" s="342" t="s">
        <v>5808</v>
      </c>
      <c r="E374" s="316">
        <v>19</v>
      </c>
      <c r="F374" s="201"/>
      <c r="G374" s="201"/>
      <c r="H374" s="201"/>
      <c r="I374" s="201"/>
      <c r="J374" s="201"/>
      <c r="K374" s="201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98"/>
      <c r="AE374" s="299"/>
    </row>
    <row r="375" spans="2:31" x14ac:dyDescent="0.25">
      <c r="B375" s="337"/>
      <c r="C375" s="696"/>
      <c r="D375" s="342" t="s">
        <v>5808</v>
      </c>
      <c r="E375" s="316">
        <v>20</v>
      </c>
      <c r="F375" s="201"/>
      <c r="G375" s="201"/>
      <c r="H375" s="201"/>
      <c r="I375" s="201"/>
      <c r="J375" s="201"/>
      <c r="K375" s="201"/>
      <c r="L375" s="201"/>
      <c r="M375" s="201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  <c r="AA375" s="201"/>
      <c r="AB375" s="201"/>
      <c r="AC375" s="201"/>
      <c r="AD375" s="298"/>
      <c r="AE375" s="299"/>
    </row>
    <row r="376" spans="2:31" x14ac:dyDescent="0.25">
      <c r="B376" s="337"/>
      <c r="C376" s="696"/>
      <c r="D376" s="342" t="s">
        <v>5808</v>
      </c>
      <c r="E376" s="316">
        <v>21</v>
      </c>
      <c r="F376" s="201"/>
      <c r="G376" s="201"/>
      <c r="H376" s="201"/>
      <c r="I376" s="201"/>
      <c r="J376" s="201"/>
      <c r="K376" s="201"/>
      <c r="L376" s="201"/>
      <c r="M376" s="201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  <c r="AA376" s="201"/>
      <c r="AB376" s="201"/>
      <c r="AC376" s="201"/>
      <c r="AD376" s="298"/>
      <c r="AE376" s="299"/>
    </row>
    <row r="377" spans="2:31" x14ac:dyDescent="0.25">
      <c r="B377" s="337"/>
      <c r="C377" s="696"/>
      <c r="D377" s="342" t="s">
        <v>5808</v>
      </c>
      <c r="E377" s="316">
        <v>22</v>
      </c>
      <c r="F377" s="201"/>
      <c r="G377" s="201"/>
      <c r="H377" s="201"/>
      <c r="I377" s="201"/>
      <c r="J377" s="201"/>
      <c r="K377" s="201"/>
      <c r="L377" s="201"/>
      <c r="M377" s="20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201"/>
      <c r="AB377" s="201"/>
      <c r="AC377" s="201"/>
      <c r="AD377" s="298"/>
      <c r="AE377" s="299"/>
    </row>
    <row r="378" spans="2:31" x14ac:dyDescent="0.25">
      <c r="B378" s="337"/>
      <c r="C378" s="696"/>
      <c r="D378" s="342" t="s">
        <v>5808</v>
      </c>
      <c r="E378" s="316">
        <v>23</v>
      </c>
      <c r="F378" s="201"/>
      <c r="G378" s="201"/>
      <c r="H378" s="201"/>
      <c r="I378" s="201"/>
      <c r="J378" s="201"/>
      <c r="K378" s="201"/>
      <c r="L378" s="201"/>
      <c r="M378" s="201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  <c r="AA378" s="201"/>
      <c r="AB378" s="201"/>
      <c r="AC378" s="201"/>
      <c r="AD378" s="298"/>
      <c r="AE378" s="299"/>
    </row>
    <row r="379" spans="2:31" x14ac:dyDescent="0.25">
      <c r="B379" s="337"/>
      <c r="C379" s="696"/>
      <c r="D379" s="342" t="s">
        <v>5808</v>
      </c>
      <c r="E379" s="316">
        <v>24</v>
      </c>
      <c r="F379" s="201"/>
      <c r="G379" s="201"/>
      <c r="H379" s="201"/>
      <c r="I379" s="201"/>
      <c r="J379" s="201"/>
      <c r="K379" s="201"/>
      <c r="L379" s="201"/>
      <c r="M379" s="20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201"/>
      <c r="AB379" s="201"/>
      <c r="AC379" s="201"/>
      <c r="AD379" s="298"/>
      <c r="AE379" s="299"/>
    </row>
    <row r="380" spans="2:31" x14ac:dyDescent="0.25">
      <c r="B380" s="337"/>
      <c r="C380" s="696"/>
      <c r="D380" s="342" t="s">
        <v>5808</v>
      </c>
      <c r="E380" s="316">
        <v>25</v>
      </c>
      <c r="F380" s="201"/>
      <c r="G380" s="201"/>
      <c r="H380" s="201"/>
      <c r="I380" s="201"/>
      <c r="J380" s="201"/>
      <c r="K380" s="201"/>
      <c r="L380" s="201"/>
      <c r="M380" s="201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  <c r="AA380" s="201"/>
      <c r="AB380" s="201"/>
      <c r="AC380" s="201"/>
      <c r="AD380" s="298"/>
      <c r="AE380" s="299"/>
    </row>
    <row r="381" spans="2:31" x14ac:dyDescent="0.25">
      <c r="B381" s="337"/>
      <c r="C381" s="696"/>
      <c r="D381" s="342" t="s">
        <v>5808</v>
      </c>
      <c r="E381" s="316">
        <v>26</v>
      </c>
      <c r="F381" s="201"/>
      <c r="G381" s="201"/>
      <c r="H381" s="201"/>
      <c r="I381" s="201"/>
      <c r="J381" s="201"/>
      <c r="K381" s="201"/>
      <c r="L381" s="201"/>
      <c r="M381" s="20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201"/>
      <c r="AB381" s="201"/>
      <c r="AC381" s="201"/>
      <c r="AD381" s="298"/>
      <c r="AE381" s="299"/>
    </row>
    <row r="382" spans="2:31" x14ac:dyDescent="0.25">
      <c r="B382" s="337"/>
      <c r="C382" s="696"/>
      <c r="D382" s="342" t="s">
        <v>5808</v>
      </c>
      <c r="E382" s="316">
        <v>27</v>
      </c>
      <c r="F382" s="201"/>
      <c r="G382" s="201"/>
      <c r="H382" s="201"/>
      <c r="I382" s="201"/>
      <c r="J382" s="201"/>
      <c r="K382" s="201"/>
      <c r="L382" s="201"/>
      <c r="M382" s="20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  <c r="AA382" s="201"/>
      <c r="AB382" s="201"/>
      <c r="AC382" s="201"/>
      <c r="AD382" s="298"/>
      <c r="AE382" s="299"/>
    </row>
    <row r="383" spans="2:31" x14ac:dyDescent="0.25">
      <c r="B383" s="337"/>
      <c r="C383" s="696"/>
      <c r="D383" s="342" t="s">
        <v>5808</v>
      </c>
      <c r="E383" s="316">
        <v>28</v>
      </c>
      <c r="F383" s="201"/>
      <c r="G383" s="201"/>
      <c r="H383" s="201"/>
      <c r="I383" s="201"/>
      <c r="J383" s="201"/>
      <c r="K383" s="201"/>
      <c r="L383" s="201"/>
      <c r="M383" s="201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  <c r="AA383" s="201"/>
      <c r="AB383" s="201"/>
      <c r="AC383" s="201"/>
      <c r="AD383" s="298"/>
      <c r="AE383" s="299"/>
    </row>
    <row r="384" spans="2:31" x14ac:dyDescent="0.25">
      <c r="B384" s="337"/>
      <c r="C384" s="696"/>
      <c r="D384" s="342" t="s">
        <v>5808</v>
      </c>
      <c r="E384" s="316">
        <v>29</v>
      </c>
      <c r="F384" s="201"/>
      <c r="G384" s="201"/>
      <c r="H384" s="201"/>
      <c r="I384" s="201"/>
      <c r="J384" s="201"/>
      <c r="K384" s="201"/>
      <c r="L384" s="201"/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  <c r="AA384" s="201"/>
      <c r="AB384" s="201"/>
      <c r="AC384" s="201"/>
      <c r="AD384" s="298"/>
      <c r="AE384" s="299"/>
    </row>
    <row r="385" spans="2:32" x14ac:dyDescent="0.25">
      <c r="B385" s="337"/>
      <c r="C385" s="696"/>
      <c r="D385" s="342" t="s">
        <v>5808</v>
      </c>
      <c r="E385" s="316">
        <v>30</v>
      </c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201"/>
      <c r="AB385" s="201"/>
      <c r="AC385" s="201"/>
      <c r="AD385" s="298"/>
      <c r="AE385" s="299"/>
    </row>
    <row r="386" spans="2:32" x14ac:dyDescent="0.25">
      <c r="B386" s="337"/>
      <c r="C386" s="696"/>
      <c r="D386" s="342"/>
      <c r="E386" s="335">
        <v>31</v>
      </c>
      <c r="F386" s="201"/>
      <c r="G386" s="201"/>
      <c r="H386" s="201"/>
      <c r="I386" s="201"/>
      <c r="J386" s="201"/>
      <c r="K386" s="201"/>
      <c r="L386" s="201"/>
      <c r="M386" s="20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  <c r="AD386" s="298"/>
      <c r="AE386" s="299"/>
    </row>
    <row r="387" spans="2:32" ht="15.75" thickBot="1" x14ac:dyDescent="0.3">
      <c r="B387" s="337"/>
      <c r="C387" s="697"/>
      <c r="D387" s="342" t="s">
        <v>5808</v>
      </c>
      <c r="E387" s="336" t="s">
        <v>5867</v>
      </c>
      <c r="F387" s="191" t="str">
        <f>IFERROR((AVERAGE(F356:F386)),"")</f>
        <v/>
      </c>
      <c r="G387" s="191" t="str">
        <f t="shared" ref="G387:AC387" si="11">IFERROR((AVERAGE(G356:G386)),"")</f>
        <v/>
      </c>
      <c r="H387" s="191" t="str">
        <f t="shared" si="11"/>
        <v/>
      </c>
      <c r="I387" s="191" t="str">
        <f t="shared" si="11"/>
        <v/>
      </c>
      <c r="J387" s="191" t="str">
        <f t="shared" si="11"/>
        <v/>
      </c>
      <c r="K387" s="191" t="str">
        <f t="shared" si="11"/>
        <v/>
      </c>
      <c r="L387" s="191" t="str">
        <f t="shared" si="11"/>
        <v/>
      </c>
      <c r="M387" s="191" t="str">
        <f t="shared" si="11"/>
        <v/>
      </c>
      <c r="N387" s="191" t="str">
        <f t="shared" si="11"/>
        <v/>
      </c>
      <c r="O387" s="191" t="str">
        <f t="shared" si="11"/>
        <v/>
      </c>
      <c r="P387" s="191" t="str">
        <f t="shared" si="11"/>
        <v/>
      </c>
      <c r="Q387" s="191" t="str">
        <f t="shared" si="11"/>
        <v/>
      </c>
      <c r="R387" s="191" t="str">
        <f t="shared" si="11"/>
        <v/>
      </c>
      <c r="S387" s="191" t="str">
        <f t="shared" si="11"/>
        <v/>
      </c>
      <c r="T387" s="191" t="str">
        <f t="shared" si="11"/>
        <v/>
      </c>
      <c r="U387" s="191" t="str">
        <f t="shared" si="11"/>
        <v/>
      </c>
      <c r="V387" s="191" t="str">
        <f t="shared" si="11"/>
        <v/>
      </c>
      <c r="W387" s="191" t="str">
        <f t="shared" si="11"/>
        <v/>
      </c>
      <c r="X387" s="191" t="str">
        <f t="shared" si="11"/>
        <v/>
      </c>
      <c r="Y387" s="191" t="str">
        <f t="shared" si="11"/>
        <v/>
      </c>
      <c r="Z387" s="191" t="str">
        <f t="shared" si="11"/>
        <v/>
      </c>
      <c r="AA387" s="191" t="str">
        <f t="shared" si="11"/>
        <v/>
      </c>
      <c r="AB387" s="191" t="str">
        <f t="shared" si="11"/>
        <v/>
      </c>
      <c r="AC387" s="191" t="str">
        <f t="shared" si="11"/>
        <v/>
      </c>
      <c r="AD387" s="298"/>
      <c r="AE387" s="299"/>
    </row>
    <row r="388" spans="2:32" ht="10.15" customHeight="1" x14ac:dyDescent="0.25">
      <c r="B388" s="289"/>
      <c r="C388" s="302"/>
      <c r="D388" s="303"/>
      <c r="E388" s="304"/>
      <c r="F388" s="305">
        <v>1953.0506148432664</v>
      </c>
      <c r="G388" s="305">
        <v>1919.6065199343252</v>
      </c>
      <c r="H388" s="305">
        <v>1898.898617050389</v>
      </c>
      <c r="I388" s="305">
        <v>1847.4904007945102</v>
      </c>
      <c r="J388" s="305">
        <v>1812.9569353345655</v>
      </c>
      <c r="K388" s="305">
        <v>1803.9395759535428</v>
      </c>
      <c r="L388" s="305">
        <v>1787.5980582121133</v>
      </c>
      <c r="M388" s="305">
        <v>2391.9211796043196</v>
      </c>
      <c r="N388" s="305">
        <v>1915.3418564780004</v>
      </c>
      <c r="O388" s="305">
        <v>2269.3274347344145</v>
      </c>
      <c r="P388" s="305">
        <v>2391.9211796043196</v>
      </c>
      <c r="Q388" s="305">
        <v>2362.9427908962425</v>
      </c>
      <c r="R388" s="305">
        <v>2266.0063291404936</v>
      </c>
      <c r="S388" s="305">
        <v>2202.0556860617421</v>
      </c>
      <c r="T388" s="305">
        <v>2186.187682625432</v>
      </c>
      <c r="U388" s="305">
        <v>1898.898617050389</v>
      </c>
      <c r="V388" s="305">
        <v>1812.9569353345655</v>
      </c>
      <c r="W388" s="305">
        <v>2391.9211796043196</v>
      </c>
      <c r="X388" s="305">
        <v>2391.9211796043196</v>
      </c>
      <c r="Y388" s="305">
        <v>2202.0556860617421</v>
      </c>
      <c r="Z388" s="305">
        <v>1898.898617050389</v>
      </c>
      <c r="AA388" s="305">
        <v>2266.0063291404936</v>
      </c>
      <c r="AB388" s="305">
        <v>2266.0063291404936</v>
      </c>
      <c r="AC388" s="305">
        <v>2202.0556860617421</v>
      </c>
      <c r="AD388" s="298"/>
      <c r="AE388" s="299"/>
      <c r="AF388" s="300"/>
    </row>
    <row r="389" spans="2:32" ht="10.15" customHeight="1" x14ac:dyDescent="0.25">
      <c r="B389" s="343"/>
      <c r="C389" s="144"/>
      <c r="D389" s="344"/>
      <c r="E389" s="239"/>
      <c r="F389" s="345"/>
      <c r="G389" s="345"/>
      <c r="H389" s="345"/>
      <c r="I389" s="345"/>
      <c r="J389" s="345"/>
      <c r="K389" s="345"/>
      <c r="L389" s="345"/>
      <c r="M389" s="345"/>
      <c r="N389" s="345"/>
      <c r="O389" s="345"/>
      <c r="P389" s="345"/>
      <c r="Q389" s="345"/>
      <c r="R389" s="345"/>
      <c r="S389" s="345"/>
      <c r="T389" s="345"/>
      <c r="U389" s="345"/>
      <c r="V389" s="345"/>
      <c r="W389" s="345"/>
      <c r="X389" s="345"/>
      <c r="Y389" s="345"/>
      <c r="Z389" s="345"/>
      <c r="AA389" s="345"/>
      <c r="AB389" s="345"/>
      <c r="AC389" s="345"/>
      <c r="AD389" s="346"/>
      <c r="AE389" s="299"/>
      <c r="AF389" s="300"/>
    </row>
    <row r="390" spans="2:32" ht="15.75" thickBot="1" x14ac:dyDescent="0.3">
      <c r="B390" s="347"/>
      <c r="C390" s="348"/>
      <c r="D390" s="349"/>
      <c r="E390" s="350"/>
      <c r="F390" s="348"/>
      <c r="G390" s="348"/>
      <c r="H390" s="348"/>
      <c r="I390" s="348"/>
      <c r="J390" s="348"/>
      <c r="K390" s="348"/>
      <c r="L390" s="348"/>
      <c r="M390" s="348"/>
      <c r="N390" s="348"/>
      <c r="O390" s="348"/>
      <c r="P390" s="348"/>
      <c r="Q390" s="348"/>
      <c r="R390" s="348"/>
      <c r="S390" s="348"/>
      <c r="T390" s="348"/>
      <c r="U390" s="348"/>
      <c r="V390" s="348"/>
      <c r="W390" s="348"/>
      <c r="X390" s="348"/>
      <c r="Y390" s="348"/>
      <c r="Z390" s="348"/>
      <c r="AA390" s="348"/>
      <c r="AB390" s="348"/>
      <c r="AC390" s="348"/>
      <c r="AD390" s="348"/>
      <c r="AE390" s="274"/>
    </row>
  </sheetData>
  <sheetProtection password="BE9E" sheet="1" objects="1" scenarios="1" selectLockedCells="1"/>
  <protectedRanges>
    <protectedRange sqref="R8:R9 F8:F9" name="preencher_1_1"/>
  </protectedRanges>
  <mergeCells count="24">
    <mergeCell ref="C230:C261"/>
    <mergeCell ref="C262:C292"/>
    <mergeCell ref="C293:C324"/>
    <mergeCell ref="C325:C355"/>
    <mergeCell ref="C356:C387"/>
    <mergeCell ref="F8:AC8"/>
    <mergeCell ref="C11:C42"/>
    <mergeCell ref="C135:C166"/>
    <mergeCell ref="C167:C197"/>
    <mergeCell ref="C198:C229"/>
    <mergeCell ref="D4:F4"/>
    <mergeCell ref="D6:F6"/>
    <mergeCell ref="G4:P4"/>
    <mergeCell ref="G6:P6"/>
    <mergeCell ref="B2:AE2"/>
    <mergeCell ref="R4:T4"/>
    <mergeCell ref="U4:V4"/>
    <mergeCell ref="R6:T6"/>
    <mergeCell ref="U6:V6"/>
    <mergeCell ref="AG30:AL30"/>
    <mergeCell ref="C43:C71"/>
    <mergeCell ref="C72:C103"/>
    <mergeCell ref="C104:C134"/>
    <mergeCell ref="AG28:AL29"/>
  </mergeCells>
  <conditionalFormatting sqref="AG34:AL34">
    <cfRule type="cellIs" dxfId="36" priority="2" operator="notEqual">
      <formula>0</formula>
    </cfRule>
  </conditionalFormatting>
  <conditionalFormatting sqref="AG32:AL32">
    <cfRule type="cellIs" dxfId="35" priority="1" operator="notEqual">
      <formula>0</formula>
    </cfRule>
  </conditionalFormatting>
  <dataValidations count="1">
    <dataValidation type="whole" allowBlank="1" showInputMessage="1" showErrorMessage="1" error="Dado inválido._x000a_Preencher somente com número." sqref="F11:AC41 F43:AC70 F72:AC102 F104:AC133 F135:AC165 F167:AC196 F198:AC228 F230:AC260 F262:AC291 F293:AC323 F325:AC354 F356:AC386">
      <formula1>0</formula1>
      <formula2>1000000000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65" orientation="landscape" r:id="rId1"/>
  <rowBreaks count="11" manualBreakCount="11">
    <brk id="42" max="16383" man="1"/>
    <brk id="71" max="16383" man="1"/>
    <brk id="103" max="16383" man="1"/>
    <brk id="134" max="16383" man="1"/>
    <brk id="166" max="16383" man="1"/>
    <brk id="197" max="16383" man="1"/>
    <brk id="229" max="16383" man="1"/>
    <brk id="261" max="16383" man="1"/>
    <brk id="292" max="16383" man="1"/>
    <brk id="324" max="16383" man="1"/>
    <brk id="355" max="16383" man="1"/>
  </rowBreaks>
  <ignoredErrors>
    <ignoredError sqref="F42:AC42 F71:AC71 F103:AC103 F134:AC135 F165:AC166 F196:AC197 F228:AC229 F261:AC261 F292:AC292 F324:AC324 F355:AC356 F387:AC38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70C0"/>
    <pageSetUpPr fitToPage="1"/>
  </sheetPr>
  <dimension ref="B1:Z142"/>
  <sheetViews>
    <sheetView showGridLines="0" zoomScale="70" zoomScaleNormal="70" zoomScaleSheetLayoutView="100" workbookViewId="0">
      <selection activeCell="C12" sqref="C12"/>
    </sheetView>
  </sheetViews>
  <sheetFormatPr defaultColWidth="9" defaultRowHeight="15" x14ac:dyDescent="0.25"/>
  <cols>
    <col min="1" max="1" width="2.28515625" style="131" customWidth="1"/>
    <col min="2" max="2" width="6" style="131" customWidth="1"/>
    <col min="3" max="3" width="32.7109375" style="131" customWidth="1"/>
    <col min="4" max="4" width="9.7109375" style="284" bestFit="1" customWidth="1"/>
    <col min="5" max="5" width="19.85546875" style="131" customWidth="1"/>
    <col min="6" max="6" width="11.28515625" style="131" customWidth="1"/>
    <col min="7" max="8" width="14.28515625" style="131" customWidth="1"/>
    <col min="9" max="9" width="17.85546875" style="131" customWidth="1"/>
    <col min="10" max="10" width="11.7109375" style="131" customWidth="1"/>
    <col min="11" max="13" width="16.7109375" style="131" customWidth="1"/>
    <col min="14" max="14" width="83.5703125" style="131" customWidth="1"/>
    <col min="15" max="15" width="0.85546875" style="131" customWidth="1"/>
    <col min="16" max="16" width="3.85546875" style="131" hidden="1" customWidth="1"/>
    <col min="17" max="17" width="12.28515625" style="131" customWidth="1"/>
    <col min="18" max="18" width="10.7109375" style="131" bestFit="1" customWidth="1"/>
    <col min="19" max="23" width="9" style="131"/>
    <col min="24" max="24" width="24.140625" style="131" customWidth="1"/>
    <col min="25" max="26" width="1" style="131" customWidth="1"/>
    <col min="27" max="27" width="24.140625" style="131" customWidth="1"/>
    <col min="28" max="16384" width="9" style="131"/>
  </cols>
  <sheetData>
    <row r="1" spans="2:26" ht="13.9" customHeight="1" thickBot="1" x14ac:dyDescent="0.3">
      <c r="O1" s="203"/>
      <c r="P1" s="203"/>
      <c r="Q1" s="203"/>
    </row>
    <row r="2" spans="2:26" ht="23.85" customHeight="1" x14ac:dyDescent="0.25">
      <c r="B2" s="680" t="s">
        <v>5944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2"/>
    </row>
    <row r="3" spans="2:26" ht="22.9" customHeight="1" thickBot="1" x14ac:dyDescent="0.3">
      <c r="B3" s="337"/>
      <c r="C3" s="203"/>
      <c r="D3" s="351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352"/>
    </row>
    <row r="4" spans="2:26" ht="15" customHeight="1" thickBot="1" x14ac:dyDescent="0.3">
      <c r="B4" s="292" t="s">
        <v>69</v>
      </c>
      <c r="C4" s="704" t="s">
        <v>5</v>
      </c>
      <c r="D4" s="704"/>
      <c r="E4" s="667">
        <f>'1_Aspectos Geográficos'!D4</f>
        <v>0</v>
      </c>
      <c r="F4" s="672"/>
      <c r="G4" s="672"/>
      <c r="H4" s="672"/>
      <c r="I4" s="668"/>
      <c r="J4" s="96"/>
      <c r="K4" s="704" t="s">
        <v>5843</v>
      </c>
      <c r="L4" s="704"/>
      <c r="M4" s="547" t="str">
        <f>IF('2_Mercado Anual_Projeções'!D14=0," ",'2_Mercado Anual_Projeções'!D14)</f>
        <v xml:space="preserve"> </v>
      </c>
      <c r="N4" s="203"/>
      <c r="O4" s="203"/>
      <c r="P4" s="352"/>
      <c r="Q4" s="352"/>
    </row>
    <row r="5" spans="2:26" ht="9.75" customHeight="1" thickBot="1" x14ac:dyDescent="0.3">
      <c r="B5" s="292"/>
      <c r="C5" s="228"/>
      <c r="D5" s="222"/>
      <c r="E5" s="86"/>
      <c r="F5" s="86"/>
      <c r="G5" s="86"/>
      <c r="H5" s="86"/>
      <c r="I5" s="86"/>
      <c r="J5" s="86"/>
      <c r="K5" s="203"/>
      <c r="L5" s="203"/>
      <c r="M5" s="203"/>
      <c r="N5" s="203"/>
      <c r="O5" s="203"/>
      <c r="P5" s="352"/>
      <c r="Q5" s="352"/>
    </row>
    <row r="6" spans="2:26" ht="15.75" thickBot="1" x14ac:dyDescent="0.3">
      <c r="B6" s="292" t="s">
        <v>70</v>
      </c>
      <c r="C6" s="704" t="s">
        <v>24</v>
      </c>
      <c r="D6" s="704"/>
      <c r="E6" s="667">
        <f>'1_Aspectos Geográficos'!D10</f>
        <v>0</v>
      </c>
      <c r="F6" s="672"/>
      <c r="G6" s="672"/>
      <c r="H6" s="672"/>
      <c r="I6" s="668"/>
      <c r="J6" s="96"/>
      <c r="K6" s="704" t="s">
        <v>5771</v>
      </c>
      <c r="L6" s="704"/>
      <c r="M6" s="170">
        <f>'1_Aspectos Geográficos'!K10</f>
        <v>0</v>
      </c>
      <c r="N6" s="203"/>
      <c r="O6" s="203"/>
      <c r="P6" s="352"/>
      <c r="Q6" s="352"/>
    </row>
    <row r="7" spans="2:26" ht="9.75" customHeight="1" x14ac:dyDescent="0.25">
      <c r="B7" s="337"/>
      <c r="C7" s="203"/>
      <c r="D7" s="351"/>
      <c r="E7" s="203"/>
      <c r="F7" s="203"/>
      <c r="G7" s="203"/>
      <c r="H7" s="203"/>
      <c r="I7" s="203"/>
      <c r="J7" s="203"/>
      <c r="K7" s="203"/>
      <c r="L7" s="595"/>
      <c r="M7" s="595"/>
      <c r="N7" s="595"/>
      <c r="O7" s="203"/>
      <c r="P7" s="352"/>
      <c r="Q7" s="352"/>
    </row>
    <row r="8" spans="2:26" ht="9.75" customHeight="1" thickBot="1" x14ac:dyDescent="0.3">
      <c r="B8" s="337"/>
      <c r="C8" s="348"/>
      <c r="D8" s="350"/>
      <c r="E8" s="348"/>
      <c r="F8" s="348"/>
      <c r="G8" s="348"/>
      <c r="H8" s="348"/>
      <c r="I8" s="348"/>
      <c r="J8" s="348"/>
      <c r="K8" s="348"/>
      <c r="L8" s="596"/>
      <c r="M8" s="596"/>
      <c r="N8" s="595"/>
      <c r="O8" s="203"/>
      <c r="P8" s="352"/>
      <c r="Q8" s="352"/>
    </row>
    <row r="9" spans="2:26" ht="15" customHeight="1" x14ac:dyDescent="0.25">
      <c r="B9" s="337"/>
      <c r="C9" s="353"/>
      <c r="D9" s="354"/>
      <c r="E9" s="355"/>
      <c r="F9" s="355"/>
      <c r="G9" s="355"/>
      <c r="H9" s="355"/>
      <c r="I9" s="355"/>
      <c r="J9" s="355"/>
      <c r="K9" s="355"/>
      <c r="L9" s="355"/>
      <c r="M9" s="355"/>
      <c r="N9" s="356"/>
      <c r="O9" s="357"/>
      <c r="P9" s="352"/>
      <c r="Q9" s="352"/>
    </row>
    <row r="10" spans="2:26" ht="10.15" customHeight="1" x14ac:dyDescent="0.25">
      <c r="B10" s="337"/>
      <c r="C10" s="358"/>
      <c r="D10" s="359"/>
      <c r="E10" s="359"/>
      <c r="F10" s="359"/>
      <c r="G10" s="359"/>
      <c r="H10" s="359"/>
      <c r="I10" s="360"/>
      <c r="J10" s="358"/>
      <c r="K10" s="359"/>
      <c r="L10" s="359"/>
      <c r="M10" s="359"/>
      <c r="N10" s="360"/>
      <c r="O10" s="357"/>
      <c r="P10" s="352"/>
      <c r="Q10" s="352"/>
    </row>
    <row r="11" spans="2:26" ht="78" customHeight="1" x14ac:dyDescent="0.25">
      <c r="B11" s="361" t="s">
        <v>5840</v>
      </c>
      <c r="C11" s="362" t="s">
        <v>5829</v>
      </c>
      <c r="D11" s="363" t="s">
        <v>5830</v>
      </c>
      <c r="E11" s="363" t="s">
        <v>5831</v>
      </c>
      <c r="F11" s="363" t="s">
        <v>5832</v>
      </c>
      <c r="G11" s="363" t="s">
        <v>5833</v>
      </c>
      <c r="H11" s="363" t="s">
        <v>5834</v>
      </c>
      <c r="I11" s="363" t="s">
        <v>5835</v>
      </c>
      <c r="J11" s="363" t="s">
        <v>5836</v>
      </c>
      <c r="K11" s="363" t="s">
        <v>5837</v>
      </c>
      <c r="L11" s="364" t="s">
        <v>5838</v>
      </c>
      <c r="M11" s="364" t="s">
        <v>5841</v>
      </c>
      <c r="N11" s="364" t="s">
        <v>5839</v>
      </c>
      <c r="O11" s="357"/>
      <c r="P11" s="352"/>
      <c r="Q11" s="352"/>
      <c r="R11" s="365"/>
      <c r="Y11" s="217"/>
    </row>
    <row r="12" spans="2:26" x14ac:dyDescent="0.25">
      <c r="B12" s="337"/>
      <c r="C12" s="578"/>
      <c r="D12" s="579"/>
      <c r="E12" s="580"/>
      <c r="F12" s="580"/>
      <c r="G12" s="581"/>
      <c r="H12" s="581"/>
      <c r="I12" s="580"/>
      <c r="J12" s="579"/>
      <c r="K12" s="582"/>
      <c r="L12" s="582"/>
      <c r="M12" s="582"/>
      <c r="N12" s="588"/>
      <c r="O12" s="357"/>
      <c r="P12" s="130">
        <f>IF(D12="",P11,D12)</f>
        <v>0</v>
      </c>
      <c r="Q12" s="352"/>
      <c r="Y12" s="132">
        <f>IF(K12&lt;&gt;"",K12,DATE(2000,1,1))</f>
        <v>36526</v>
      </c>
      <c r="Z12" s="132">
        <f ca="1">IF(L12&lt;&gt;"",L12,TODAY())</f>
        <v>43256</v>
      </c>
    </row>
    <row r="13" spans="2:26" x14ac:dyDescent="0.25">
      <c r="B13" s="337"/>
      <c r="C13" s="583"/>
      <c r="D13" s="584"/>
      <c r="E13" s="585"/>
      <c r="F13" s="585"/>
      <c r="G13" s="586"/>
      <c r="H13" s="586"/>
      <c r="I13" s="585"/>
      <c r="J13" s="584"/>
      <c r="K13" s="587"/>
      <c r="L13" s="600"/>
      <c r="M13" s="600"/>
      <c r="N13" s="589"/>
      <c r="O13" s="357"/>
      <c r="P13" s="574">
        <f t="shared" ref="P13:P76" si="0">IF(D13="",P12,D13)</f>
        <v>0</v>
      </c>
      <c r="Q13" s="352"/>
      <c r="Y13" s="132">
        <f>IF(K13&lt;&gt;"",K13,DATE(2000,1,1))</f>
        <v>36526</v>
      </c>
      <c r="Z13" s="575">
        <f t="shared" ref="Z13:Z43" ca="1" si="1">IF(L13&lt;&gt;"",L13,TODAY())</f>
        <v>43256</v>
      </c>
    </row>
    <row r="14" spans="2:26" x14ac:dyDescent="0.25">
      <c r="B14" s="337"/>
      <c r="C14" s="578"/>
      <c r="D14" s="579"/>
      <c r="E14" s="580"/>
      <c r="F14" s="580"/>
      <c r="G14" s="581"/>
      <c r="H14" s="581"/>
      <c r="I14" s="580"/>
      <c r="J14" s="579"/>
      <c r="K14" s="582"/>
      <c r="L14" s="601"/>
      <c r="M14" s="601"/>
      <c r="N14" s="588"/>
      <c r="O14" s="357"/>
      <c r="P14" s="574">
        <f t="shared" si="0"/>
        <v>0</v>
      </c>
      <c r="Q14" s="352"/>
      <c r="Y14" s="132">
        <f>IF(K14&lt;&gt;"",K14,DATE(2000,1,1))</f>
        <v>36526</v>
      </c>
      <c r="Z14" s="575">
        <f t="shared" ca="1" si="1"/>
        <v>43256</v>
      </c>
    </row>
    <row r="15" spans="2:26" x14ac:dyDescent="0.25">
      <c r="B15" s="337"/>
      <c r="C15" s="583"/>
      <c r="D15" s="584"/>
      <c r="E15" s="585"/>
      <c r="F15" s="585"/>
      <c r="G15" s="586"/>
      <c r="H15" s="586"/>
      <c r="I15" s="585"/>
      <c r="J15" s="584"/>
      <c r="K15" s="587"/>
      <c r="L15" s="600"/>
      <c r="M15" s="600"/>
      <c r="N15" s="589"/>
      <c r="O15" s="357"/>
      <c r="P15" s="574">
        <f t="shared" si="0"/>
        <v>0</v>
      </c>
      <c r="Q15" s="352"/>
      <c r="Y15" s="132">
        <f t="shared" ref="Y15:Y23" si="2">IF(K15&lt;&gt;"",K15,DATE(2000,1,1))</f>
        <v>36526</v>
      </c>
      <c r="Z15" s="575">
        <f t="shared" ca="1" si="1"/>
        <v>43256</v>
      </c>
    </row>
    <row r="16" spans="2:26" x14ac:dyDescent="0.25">
      <c r="B16" s="337"/>
      <c r="C16" s="578"/>
      <c r="D16" s="579"/>
      <c r="E16" s="580"/>
      <c r="F16" s="580"/>
      <c r="G16" s="581"/>
      <c r="H16" s="581"/>
      <c r="I16" s="580"/>
      <c r="J16" s="579"/>
      <c r="K16" s="582"/>
      <c r="L16" s="582"/>
      <c r="M16" s="582"/>
      <c r="N16" s="588"/>
      <c r="O16" s="357"/>
      <c r="P16" s="574">
        <f t="shared" si="0"/>
        <v>0</v>
      </c>
      <c r="Q16" s="352"/>
      <c r="Y16" s="132">
        <f t="shared" si="2"/>
        <v>36526</v>
      </c>
      <c r="Z16" s="575">
        <f t="shared" ca="1" si="1"/>
        <v>43256</v>
      </c>
    </row>
    <row r="17" spans="2:26" x14ac:dyDescent="0.25">
      <c r="B17" s="337"/>
      <c r="C17" s="583"/>
      <c r="D17" s="584"/>
      <c r="E17" s="585"/>
      <c r="F17" s="585"/>
      <c r="G17" s="586"/>
      <c r="H17" s="586"/>
      <c r="I17" s="585"/>
      <c r="J17" s="584"/>
      <c r="K17" s="587"/>
      <c r="L17" s="572"/>
      <c r="M17" s="572"/>
      <c r="N17" s="589"/>
      <c r="O17" s="357"/>
      <c r="P17" s="574">
        <f t="shared" si="0"/>
        <v>0</v>
      </c>
      <c r="Q17" s="352"/>
      <c r="Y17" s="132">
        <f t="shared" si="2"/>
        <v>36526</v>
      </c>
      <c r="Z17" s="575">
        <f t="shared" ca="1" si="1"/>
        <v>43256</v>
      </c>
    </row>
    <row r="18" spans="2:26" x14ac:dyDescent="0.25">
      <c r="B18" s="337"/>
      <c r="C18" s="578"/>
      <c r="D18" s="579"/>
      <c r="E18" s="580"/>
      <c r="F18" s="580"/>
      <c r="G18" s="581"/>
      <c r="H18" s="581"/>
      <c r="I18" s="580"/>
      <c r="J18" s="579"/>
      <c r="K18" s="582"/>
      <c r="L18" s="582"/>
      <c r="M18" s="582"/>
      <c r="N18" s="588"/>
      <c r="O18" s="357"/>
      <c r="P18" s="574">
        <f t="shared" si="0"/>
        <v>0</v>
      </c>
      <c r="Q18" s="352"/>
      <c r="Y18" s="132">
        <f t="shared" si="2"/>
        <v>36526</v>
      </c>
      <c r="Z18" s="575">
        <f t="shared" ca="1" si="1"/>
        <v>43256</v>
      </c>
    </row>
    <row r="19" spans="2:26" x14ac:dyDescent="0.25">
      <c r="B19" s="337"/>
      <c r="C19" s="583"/>
      <c r="D19" s="584"/>
      <c r="E19" s="585"/>
      <c r="F19" s="585"/>
      <c r="G19" s="586"/>
      <c r="H19" s="586"/>
      <c r="I19" s="585"/>
      <c r="J19" s="584"/>
      <c r="K19" s="587"/>
      <c r="L19" s="572"/>
      <c r="M19" s="572"/>
      <c r="N19" s="589"/>
      <c r="O19" s="357"/>
      <c r="P19" s="574">
        <f t="shared" si="0"/>
        <v>0</v>
      </c>
      <c r="Q19" s="352"/>
      <c r="Y19" s="132">
        <f t="shared" si="2"/>
        <v>36526</v>
      </c>
      <c r="Z19" s="575">
        <f t="shared" ca="1" si="1"/>
        <v>43256</v>
      </c>
    </row>
    <row r="20" spans="2:26" x14ac:dyDescent="0.25">
      <c r="B20" s="337"/>
      <c r="C20" s="578"/>
      <c r="D20" s="579"/>
      <c r="E20" s="580"/>
      <c r="F20" s="580"/>
      <c r="G20" s="581"/>
      <c r="H20" s="581"/>
      <c r="I20" s="580"/>
      <c r="J20" s="579"/>
      <c r="K20" s="582"/>
      <c r="L20" s="582"/>
      <c r="M20" s="582"/>
      <c r="N20" s="588"/>
      <c r="O20" s="357"/>
      <c r="P20" s="574">
        <f t="shared" si="0"/>
        <v>0</v>
      </c>
      <c r="Q20" s="352"/>
      <c r="Y20" s="132">
        <f t="shared" si="2"/>
        <v>36526</v>
      </c>
      <c r="Z20" s="575">
        <f t="shared" ca="1" si="1"/>
        <v>43256</v>
      </c>
    </row>
    <row r="21" spans="2:26" x14ac:dyDescent="0.25">
      <c r="B21" s="337"/>
      <c r="C21" s="583"/>
      <c r="D21" s="584"/>
      <c r="E21" s="585"/>
      <c r="F21" s="585"/>
      <c r="G21" s="586"/>
      <c r="H21" s="586"/>
      <c r="I21" s="585"/>
      <c r="J21" s="584"/>
      <c r="K21" s="587"/>
      <c r="L21" s="572"/>
      <c r="M21" s="572"/>
      <c r="N21" s="589"/>
      <c r="O21" s="357"/>
      <c r="P21" s="574">
        <f t="shared" si="0"/>
        <v>0</v>
      </c>
      <c r="Q21" s="352"/>
      <c r="Y21" s="132">
        <f t="shared" si="2"/>
        <v>36526</v>
      </c>
      <c r="Z21" s="575">
        <f t="shared" ca="1" si="1"/>
        <v>43256</v>
      </c>
    </row>
    <row r="22" spans="2:26" x14ac:dyDescent="0.25">
      <c r="B22" s="337"/>
      <c r="C22" s="578"/>
      <c r="D22" s="579"/>
      <c r="E22" s="580"/>
      <c r="F22" s="580"/>
      <c r="G22" s="581"/>
      <c r="H22" s="581"/>
      <c r="I22" s="580"/>
      <c r="J22" s="579"/>
      <c r="K22" s="582"/>
      <c r="L22" s="582"/>
      <c r="M22" s="582"/>
      <c r="N22" s="588"/>
      <c r="O22" s="357"/>
      <c r="P22" s="574">
        <f t="shared" si="0"/>
        <v>0</v>
      </c>
      <c r="Q22" s="352"/>
      <c r="Y22" s="132">
        <f t="shared" si="2"/>
        <v>36526</v>
      </c>
      <c r="Z22" s="575">
        <f t="shared" ca="1" si="1"/>
        <v>43256</v>
      </c>
    </row>
    <row r="23" spans="2:26" x14ac:dyDescent="0.25">
      <c r="B23" s="337"/>
      <c r="C23" s="583"/>
      <c r="D23" s="584"/>
      <c r="E23" s="585"/>
      <c r="F23" s="585"/>
      <c r="G23" s="586"/>
      <c r="H23" s="586"/>
      <c r="I23" s="585"/>
      <c r="J23" s="584"/>
      <c r="K23" s="587"/>
      <c r="L23" s="572"/>
      <c r="M23" s="572"/>
      <c r="N23" s="589"/>
      <c r="O23" s="357"/>
      <c r="P23" s="574">
        <f t="shared" si="0"/>
        <v>0</v>
      </c>
      <c r="Q23" s="352"/>
      <c r="Y23" s="132">
        <f t="shared" si="2"/>
        <v>36526</v>
      </c>
      <c r="Z23" s="575">
        <f t="shared" ca="1" si="1"/>
        <v>43256</v>
      </c>
    </row>
    <row r="24" spans="2:26" x14ac:dyDescent="0.25">
      <c r="B24" s="337"/>
      <c r="C24" s="578"/>
      <c r="D24" s="579"/>
      <c r="E24" s="580"/>
      <c r="F24" s="580"/>
      <c r="G24" s="581"/>
      <c r="H24" s="581"/>
      <c r="I24" s="580"/>
      <c r="J24" s="579"/>
      <c r="K24" s="582"/>
      <c r="L24" s="582"/>
      <c r="M24" s="582"/>
      <c r="N24" s="588"/>
      <c r="O24" s="357"/>
      <c r="P24" s="574">
        <f t="shared" si="0"/>
        <v>0</v>
      </c>
      <c r="Q24" s="352"/>
      <c r="Y24" s="132">
        <f t="shared" ref="Y24:Y87" si="3">IF(K24&lt;&gt;"",K24,DATE(2000,1,1))</f>
        <v>36526</v>
      </c>
      <c r="Z24" s="575">
        <f t="shared" ca="1" si="1"/>
        <v>43256</v>
      </c>
    </row>
    <row r="25" spans="2:26" x14ac:dyDescent="0.25">
      <c r="B25" s="337"/>
      <c r="C25" s="583"/>
      <c r="D25" s="584"/>
      <c r="E25" s="585"/>
      <c r="F25" s="585"/>
      <c r="G25" s="586"/>
      <c r="H25" s="586"/>
      <c r="I25" s="585"/>
      <c r="J25" s="584"/>
      <c r="K25" s="587"/>
      <c r="L25" s="572"/>
      <c r="M25" s="572"/>
      <c r="N25" s="589"/>
      <c r="O25" s="357"/>
      <c r="P25" s="574">
        <f t="shared" si="0"/>
        <v>0</v>
      </c>
      <c r="Q25" s="352"/>
      <c r="Y25" s="132">
        <f t="shared" si="3"/>
        <v>36526</v>
      </c>
      <c r="Z25" s="575">
        <f t="shared" ca="1" si="1"/>
        <v>43256</v>
      </c>
    </row>
    <row r="26" spans="2:26" x14ac:dyDescent="0.25">
      <c r="B26" s="337"/>
      <c r="C26" s="578"/>
      <c r="D26" s="579"/>
      <c r="E26" s="580"/>
      <c r="F26" s="580"/>
      <c r="G26" s="581"/>
      <c r="H26" s="581"/>
      <c r="I26" s="580"/>
      <c r="J26" s="579"/>
      <c r="K26" s="582"/>
      <c r="L26" s="582"/>
      <c r="M26" s="582"/>
      <c r="N26" s="588"/>
      <c r="O26" s="357"/>
      <c r="P26" s="574">
        <f t="shared" si="0"/>
        <v>0</v>
      </c>
      <c r="Q26" s="352"/>
      <c r="Y26" s="132">
        <f t="shared" si="3"/>
        <v>36526</v>
      </c>
      <c r="Z26" s="575">
        <f t="shared" ca="1" si="1"/>
        <v>43256</v>
      </c>
    </row>
    <row r="27" spans="2:26" x14ac:dyDescent="0.25">
      <c r="B27" s="337"/>
      <c r="C27" s="583"/>
      <c r="D27" s="584"/>
      <c r="E27" s="585"/>
      <c r="F27" s="585"/>
      <c r="G27" s="586"/>
      <c r="H27" s="586"/>
      <c r="I27" s="585"/>
      <c r="J27" s="584"/>
      <c r="K27" s="587"/>
      <c r="L27" s="572"/>
      <c r="M27" s="572"/>
      <c r="N27" s="589"/>
      <c r="O27" s="357"/>
      <c r="P27" s="574">
        <f t="shared" si="0"/>
        <v>0</v>
      </c>
      <c r="Q27" s="352"/>
      <c r="Y27" s="132">
        <f t="shared" si="3"/>
        <v>36526</v>
      </c>
      <c r="Z27" s="575">
        <f t="shared" ca="1" si="1"/>
        <v>43256</v>
      </c>
    </row>
    <row r="28" spans="2:26" x14ac:dyDescent="0.25">
      <c r="B28" s="337"/>
      <c r="C28" s="578"/>
      <c r="D28" s="579"/>
      <c r="E28" s="580"/>
      <c r="F28" s="580"/>
      <c r="G28" s="581"/>
      <c r="H28" s="581"/>
      <c r="I28" s="580"/>
      <c r="J28" s="579"/>
      <c r="K28" s="582"/>
      <c r="L28" s="582"/>
      <c r="M28" s="582"/>
      <c r="N28" s="588"/>
      <c r="O28" s="357"/>
      <c r="P28" s="574">
        <f t="shared" si="0"/>
        <v>0</v>
      </c>
      <c r="Q28" s="352"/>
      <c r="Y28" s="132">
        <f t="shared" si="3"/>
        <v>36526</v>
      </c>
      <c r="Z28" s="575">
        <f t="shared" ca="1" si="1"/>
        <v>43256</v>
      </c>
    </row>
    <row r="29" spans="2:26" x14ac:dyDescent="0.25">
      <c r="B29" s="337"/>
      <c r="C29" s="583"/>
      <c r="D29" s="584"/>
      <c r="E29" s="585"/>
      <c r="F29" s="585"/>
      <c r="G29" s="586"/>
      <c r="H29" s="586"/>
      <c r="I29" s="585"/>
      <c r="J29" s="584"/>
      <c r="K29" s="587"/>
      <c r="L29" s="572"/>
      <c r="M29" s="572"/>
      <c r="N29" s="589"/>
      <c r="O29" s="357"/>
      <c r="P29" s="574">
        <f t="shared" si="0"/>
        <v>0</v>
      </c>
      <c r="Q29" s="352"/>
      <c r="Y29" s="132">
        <f t="shared" si="3"/>
        <v>36526</v>
      </c>
      <c r="Z29" s="575">
        <f t="shared" ca="1" si="1"/>
        <v>43256</v>
      </c>
    </row>
    <row r="30" spans="2:26" x14ac:dyDescent="0.25">
      <c r="B30" s="337"/>
      <c r="C30" s="578"/>
      <c r="D30" s="579"/>
      <c r="E30" s="580"/>
      <c r="F30" s="580"/>
      <c r="G30" s="581"/>
      <c r="H30" s="581"/>
      <c r="I30" s="580"/>
      <c r="J30" s="579"/>
      <c r="K30" s="582"/>
      <c r="L30" s="582"/>
      <c r="M30" s="582"/>
      <c r="N30" s="588"/>
      <c r="O30" s="357"/>
      <c r="P30" s="574">
        <f t="shared" si="0"/>
        <v>0</v>
      </c>
      <c r="Q30" s="352"/>
      <c r="Y30" s="132">
        <f t="shared" si="3"/>
        <v>36526</v>
      </c>
      <c r="Z30" s="575">
        <f t="shared" ca="1" si="1"/>
        <v>43256</v>
      </c>
    </row>
    <row r="31" spans="2:26" x14ac:dyDescent="0.25">
      <c r="B31" s="337"/>
      <c r="C31" s="583"/>
      <c r="D31" s="584"/>
      <c r="E31" s="585"/>
      <c r="F31" s="585"/>
      <c r="G31" s="586"/>
      <c r="H31" s="586"/>
      <c r="I31" s="585"/>
      <c r="J31" s="584"/>
      <c r="K31" s="587"/>
      <c r="L31" s="572"/>
      <c r="M31" s="572"/>
      <c r="N31" s="589"/>
      <c r="O31" s="357"/>
      <c r="P31" s="574">
        <f t="shared" si="0"/>
        <v>0</v>
      </c>
      <c r="Q31" s="352"/>
      <c r="Y31" s="132">
        <f t="shared" si="3"/>
        <v>36526</v>
      </c>
      <c r="Z31" s="575">
        <f t="shared" ca="1" si="1"/>
        <v>43256</v>
      </c>
    </row>
    <row r="32" spans="2:26" x14ac:dyDescent="0.25">
      <c r="B32" s="337"/>
      <c r="C32" s="578"/>
      <c r="D32" s="579"/>
      <c r="E32" s="580"/>
      <c r="F32" s="580"/>
      <c r="G32" s="581"/>
      <c r="H32" s="581"/>
      <c r="I32" s="580"/>
      <c r="J32" s="579"/>
      <c r="K32" s="582"/>
      <c r="L32" s="582"/>
      <c r="M32" s="582"/>
      <c r="N32" s="588"/>
      <c r="O32" s="357"/>
      <c r="P32" s="574">
        <f t="shared" si="0"/>
        <v>0</v>
      </c>
      <c r="Q32" s="352"/>
      <c r="Y32" s="132">
        <f t="shared" si="3"/>
        <v>36526</v>
      </c>
      <c r="Z32" s="575">
        <f t="shared" ca="1" si="1"/>
        <v>43256</v>
      </c>
    </row>
    <row r="33" spans="2:26" x14ac:dyDescent="0.25">
      <c r="B33" s="337"/>
      <c r="C33" s="583"/>
      <c r="D33" s="584"/>
      <c r="E33" s="585"/>
      <c r="F33" s="585"/>
      <c r="G33" s="586"/>
      <c r="H33" s="586"/>
      <c r="I33" s="585"/>
      <c r="J33" s="584"/>
      <c r="K33" s="587"/>
      <c r="L33" s="572"/>
      <c r="M33" s="572"/>
      <c r="N33" s="589"/>
      <c r="O33" s="357"/>
      <c r="P33" s="574">
        <f t="shared" si="0"/>
        <v>0</v>
      </c>
      <c r="Q33" s="352"/>
      <c r="Y33" s="132">
        <f t="shared" si="3"/>
        <v>36526</v>
      </c>
      <c r="Z33" s="575">
        <f t="shared" ca="1" si="1"/>
        <v>43256</v>
      </c>
    </row>
    <row r="34" spans="2:26" x14ac:dyDescent="0.25">
      <c r="B34" s="337"/>
      <c r="C34" s="578"/>
      <c r="D34" s="579"/>
      <c r="E34" s="580"/>
      <c r="F34" s="580"/>
      <c r="G34" s="581"/>
      <c r="H34" s="581"/>
      <c r="I34" s="580"/>
      <c r="J34" s="579"/>
      <c r="K34" s="582"/>
      <c r="L34" s="582"/>
      <c r="M34" s="582"/>
      <c r="N34" s="588"/>
      <c r="O34" s="357"/>
      <c r="P34" s="574">
        <f t="shared" si="0"/>
        <v>0</v>
      </c>
      <c r="Q34" s="352"/>
      <c r="Y34" s="132">
        <f t="shared" si="3"/>
        <v>36526</v>
      </c>
      <c r="Z34" s="575">
        <f t="shared" ca="1" si="1"/>
        <v>43256</v>
      </c>
    </row>
    <row r="35" spans="2:26" x14ac:dyDescent="0.25">
      <c r="B35" s="337"/>
      <c r="C35" s="583"/>
      <c r="D35" s="584"/>
      <c r="E35" s="585"/>
      <c r="F35" s="585"/>
      <c r="G35" s="586"/>
      <c r="H35" s="586"/>
      <c r="I35" s="585"/>
      <c r="J35" s="584"/>
      <c r="K35" s="587"/>
      <c r="L35" s="572"/>
      <c r="M35" s="572"/>
      <c r="N35" s="589"/>
      <c r="O35" s="357"/>
      <c r="P35" s="574">
        <f t="shared" si="0"/>
        <v>0</v>
      </c>
      <c r="Q35" s="352"/>
      <c r="Y35" s="132">
        <f t="shared" si="3"/>
        <v>36526</v>
      </c>
      <c r="Z35" s="575">
        <f t="shared" ca="1" si="1"/>
        <v>43256</v>
      </c>
    </row>
    <row r="36" spans="2:26" x14ac:dyDescent="0.25">
      <c r="B36" s="337"/>
      <c r="C36" s="578"/>
      <c r="D36" s="579"/>
      <c r="E36" s="580"/>
      <c r="F36" s="580"/>
      <c r="G36" s="581"/>
      <c r="H36" s="581"/>
      <c r="I36" s="580"/>
      <c r="J36" s="579"/>
      <c r="K36" s="582"/>
      <c r="L36" s="582"/>
      <c r="M36" s="582"/>
      <c r="N36" s="588"/>
      <c r="O36" s="357"/>
      <c r="P36" s="574">
        <f t="shared" si="0"/>
        <v>0</v>
      </c>
      <c r="Q36" s="352"/>
      <c r="Y36" s="132">
        <f t="shared" si="3"/>
        <v>36526</v>
      </c>
      <c r="Z36" s="575">
        <f t="shared" ca="1" si="1"/>
        <v>43256</v>
      </c>
    </row>
    <row r="37" spans="2:26" x14ac:dyDescent="0.25">
      <c r="B37" s="337"/>
      <c r="C37" s="583"/>
      <c r="D37" s="584"/>
      <c r="E37" s="585"/>
      <c r="F37" s="585"/>
      <c r="G37" s="586"/>
      <c r="H37" s="586"/>
      <c r="I37" s="585"/>
      <c r="J37" s="584"/>
      <c r="K37" s="587"/>
      <c r="L37" s="572"/>
      <c r="M37" s="572"/>
      <c r="N37" s="589"/>
      <c r="O37" s="357"/>
      <c r="P37" s="574">
        <f t="shared" si="0"/>
        <v>0</v>
      </c>
      <c r="Q37" s="352"/>
      <c r="Y37" s="132">
        <f t="shared" si="3"/>
        <v>36526</v>
      </c>
      <c r="Z37" s="575">
        <f t="shared" ca="1" si="1"/>
        <v>43256</v>
      </c>
    </row>
    <row r="38" spans="2:26" x14ac:dyDescent="0.25">
      <c r="B38" s="337"/>
      <c r="C38" s="578"/>
      <c r="D38" s="579"/>
      <c r="E38" s="580"/>
      <c r="F38" s="580"/>
      <c r="G38" s="581"/>
      <c r="H38" s="581"/>
      <c r="I38" s="580"/>
      <c r="J38" s="579"/>
      <c r="K38" s="582"/>
      <c r="L38" s="582"/>
      <c r="M38" s="582"/>
      <c r="N38" s="588"/>
      <c r="O38" s="357"/>
      <c r="P38" s="574">
        <f t="shared" si="0"/>
        <v>0</v>
      </c>
      <c r="Q38" s="352"/>
      <c r="Y38" s="132">
        <f t="shared" si="3"/>
        <v>36526</v>
      </c>
      <c r="Z38" s="575">
        <f t="shared" ca="1" si="1"/>
        <v>43256</v>
      </c>
    </row>
    <row r="39" spans="2:26" x14ac:dyDescent="0.25">
      <c r="B39" s="337"/>
      <c r="C39" s="583"/>
      <c r="D39" s="584"/>
      <c r="E39" s="585"/>
      <c r="F39" s="585"/>
      <c r="G39" s="586"/>
      <c r="H39" s="586"/>
      <c r="I39" s="585"/>
      <c r="J39" s="584"/>
      <c r="K39" s="587"/>
      <c r="L39" s="572"/>
      <c r="M39" s="572"/>
      <c r="N39" s="589"/>
      <c r="O39" s="357"/>
      <c r="P39" s="574">
        <f t="shared" si="0"/>
        <v>0</v>
      </c>
      <c r="Q39" s="352"/>
      <c r="Y39" s="132">
        <f t="shared" si="3"/>
        <v>36526</v>
      </c>
      <c r="Z39" s="575">
        <f t="shared" ca="1" si="1"/>
        <v>43256</v>
      </c>
    </row>
    <row r="40" spans="2:26" x14ac:dyDescent="0.25">
      <c r="B40" s="337"/>
      <c r="C40" s="578"/>
      <c r="D40" s="579"/>
      <c r="E40" s="580"/>
      <c r="F40" s="580"/>
      <c r="G40" s="581"/>
      <c r="H40" s="581"/>
      <c r="I40" s="580"/>
      <c r="J40" s="579"/>
      <c r="K40" s="582"/>
      <c r="L40" s="582"/>
      <c r="M40" s="582"/>
      <c r="N40" s="588"/>
      <c r="O40" s="357"/>
      <c r="P40" s="574">
        <f t="shared" si="0"/>
        <v>0</v>
      </c>
      <c r="Q40" s="352"/>
      <c r="Y40" s="132">
        <f t="shared" si="3"/>
        <v>36526</v>
      </c>
      <c r="Z40" s="575">
        <f t="shared" ca="1" si="1"/>
        <v>43256</v>
      </c>
    </row>
    <row r="41" spans="2:26" x14ac:dyDescent="0.25">
      <c r="B41" s="337"/>
      <c r="C41" s="583"/>
      <c r="D41" s="584"/>
      <c r="E41" s="585"/>
      <c r="F41" s="585"/>
      <c r="G41" s="586"/>
      <c r="H41" s="586"/>
      <c r="I41" s="585"/>
      <c r="J41" s="584"/>
      <c r="K41" s="587"/>
      <c r="L41" s="572"/>
      <c r="M41" s="572"/>
      <c r="N41" s="589"/>
      <c r="O41" s="357"/>
      <c r="P41" s="574">
        <f t="shared" si="0"/>
        <v>0</v>
      </c>
      <c r="Q41" s="352"/>
      <c r="Y41" s="132">
        <f t="shared" si="3"/>
        <v>36526</v>
      </c>
      <c r="Z41" s="575">
        <f t="shared" ca="1" si="1"/>
        <v>43256</v>
      </c>
    </row>
    <row r="42" spans="2:26" x14ac:dyDescent="0.25">
      <c r="B42" s="337"/>
      <c r="C42" s="578"/>
      <c r="D42" s="579"/>
      <c r="E42" s="580"/>
      <c r="F42" s="580"/>
      <c r="G42" s="581"/>
      <c r="H42" s="581"/>
      <c r="I42" s="580"/>
      <c r="J42" s="579"/>
      <c r="K42" s="582"/>
      <c r="L42" s="582"/>
      <c r="M42" s="582"/>
      <c r="N42" s="588"/>
      <c r="O42" s="357"/>
      <c r="P42" s="574">
        <f t="shared" si="0"/>
        <v>0</v>
      </c>
      <c r="Q42" s="352"/>
      <c r="Y42" s="132">
        <f t="shared" si="3"/>
        <v>36526</v>
      </c>
      <c r="Z42" s="575">
        <f t="shared" ca="1" si="1"/>
        <v>43256</v>
      </c>
    </row>
    <row r="43" spans="2:26" x14ac:dyDescent="0.25">
      <c r="B43" s="337"/>
      <c r="C43" s="583"/>
      <c r="D43" s="584"/>
      <c r="E43" s="585"/>
      <c r="F43" s="585"/>
      <c r="G43" s="586"/>
      <c r="H43" s="586"/>
      <c r="I43" s="585"/>
      <c r="J43" s="584"/>
      <c r="K43" s="587"/>
      <c r="L43" s="572"/>
      <c r="M43" s="572"/>
      <c r="N43" s="589"/>
      <c r="O43" s="357"/>
      <c r="P43" s="574">
        <f t="shared" si="0"/>
        <v>0</v>
      </c>
      <c r="Q43" s="352"/>
      <c r="Y43" s="132">
        <f t="shared" si="3"/>
        <v>36526</v>
      </c>
      <c r="Z43" s="575">
        <f t="shared" ca="1" si="1"/>
        <v>43256</v>
      </c>
    </row>
    <row r="44" spans="2:26" x14ac:dyDescent="0.25">
      <c r="B44" s="337"/>
      <c r="C44" s="578"/>
      <c r="D44" s="579"/>
      <c r="E44" s="580"/>
      <c r="F44" s="580"/>
      <c r="G44" s="581"/>
      <c r="H44" s="581"/>
      <c r="I44" s="580"/>
      <c r="J44" s="579"/>
      <c r="K44" s="582"/>
      <c r="L44" s="582"/>
      <c r="M44" s="582"/>
      <c r="N44" s="588"/>
      <c r="O44" s="357"/>
      <c r="P44" s="574">
        <f t="shared" si="0"/>
        <v>0</v>
      </c>
      <c r="Q44" s="352"/>
      <c r="Y44" s="132">
        <f t="shared" si="3"/>
        <v>36526</v>
      </c>
      <c r="Z44" s="132">
        <f t="shared" ref="Z44:Z87" si="4">IF(L44&lt;&gt;"",L44,DATE(2000,1,1))</f>
        <v>36526</v>
      </c>
    </row>
    <row r="45" spans="2:26" x14ac:dyDescent="0.25">
      <c r="B45" s="337"/>
      <c r="C45" s="583"/>
      <c r="D45" s="584"/>
      <c r="E45" s="585"/>
      <c r="F45" s="585"/>
      <c r="G45" s="586"/>
      <c r="H45" s="586"/>
      <c r="I45" s="585"/>
      <c r="J45" s="584"/>
      <c r="K45" s="587"/>
      <c r="L45" s="572"/>
      <c r="M45" s="572"/>
      <c r="N45" s="589"/>
      <c r="O45" s="357"/>
      <c r="P45" s="574">
        <f t="shared" si="0"/>
        <v>0</v>
      </c>
      <c r="Q45" s="352"/>
      <c r="Y45" s="132">
        <f t="shared" si="3"/>
        <v>36526</v>
      </c>
      <c r="Z45" s="132">
        <f t="shared" si="4"/>
        <v>36526</v>
      </c>
    </row>
    <row r="46" spans="2:26" x14ac:dyDescent="0.25">
      <c r="B46" s="337"/>
      <c r="C46" s="578"/>
      <c r="D46" s="579"/>
      <c r="E46" s="580"/>
      <c r="F46" s="580"/>
      <c r="G46" s="581"/>
      <c r="H46" s="581"/>
      <c r="I46" s="580"/>
      <c r="J46" s="579"/>
      <c r="K46" s="582"/>
      <c r="L46" s="582"/>
      <c r="M46" s="582"/>
      <c r="N46" s="588"/>
      <c r="O46" s="357"/>
      <c r="P46" s="574">
        <f t="shared" si="0"/>
        <v>0</v>
      </c>
      <c r="Q46" s="352"/>
      <c r="Y46" s="132">
        <f t="shared" si="3"/>
        <v>36526</v>
      </c>
      <c r="Z46" s="132">
        <f t="shared" si="4"/>
        <v>36526</v>
      </c>
    </row>
    <row r="47" spans="2:26" x14ac:dyDescent="0.25">
      <c r="B47" s="337"/>
      <c r="C47" s="583"/>
      <c r="D47" s="584"/>
      <c r="E47" s="585"/>
      <c r="F47" s="585"/>
      <c r="G47" s="586"/>
      <c r="H47" s="586"/>
      <c r="I47" s="585"/>
      <c r="J47" s="584"/>
      <c r="K47" s="587"/>
      <c r="L47" s="572"/>
      <c r="M47" s="572"/>
      <c r="N47" s="589"/>
      <c r="O47" s="357"/>
      <c r="P47" s="574">
        <f t="shared" si="0"/>
        <v>0</v>
      </c>
      <c r="Q47" s="352"/>
      <c r="Y47" s="132">
        <f t="shared" si="3"/>
        <v>36526</v>
      </c>
      <c r="Z47" s="132">
        <f t="shared" si="4"/>
        <v>36526</v>
      </c>
    </row>
    <row r="48" spans="2:26" x14ac:dyDescent="0.25">
      <c r="B48" s="337"/>
      <c r="C48" s="578"/>
      <c r="D48" s="579"/>
      <c r="E48" s="580"/>
      <c r="F48" s="580"/>
      <c r="G48" s="581"/>
      <c r="H48" s="581"/>
      <c r="I48" s="580"/>
      <c r="J48" s="579"/>
      <c r="K48" s="582"/>
      <c r="L48" s="582"/>
      <c r="M48" s="582"/>
      <c r="N48" s="588"/>
      <c r="O48" s="357"/>
      <c r="P48" s="574">
        <f t="shared" si="0"/>
        <v>0</v>
      </c>
      <c r="Q48" s="352"/>
      <c r="Y48" s="132">
        <f t="shared" si="3"/>
        <v>36526</v>
      </c>
      <c r="Z48" s="132">
        <f t="shared" si="4"/>
        <v>36526</v>
      </c>
    </row>
    <row r="49" spans="2:26" x14ac:dyDescent="0.25">
      <c r="B49" s="337"/>
      <c r="C49" s="583"/>
      <c r="D49" s="584"/>
      <c r="E49" s="585"/>
      <c r="F49" s="585"/>
      <c r="G49" s="586"/>
      <c r="H49" s="586"/>
      <c r="I49" s="585"/>
      <c r="J49" s="584"/>
      <c r="K49" s="587"/>
      <c r="L49" s="572"/>
      <c r="M49" s="572"/>
      <c r="N49" s="589"/>
      <c r="O49" s="357"/>
      <c r="P49" s="574">
        <f t="shared" si="0"/>
        <v>0</v>
      </c>
      <c r="Q49" s="352"/>
      <c r="Y49" s="132">
        <f t="shared" si="3"/>
        <v>36526</v>
      </c>
      <c r="Z49" s="132">
        <f t="shared" si="4"/>
        <v>36526</v>
      </c>
    </row>
    <row r="50" spans="2:26" x14ac:dyDescent="0.25">
      <c r="B50" s="337"/>
      <c r="C50" s="578"/>
      <c r="D50" s="579"/>
      <c r="E50" s="580"/>
      <c r="F50" s="580"/>
      <c r="G50" s="581"/>
      <c r="H50" s="581"/>
      <c r="I50" s="580"/>
      <c r="J50" s="579"/>
      <c r="K50" s="582"/>
      <c r="L50" s="582"/>
      <c r="M50" s="582"/>
      <c r="N50" s="588"/>
      <c r="O50" s="357"/>
      <c r="P50" s="574">
        <f t="shared" si="0"/>
        <v>0</v>
      </c>
      <c r="Q50" s="352"/>
      <c r="Y50" s="132">
        <f t="shared" si="3"/>
        <v>36526</v>
      </c>
      <c r="Z50" s="132">
        <f t="shared" si="4"/>
        <v>36526</v>
      </c>
    </row>
    <row r="51" spans="2:26" x14ac:dyDescent="0.25">
      <c r="B51" s="337"/>
      <c r="C51" s="583"/>
      <c r="D51" s="584"/>
      <c r="E51" s="585"/>
      <c r="F51" s="585"/>
      <c r="G51" s="586"/>
      <c r="H51" s="586"/>
      <c r="I51" s="585"/>
      <c r="J51" s="584"/>
      <c r="K51" s="587"/>
      <c r="L51" s="572"/>
      <c r="M51" s="572"/>
      <c r="N51" s="589"/>
      <c r="O51" s="357"/>
      <c r="P51" s="574">
        <f t="shared" si="0"/>
        <v>0</v>
      </c>
      <c r="Q51" s="352"/>
      <c r="Y51" s="132">
        <f t="shared" si="3"/>
        <v>36526</v>
      </c>
      <c r="Z51" s="132">
        <f t="shared" si="4"/>
        <v>36526</v>
      </c>
    </row>
    <row r="52" spans="2:26" x14ac:dyDescent="0.25">
      <c r="B52" s="337"/>
      <c r="C52" s="578"/>
      <c r="D52" s="579"/>
      <c r="E52" s="580"/>
      <c r="F52" s="580"/>
      <c r="G52" s="581"/>
      <c r="H52" s="581"/>
      <c r="I52" s="580"/>
      <c r="J52" s="579"/>
      <c r="K52" s="582"/>
      <c r="L52" s="582"/>
      <c r="M52" s="582"/>
      <c r="N52" s="588"/>
      <c r="O52" s="357"/>
      <c r="P52" s="574">
        <f t="shared" si="0"/>
        <v>0</v>
      </c>
      <c r="Q52" s="352"/>
      <c r="Y52" s="132">
        <f t="shared" si="3"/>
        <v>36526</v>
      </c>
      <c r="Z52" s="132">
        <f t="shared" si="4"/>
        <v>36526</v>
      </c>
    </row>
    <row r="53" spans="2:26" x14ac:dyDescent="0.25">
      <c r="B53" s="337"/>
      <c r="C53" s="583"/>
      <c r="D53" s="584"/>
      <c r="E53" s="585"/>
      <c r="F53" s="585"/>
      <c r="G53" s="586"/>
      <c r="H53" s="586"/>
      <c r="I53" s="585"/>
      <c r="J53" s="584"/>
      <c r="K53" s="587"/>
      <c r="L53" s="572"/>
      <c r="M53" s="572"/>
      <c r="N53" s="589"/>
      <c r="O53" s="357"/>
      <c r="P53" s="574">
        <f t="shared" si="0"/>
        <v>0</v>
      </c>
      <c r="Q53" s="352"/>
      <c r="Y53" s="132">
        <f t="shared" si="3"/>
        <v>36526</v>
      </c>
      <c r="Z53" s="132">
        <f t="shared" si="4"/>
        <v>36526</v>
      </c>
    </row>
    <row r="54" spans="2:26" x14ac:dyDescent="0.25">
      <c r="B54" s="337"/>
      <c r="C54" s="578"/>
      <c r="D54" s="579"/>
      <c r="E54" s="580"/>
      <c r="F54" s="580"/>
      <c r="G54" s="581"/>
      <c r="H54" s="581"/>
      <c r="I54" s="580"/>
      <c r="J54" s="579"/>
      <c r="K54" s="582"/>
      <c r="L54" s="582"/>
      <c r="M54" s="582"/>
      <c r="N54" s="588"/>
      <c r="O54" s="357"/>
      <c r="P54" s="574">
        <f t="shared" si="0"/>
        <v>0</v>
      </c>
      <c r="Q54" s="352"/>
      <c r="Y54" s="132">
        <f t="shared" si="3"/>
        <v>36526</v>
      </c>
      <c r="Z54" s="132">
        <f t="shared" si="4"/>
        <v>36526</v>
      </c>
    </row>
    <row r="55" spans="2:26" x14ac:dyDescent="0.25">
      <c r="B55" s="337"/>
      <c r="C55" s="583"/>
      <c r="D55" s="584"/>
      <c r="E55" s="585"/>
      <c r="F55" s="585"/>
      <c r="G55" s="586"/>
      <c r="H55" s="586"/>
      <c r="I55" s="585"/>
      <c r="J55" s="584"/>
      <c r="K55" s="587"/>
      <c r="L55" s="572"/>
      <c r="M55" s="572"/>
      <c r="N55" s="589"/>
      <c r="O55" s="357"/>
      <c r="P55" s="574">
        <f t="shared" si="0"/>
        <v>0</v>
      </c>
      <c r="Q55" s="352"/>
      <c r="Y55" s="132">
        <f t="shared" si="3"/>
        <v>36526</v>
      </c>
      <c r="Z55" s="132">
        <f t="shared" si="4"/>
        <v>36526</v>
      </c>
    </row>
    <row r="56" spans="2:26" x14ac:dyDescent="0.25">
      <c r="B56" s="337"/>
      <c r="C56" s="578"/>
      <c r="D56" s="579"/>
      <c r="E56" s="580"/>
      <c r="F56" s="580"/>
      <c r="G56" s="581"/>
      <c r="H56" s="581"/>
      <c r="I56" s="580"/>
      <c r="J56" s="579"/>
      <c r="K56" s="582"/>
      <c r="L56" s="582"/>
      <c r="M56" s="582"/>
      <c r="N56" s="588"/>
      <c r="O56" s="357"/>
      <c r="P56" s="574">
        <f t="shared" si="0"/>
        <v>0</v>
      </c>
      <c r="Q56" s="352"/>
      <c r="Y56" s="132">
        <f t="shared" si="3"/>
        <v>36526</v>
      </c>
      <c r="Z56" s="132">
        <f t="shared" si="4"/>
        <v>36526</v>
      </c>
    </row>
    <row r="57" spans="2:26" x14ac:dyDescent="0.25">
      <c r="B57" s="337"/>
      <c r="C57" s="583"/>
      <c r="D57" s="584"/>
      <c r="E57" s="585"/>
      <c r="F57" s="585"/>
      <c r="G57" s="586"/>
      <c r="H57" s="586"/>
      <c r="I57" s="585"/>
      <c r="J57" s="584"/>
      <c r="K57" s="587"/>
      <c r="L57" s="572"/>
      <c r="M57" s="572"/>
      <c r="N57" s="589"/>
      <c r="O57" s="357"/>
      <c r="P57" s="574">
        <f t="shared" si="0"/>
        <v>0</v>
      </c>
      <c r="Q57" s="352"/>
      <c r="Y57" s="132">
        <f t="shared" si="3"/>
        <v>36526</v>
      </c>
      <c r="Z57" s="132">
        <f t="shared" si="4"/>
        <v>36526</v>
      </c>
    </row>
    <row r="58" spans="2:26" x14ac:dyDescent="0.25">
      <c r="B58" s="337"/>
      <c r="C58" s="578"/>
      <c r="D58" s="579"/>
      <c r="E58" s="580"/>
      <c r="F58" s="580"/>
      <c r="G58" s="581"/>
      <c r="H58" s="581"/>
      <c r="I58" s="580"/>
      <c r="J58" s="579"/>
      <c r="K58" s="582"/>
      <c r="L58" s="582"/>
      <c r="M58" s="582"/>
      <c r="N58" s="588"/>
      <c r="O58" s="357"/>
      <c r="P58" s="574">
        <f t="shared" si="0"/>
        <v>0</v>
      </c>
      <c r="Q58" s="352"/>
      <c r="Y58" s="132">
        <f t="shared" si="3"/>
        <v>36526</v>
      </c>
      <c r="Z58" s="132">
        <f t="shared" si="4"/>
        <v>36526</v>
      </c>
    </row>
    <row r="59" spans="2:26" x14ac:dyDescent="0.25">
      <c r="B59" s="337"/>
      <c r="C59" s="583"/>
      <c r="D59" s="584"/>
      <c r="E59" s="585"/>
      <c r="F59" s="585"/>
      <c r="G59" s="586"/>
      <c r="H59" s="586"/>
      <c r="I59" s="585"/>
      <c r="J59" s="584"/>
      <c r="K59" s="587"/>
      <c r="L59" s="572"/>
      <c r="M59" s="572"/>
      <c r="N59" s="589"/>
      <c r="O59" s="357"/>
      <c r="P59" s="574">
        <f t="shared" si="0"/>
        <v>0</v>
      </c>
      <c r="Q59" s="352"/>
      <c r="Y59" s="132">
        <f t="shared" si="3"/>
        <v>36526</v>
      </c>
      <c r="Z59" s="132">
        <f t="shared" si="4"/>
        <v>36526</v>
      </c>
    </row>
    <row r="60" spans="2:26" x14ac:dyDescent="0.25">
      <c r="B60" s="337"/>
      <c r="C60" s="578"/>
      <c r="D60" s="579"/>
      <c r="E60" s="580"/>
      <c r="F60" s="580"/>
      <c r="G60" s="581"/>
      <c r="H60" s="581"/>
      <c r="I60" s="580"/>
      <c r="J60" s="579"/>
      <c r="K60" s="582"/>
      <c r="L60" s="582"/>
      <c r="M60" s="582"/>
      <c r="N60" s="588"/>
      <c r="O60" s="357"/>
      <c r="P60" s="574">
        <f t="shared" si="0"/>
        <v>0</v>
      </c>
      <c r="Q60" s="352"/>
      <c r="Y60" s="132">
        <f t="shared" si="3"/>
        <v>36526</v>
      </c>
      <c r="Z60" s="132">
        <f t="shared" si="4"/>
        <v>36526</v>
      </c>
    </row>
    <row r="61" spans="2:26" x14ac:dyDescent="0.25">
      <c r="B61" s="337"/>
      <c r="C61" s="583"/>
      <c r="D61" s="584"/>
      <c r="E61" s="585"/>
      <c r="F61" s="585"/>
      <c r="G61" s="586"/>
      <c r="H61" s="586"/>
      <c r="I61" s="585"/>
      <c r="J61" s="584"/>
      <c r="K61" s="587"/>
      <c r="L61" s="572"/>
      <c r="M61" s="572"/>
      <c r="N61" s="589"/>
      <c r="O61" s="357"/>
      <c r="P61" s="574">
        <f t="shared" si="0"/>
        <v>0</v>
      </c>
      <c r="Q61" s="352"/>
      <c r="Y61" s="132">
        <f t="shared" si="3"/>
        <v>36526</v>
      </c>
      <c r="Z61" s="132">
        <f t="shared" si="4"/>
        <v>36526</v>
      </c>
    </row>
    <row r="62" spans="2:26" x14ac:dyDescent="0.25">
      <c r="B62" s="337"/>
      <c r="C62" s="578"/>
      <c r="D62" s="579"/>
      <c r="E62" s="580"/>
      <c r="F62" s="580"/>
      <c r="G62" s="581"/>
      <c r="H62" s="581"/>
      <c r="I62" s="580"/>
      <c r="J62" s="579"/>
      <c r="K62" s="582"/>
      <c r="L62" s="582"/>
      <c r="M62" s="582"/>
      <c r="N62" s="588"/>
      <c r="O62" s="357"/>
      <c r="P62" s="574">
        <f t="shared" si="0"/>
        <v>0</v>
      </c>
      <c r="Q62" s="352"/>
      <c r="Y62" s="132">
        <f t="shared" si="3"/>
        <v>36526</v>
      </c>
      <c r="Z62" s="132">
        <f t="shared" si="4"/>
        <v>36526</v>
      </c>
    </row>
    <row r="63" spans="2:26" x14ac:dyDescent="0.25">
      <c r="B63" s="337"/>
      <c r="C63" s="583"/>
      <c r="D63" s="584"/>
      <c r="E63" s="585"/>
      <c r="F63" s="585"/>
      <c r="G63" s="586"/>
      <c r="H63" s="586"/>
      <c r="I63" s="585"/>
      <c r="J63" s="584"/>
      <c r="K63" s="587"/>
      <c r="L63" s="572"/>
      <c r="M63" s="572"/>
      <c r="N63" s="589"/>
      <c r="O63" s="357"/>
      <c r="P63" s="574">
        <f t="shared" si="0"/>
        <v>0</v>
      </c>
      <c r="Q63" s="352"/>
      <c r="Y63" s="132">
        <f t="shared" si="3"/>
        <v>36526</v>
      </c>
      <c r="Z63" s="132">
        <f t="shared" si="4"/>
        <v>36526</v>
      </c>
    </row>
    <row r="64" spans="2:26" x14ac:dyDescent="0.25">
      <c r="B64" s="337"/>
      <c r="C64" s="578"/>
      <c r="D64" s="579"/>
      <c r="E64" s="580"/>
      <c r="F64" s="580"/>
      <c r="G64" s="581"/>
      <c r="H64" s="581"/>
      <c r="I64" s="580"/>
      <c r="J64" s="579"/>
      <c r="K64" s="582"/>
      <c r="L64" s="582"/>
      <c r="M64" s="582"/>
      <c r="N64" s="588"/>
      <c r="O64" s="357"/>
      <c r="P64" s="574">
        <f t="shared" si="0"/>
        <v>0</v>
      </c>
      <c r="Q64" s="352"/>
      <c r="Y64" s="132">
        <f t="shared" si="3"/>
        <v>36526</v>
      </c>
      <c r="Z64" s="132">
        <f t="shared" si="4"/>
        <v>36526</v>
      </c>
    </row>
    <row r="65" spans="2:26" x14ac:dyDescent="0.25">
      <c r="B65" s="337"/>
      <c r="C65" s="583"/>
      <c r="D65" s="584"/>
      <c r="E65" s="585"/>
      <c r="F65" s="585"/>
      <c r="G65" s="586"/>
      <c r="H65" s="586"/>
      <c r="I65" s="585"/>
      <c r="J65" s="584"/>
      <c r="K65" s="587"/>
      <c r="L65" s="572"/>
      <c r="M65" s="572"/>
      <c r="N65" s="589"/>
      <c r="O65" s="357"/>
      <c r="P65" s="574">
        <f t="shared" si="0"/>
        <v>0</v>
      </c>
      <c r="Q65" s="352"/>
      <c r="Y65" s="132">
        <f t="shared" si="3"/>
        <v>36526</v>
      </c>
      <c r="Z65" s="132">
        <f t="shared" si="4"/>
        <v>36526</v>
      </c>
    </row>
    <row r="66" spans="2:26" x14ac:dyDescent="0.25">
      <c r="B66" s="337"/>
      <c r="C66" s="578"/>
      <c r="D66" s="579"/>
      <c r="E66" s="580"/>
      <c r="F66" s="580"/>
      <c r="G66" s="581"/>
      <c r="H66" s="581"/>
      <c r="I66" s="580"/>
      <c r="J66" s="579"/>
      <c r="K66" s="582"/>
      <c r="L66" s="582"/>
      <c r="M66" s="582"/>
      <c r="N66" s="588"/>
      <c r="O66" s="357"/>
      <c r="P66" s="574">
        <f t="shared" si="0"/>
        <v>0</v>
      </c>
      <c r="Q66" s="352"/>
      <c r="Y66" s="132">
        <f t="shared" si="3"/>
        <v>36526</v>
      </c>
      <c r="Z66" s="132">
        <f t="shared" si="4"/>
        <v>36526</v>
      </c>
    </row>
    <row r="67" spans="2:26" x14ac:dyDescent="0.25">
      <c r="B67" s="337"/>
      <c r="C67" s="583"/>
      <c r="D67" s="584"/>
      <c r="E67" s="585"/>
      <c r="F67" s="585"/>
      <c r="G67" s="586"/>
      <c r="H67" s="586"/>
      <c r="I67" s="585"/>
      <c r="J67" s="584"/>
      <c r="K67" s="587"/>
      <c r="L67" s="572"/>
      <c r="M67" s="572"/>
      <c r="N67" s="589"/>
      <c r="O67" s="357"/>
      <c r="P67" s="574">
        <f t="shared" si="0"/>
        <v>0</v>
      </c>
      <c r="Q67" s="352"/>
      <c r="Y67" s="132">
        <f t="shared" si="3"/>
        <v>36526</v>
      </c>
      <c r="Z67" s="132">
        <f t="shared" si="4"/>
        <v>36526</v>
      </c>
    </row>
    <row r="68" spans="2:26" x14ac:dyDescent="0.25">
      <c r="B68" s="337"/>
      <c r="C68" s="578"/>
      <c r="D68" s="579"/>
      <c r="E68" s="580"/>
      <c r="F68" s="580"/>
      <c r="G68" s="581"/>
      <c r="H68" s="581"/>
      <c r="I68" s="580"/>
      <c r="J68" s="579"/>
      <c r="K68" s="582"/>
      <c r="L68" s="582"/>
      <c r="M68" s="582"/>
      <c r="N68" s="588"/>
      <c r="O68" s="357"/>
      <c r="P68" s="574">
        <f t="shared" si="0"/>
        <v>0</v>
      </c>
      <c r="Q68" s="352"/>
      <c r="Y68" s="132">
        <f t="shared" si="3"/>
        <v>36526</v>
      </c>
      <c r="Z68" s="132">
        <f t="shared" si="4"/>
        <v>36526</v>
      </c>
    </row>
    <row r="69" spans="2:26" x14ac:dyDescent="0.25">
      <c r="B69" s="337"/>
      <c r="C69" s="583"/>
      <c r="D69" s="584"/>
      <c r="E69" s="585"/>
      <c r="F69" s="585"/>
      <c r="G69" s="586"/>
      <c r="H69" s="586"/>
      <c r="I69" s="585"/>
      <c r="J69" s="584"/>
      <c r="K69" s="587"/>
      <c r="L69" s="572"/>
      <c r="M69" s="572"/>
      <c r="N69" s="589"/>
      <c r="O69" s="357"/>
      <c r="P69" s="574">
        <f t="shared" si="0"/>
        <v>0</v>
      </c>
      <c r="Q69" s="352"/>
      <c r="Y69" s="132">
        <f t="shared" si="3"/>
        <v>36526</v>
      </c>
      <c r="Z69" s="132">
        <f t="shared" si="4"/>
        <v>36526</v>
      </c>
    </row>
    <row r="70" spans="2:26" x14ac:dyDescent="0.25">
      <c r="B70" s="337"/>
      <c r="C70" s="578"/>
      <c r="D70" s="579"/>
      <c r="E70" s="580"/>
      <c r="F70" s="580"/>
      <c r="G70" s="581"/>
      <c r="H70" s="581"/>
      <c r="I70" s="580"/>
      <c r="J70" s="579"/>
      <c r="K70" s="582"/>
      <c r="L70" s="582"/>
      <c r="M70" s="582"/>
      <c r="N70" s="588"/>
      <c r="O70" s="357"/>
      <c r="P70" s="574">
        <f t="shared" si="0"/>
        <v>0</v>
      </c>
      <c r="Q70" s="352"/>
      <c r="Y70" s="132">
        <f t="shared" si="3"/>
        <v>36526</v>
      </c>
      <c r="Z70" s="132">
        <f t="shared" si="4"/>
        <v>36526</v>
      </c>
    </row>
    <row r="71" spans="2:26" x14ac:dyDescent="0.25">
      <c r="B71" s="337"/>
      <c r="C71" s="583"/>
      <c r="D71" s="584"/>
      <c r="E71" s="585"/>
      <c r="F71" s="585"/>
      <c r="G71" s="586"/>
      <c r="H71" s="586"/>
      <c r="I71" s="585"/>
      <c r="J71" s="584"/>
      <c r="K71" s="587"/>
      <c r="L71" s="572"/>
      <c r="M71" s="572"/>
      <c r="N71" s="589"/>
      <c r="O71" s="357"/>
      <c r="P71" s="574">
        <f t="shared" si="0"/>
        <v>0</v>
      </c>
      <c r="Q71" s="352"/>
      <c r="Y71" s="132">
        <f t="shared" si="3"/>
        <v>36526</v>
      </c>
      <c r="Z71" s="132">
        <f t="shared" si="4"/>
        <v>36526</v>
      </c>
    </row>
    <row r="72" spans="2:26" x14ac:dyDescent="0.25">
      <c r="B72" s="337"/>
      <c r="C72" s="578"/>
      <c r="D72" s="579"/>
      <c r="E72" s="580"/>
      <c r="F72" s="580"/>
      <c r="G72" s="581"/>
      <c r="H72" s="581"/>
      <c r="I72" s="580"/>
      <c r="J72" s="579"/>
      <c r="K72" s="582"/>
      <c r="L72" s="582"/>
      <c r="M72" s="582"/>
      <c r="N72" s="588"/>
      <c r="O72" s="357"/>
      <c r="P72" s="574">
        <f t="shared" si="0"/>
        <v>0</v>
      </c>
      <c r="Q72" s="352"/>
      <c r="Y72" s="132">
        <f t="shared" si="3"/>
        <v>36526</v>
      </c>
      <c r="Z72" s="132">
        <f t="shared" si="4"/>
        <v>36526</v>
      </c>
    </row>
    <row r="73" spans="2:26" x14ac:dyDescent="0.25">
      <c r="B73" s="337"/>
      <c r="C73" s="583"/>
      <c r="D73" s="584"/>
      <c r="E73" s="585"/>
      <c r="F73" s="585"/>
      <c r="G73" s="586"/>
      <c r="H73" s="586"/>
      <c r="I73" s="585"/>
      <c r="J73" s="584"/>
      <c r="K73" s="587"/>
      <c r="L73" s="572"/>
      <c r="M73" s="572"/>
      <c r="N73" s="589"/>
      <c r="O73" s="357"/>
      <c r="P73" s="574">
        <f t="shared" si="0"/>
        <v>0</v>
      </c>
      <c r="Q73" s="352"/>
      <c r="Y73" s="132">
        <f t="shared" si="3"/>
        <v>36526</v>
      </c>
      <c r="Z73" s="132">
        <f t="shared" si="4"/>
        <v>36526</v>
      </c>
    </row>
    <row r="74" spans="2:26" x14ac:dyDescent="0.25">
      <c r="B74" s="337"/>
      <c r="C74" s="578"/>
      <c r="D74" s="579"/>
      <c r="E74" s="580"/>
      <c r="F74" s="580"/>
      <c r="G74" s="581"/>
      <c r="H74" s="581"/>
      <c r="I74" s="580"/>
      <c r="J74" s="579"/>
      <c r="K74" s="582"/>
      <c r="L74" s="582"/>
      <c r="M74" s="582"/>
      <c r="N74" s="588"/>
      <c r="O74" s="357"/>
      <c r="P74" s="574">
        <f t="shared" si="0"/>
        <v>0</v>
      </c>
      <c r="Q74" s="352"/>
      <c r="Y74" s="132">
        <f t="shared" si="3"/>
        <v>36526</v>
      </c>
      <c r="Z74" s="132">
        <f t="shared" si="4"/>
        <v>36526</v>
      </c>
    </row>
    <row r="75" spans="2:26" x14ac:dyDescent="0.25">
      <c r="B75" s="337"/>
      <c r="C75" s="583"/>
      <c r="D75" s="584"/>
      <c r="E75" s="585"/>
      <c r="F75" s="585"/>
      <c r="G75" s="586"/>
      <c r="H75" s="586"/>
      <c r="I75" s="585"/>
      <c r="J75" s="584"/>
      <c r="K75" s="587"/>
      <c r="L75" s="572"/>
      <c r="M75" s="572"/>
      <c r="N75" s="589"/>
      <c r="O75" s="357"/>
      <c r="P75" s="574">
        <f t="shared" si="0"/>
        <v>0</v>
      </c>
      <c r="Q75" s="352"/>
      <c r="Y75" s="132">
        <f t="shared" si="3"/>
        <v>36526</v>
      </c>
      <c r="Z75" s="132">
        <f t="shared" si="4"/>
        <v>36526</v>
      </c>
    </row>
    <row r="76" spans="2:26" x14ac:dyDescent="0.25">
      <c r="B76" s="337"/>
      <c r="C76" s="578"/>
      <c r="D76" s="579"/>
      <c r="E76" s="580"/>
      <c r="F76" s="580"/>
      <c r="G76" s="581"/>
      <c r="H76" s="581"/>
      <c r="I76" s="580"/>
      <c r="J76" s="579"/>
      <c r="K76" s="582"/>
      <c r="L76" s="582"/>
      <c r="M76" s="582"/>
      <c r="N76" s="588"/>
      <c r="O76" s="357"/>
      <c r="P76" s="574">
        <f t="shared" si="0"/>
        <v>0</v>
      </c>
      <c r="Q76" s="352"/>
      <c r="Y76" s="132">
        <f t="shared" si="3"/>
        <v>36526</v>
      </c>
      <c r="Z76" s="132">
        <f t="shared" si="4"/>
        <v>36526</v>
      </c>
    </row>
    <row r="77" spans="2:26" x14ac:dyDescent="0.25">
      <c r="B77" s="337"/>
      <c r="C77" s="583"/>
      <c r="D77" s="584"/>
      <c r="E77" s="585"/>
      <c r="F77" s="585"/>
      <c r="G77" s="586"/>
      <c r="H77" s="586"/>
      <c r="I77" s="585"/>
      <c r="J77" s="584"/>
      <c r="K77" s="587"/>
      <c r="L77" s="572"/>
      <c r="M77" s="572"/>
      <c r="N77" s="589"/>
      <c r="O77" s="357"/>
      <c r="P77" s="574">
        <f t="shared" ref="P77:P132" si="5">IF(D77="",P76,D77)</f>
        <v>0</v>
      </c>
      <c r="Q77" s="352"/>
      <c r="Y77" s="132">
        <f t="shared" si="3"/>
        <v>36526</v>
      </c>
      <c r="Z77" s="132">
        <f t="shared" si="4"/>
        <v>36526</v>
      </c>
    </row>
    <row r="78" spans="2:26" x14ac:dyDescent="0.25">
      <c r="B78" s="337"/>
      <c r="C78" s="578"/>
      <c r="D78" s="579"/>
      <c r="E78" s="580"/>
      <c r="F78" s="580"/>
      <c r="G78" s="581"/>
      <c r="H78" s="581"/>
      <c r="I78" s="580"/>
      <c r="J78" s="579"/>
      <c r="K78" s="582"/>
      <c r="L78" s="582"/>
      <c r="M78" s="582"/>
      <c r="N78" s="588"/>
      <c r="O78" s="357"/>
      <c r="P78" s="574">
        <f t="shared" si="5"/>
        <v>0</v>
      </c>
      <c r="Q78" s="352"/>
      <c r="Y78" s="132">
        <f t="shared" si="3"/>
        <v>36526</v>
      </c>
      <c r="Z78" s="132">
        <f t="shared" si="4"/>
        <v>36526</v>
      </c>
    </row>
    <row r="79" spans="2:26" x14ac:dyDescent="0.25">
      <c r="B79" s="337"/>
      <c r="C79" s="583"/>
      <c r="D79" s="584"/>
      <c r="E79" s="585"/>
      <c r="F79" s="585"/>
      <c r="G79" s="586"/>
      <c r="H79" s="586"/>
      <c r="I79" s="585"/>
      <c r="J79" s="584"/>
      <c r="K79" s="587"/>
      <c r="L79" s="572"/>
      <c r="M79" s="572"/>
      <c r="N79" s="589"/>
      <c r="O79" s="357"/>
      <c r="P79" s="574">
        <f t="shared" si="5"/>
        <v>0</v>
      </c>
      <c r="Q79" s="352"/>
      <c r="Y79" s="132">
        <f t="shared" si="3"/>
        <v>36526</v>
      </c>
      <c r="Z79" s="132">
        <f t="shared" si="4"/>
        <v>36526</v>
      </c>
    </row>
    <row r="80" spans="2:26" x14ac:dyDescent="0.25">
      <c r="B80" s="337"/>
      <c r="C80" s="578"/>
      <c r="D80" s="579"/>
      <c r="E80" s="580"/>
      <c r="F80" s="580"/>
      <c r="G80" s="581"/>
      <c r="H80" s="581"/>
      <c r="I80" s="580"/>
      <c r="J80" s="579"/>
      <c r="K80" s="582"/>
      <c r="L80" s="582"/>
      <c r="M80" s="582"/>
      <c r="N80" s="588"/>
      <c r="O80" s="357"/>
      <c r="P80" s="574">
        <f t="shared" si="5"/>
        <v>0</v>
      </c>
      <c r="Q80" s="352"/>
      <c r="Y80" s="132">
        <f t="shared" si="3"/>
        <v>36526</v>
      </c>
      <c r="Z80" s="132">
        <f t="shared" si="4"/>
        <v>36526</v>
      </c>
    </row>
    <row r="81" spans="2:26" x14ac:dyDescent="0.25">
      <c r="B81" s="337"/>
      <c r="C81" s="583"/>
      <c r="D81" s="584"/>
      <c r="E81" s="585"/>
      <c r="F81" s="585"/>
      <c r="G81" s="586"/>
      <c r="H81" s="586"/>
      <c r="I81" s="585"/>
      <c r="J81" s="584"/>
      <c r="K81" s="587"/>
      <c r="L81" s="572"/>
      <c r="M81" s="572"/>
      <c r="N81" s="589"/>
      <c r="O81" s="357"/>
      <c r="P81" s="574">
        <f t="shared" si="5"/>
        <v>0</v>
      </c>
      <c r="Q81" s="352"/>
      <c r="Y81" s="132">
        <f t="shared" si="3"/>
        <v>36526</v>
      </c>
      <c r="Z81" s="132">
        <f t="shared" si="4"/>
        <v>36526</v>
      </c>
    </row>
    <row r="82" spans="2:26" x14ac:dyDescent="0.25">
      <c r="B82" s="337"/>
      <c r="C82" s="578"/>
      <c r="D82" s="579"/>
      <c r="E82" s="580"/>
      <c r="F82" s="580"/>
      <c r="G82" s="581"/>
      <c r="H82" s="581"/>
      <c r="I82" s="580"/>
      <c r="J82" s="579"/>
      <c r="K82" s="582"/>
      <c r="L82" s="582"/>
      <c r="M82" s="582"/>
      <c r="N82" s="588"/>
      <c r="O82" s="357"/>
      <c r="P82" s="574">
        <f t="shared" si="5"/>
        <v>0</v>
      </c>
      <c r="Q82" s="352"/>
      <c r="Y82" s="132">
        <f t="shared" si="3"/>
        <v>36526</v>
      </c>
      <c r="Z82" s="132">
        <f t="shared" si="4"/>
        <v>36526</v>
      </c>
    </row>
    <row r="83" spans="2:26" x14ac:dyDescent="0.25">
      <c r="B83" s="337"/>
      <c r="C83" s="583"/>
      <c r="D83" s="584"/>
      <c r="E83" s="585"/>
      <c r="F83" s="585"/>
      <c r="G83" s="586"/>
      <c r="H83" s="586"/>
      <c r="I83" s="585"/>
      <c r="J83" s="584"/>
      <c r="K83" s="587"/>
      <c r="L83" s="572"/>
      <c r="M83" s="572"/>
      <c r="N83" s="589"/>
      <c r="O83" s="357"/>
      <c r="P83" s="574">
        <f t="shared" si="5"/>
        <v>0</v>
      </c>
      <c r="Q83" s="352"/>
      <c r="Y83" s="132">
        <f t="shared" si="3"/>
        <v>36526</v>
      </c>
      <c r="Z83" s="132">
        <f t="shared" si="4"/>
        <v>36526</v>
      </c>
    </row>
    <row r="84" spans="2:26" x14ac:dyDescent="0.25">
      <c r="B84" s="337"/>
      <c r="C84" s="578"/>
      <c r="D84" s="579"/>
      <c r="E84" s="580"/>
      <c r="F84" s="580"/>
      <c r="G84" s="581"/>
      <c r="H84" s="581"/>
      <c r="I84" s="580"/>
      <c r="J84" s="579"/>
      <c r="K84" s="582"/>
      <c r="L84" s="582"/>
      <c r="M84" s="582"/>
      <c r="N84" s="588"/>
      <c r="O84" s="357"/>
      <c r="P84" s="574">
        <f t="shared" si="5"/>
        <v>0</v>
      </c>
      <c r="Q84" s="352"/>
      <c r="Y84" s="132">
        <f t="shared" si="3"/>
        <v>36526</v>
      </c>
      <c r="Z84" s="132">
        <f t="shared" si="4"/>
        <v>36526</v>
      </c>
    </row>
    <row r="85" spans="2:26" x14ac:dyDescent="0.25">
      <c r="B85" s="337"/>
      <c r="C85" s="583"/>
      <c r="D85" s="584"/>
      <c r="E85" s="585"/>
      <c r="F85" s="585"/>
      <c r="G85" s="586"/>
      <c r="H85" s="586"/>
      <c r="I85" s="585"/>
      <c r="J85" s="584"/>
      <c r="K85" s="587"/>
      <c r="L85" s="572"/>
      <c r="M85" s="572"/>
      <c r="N85" s="589"/>
      <c r="O85" s="357"/>
      <c r="P85" s="574">
        <f t="shared" si="5"/>
        <v>0</v>
      </c>
      <c r="Q85" s="352"/>
      <c r="Y85" s="132">
        <f t="shared" si="3"/>
        <v>36526</v>
      </c>
      <c r="Z85" s="132">
        <f t="shared" si="4"/>
        <v>36526</v>
      </c>
    </row>
    <row r="86" spans="2:26" x14ac:dyDescent="0.25">
      <c r="B86" s="337"/>
      <c r="C86" s="578"/>
      <c r="D86" s="579"/>
      <c r="E86" s="580"/>
      <c r="F86" s="580"/>
      <c r="G86" s="581"/>
      <c r="H86" s="581"/>
      <c r="I86" s="580"/>
      <c r="J86" s="579"/>
      <c r="K86" s="582"/>
      <c r="L86" s="582"/>
      <c r="M86" s="582"/>
      <c r="N86" s="588"/>
      <c r="O86" s="357"/>
      <c r="P86" s="574">
        <f t="shared" si="5"/>
        <v>0</v>
      </c>
      <c r="Q86" s="352"/>
      <c r="Y86" s="132">
        <f t="shared" si="3"/>
        <v>36526</v>
      </c>
      <c r="Z86" s="132">
        <f t="shared" si="4"/>
        <v>36526</v>
      </c>
    </row>
    <row r="87" spans="2:26" x14ac:dyDescent="0.25">
      <c r="B87" s="337"/>
      <c r="C87" s="583"/>
      <c r="D87" s="584"/>
      <c r="E87" s="585"/>
      <c r="F87" s="585"/>
      <c r="G87" s="586"/>
      <c r="H87" s="586"/>
      <c r="I87" s="585"/>
      <c r="J87" s="584"/>
      <c r="K87" s="587"/>
      <c r="L87" s="572"/>
      <c r="M87" s="572"/>
      <c r="N87" s="589"/>
      <c r="O87" s="357"/>
      <c r="P87" s="574">
        <f t="shared" si="5"/>
        <v>0</v>
      </c>
      <c r="Q87" s="352"/>
      <c r="Y87" s="132">
        <f t="shared" si="3"/>
        <v>36526</v>
      </c>
      <c r="Z87" s="132">
        <f t="shared" si="4"/>
        <v>36526</v>
      </c>
    </row>
    <row r="88" spans="2:26" x14ac:dyDescent="0.25">
      <c r="B88" s="337"/>
      <c r="C88" s="578"/>
      <c r="D88" s="579"/>
      <c r="E88" s="580"/>
      <c r="F88" s="580"/>
      <c r="G88" s="581"/>
      <c r="H88" s="581"/>
      <c r="I88" s="580"/>
      <c r="J88" s="579"/>
      <c r="K88" s="582"/>
      <c r="L88" s="582"/>
      <c r="M88" s="582"/>
      <c r="N88" s="588"/>
      <c r="O88" s="357"/>
      <c r="P88" s="574">
        <f t="shared" si="5"/>
        <v>0</v>
      </c>
      <c r="Q88" s="352"/>
      <c r="Y88" s="132">
        <f t="shared" ref="Y88:Y133" si="6">IF(K88&lt;&gt;"",K88,DATE(2000,1,1))</f>
        <v>36526</v>
      </c>
      <c r="Z88" s="132">
        <f t="shared" ref="Z88:Z133" si="7">IF(L88&lt;&gt;"",L88,DATE(2000,1,1))</f>
        <v>36526</v>
      </c>
    </row>
    <row r="89" spans="2:26" x14ac:dyDescent="0.25">
      <c r="B89" s="337"/>
      <c r="C89" s="583"/>
      <c r="D89" s="584"/>
      <c r="E89" s="585"/>
      <c r="F89" s="585"/>
      <c r="G89" s="586"/>
      <c r="H89" s="586"/>
      <c r="I89" s="585"/>
      <c r="J89" s="584"/>
      <c r="K89" s="587"/>
      <c r="L89" s="572"/>
      <c r="M89" s="572"/>
      <c r="N89" s="589"/>
      <c r="O89" s="357"/>
      <c r="P89" s="574">
        <f t="shared" si="5"/>
        <v>0</v>
      </c>
      <c r="Q89" s="352"/>
      <c r="Y89" s="132">
        <f t="shared" si="6"/>
        <v>36526</v>
      </c>
      <c r="Z89" s="132">
        <f t="shared" si="7"/>
        <v>36526</v>
      </c>
    </row>
    <row r="90" spans="2:26" x14ac:dyDescent="0.25">
      <c r="B90" s="337"/>
      <c r="C90" s="578"/>
      <c r="D90" s="579"/>
      <c r="E90" s="580"/>
      <c r="F90" s="580"/>
      <c r="G90" s="581"/>
      <c r="H90" s="581"/>
      <c r="I90" s="580"/>
      <c r="J90" s="579"/>
      <c r="K90" s="582"/>
      <c r="L90" s="582"/>
      <c r="M90" s="582"/>
      <c r="N90" s="588"/>
      <c r="O90" s="357"/>
      <c r="P90" s="574">
        <f t="shared" si="5"/>
        <v>0</v>
      </c>
      <c r="Q90" s="352"/>
      <c r="Y90" s="132">
        <f t="shared" si="6"/>
        <v>36526</v>
      </c>
      <c r="Z90" s="132">
        <f t="shared" si="7"/>
        <v>36526</v>
      </c>
    </row>
    <row r="91" spans="2:26" x14ac:dyDescent="0.25">
      <c r="B91" s="337"/>
      <c r="C91" s="583"/>
      <c r="D91" s="584"/>
      <c r="E91" s="585"/>
      <c r="F91" s="585"/>
      <c r="G91" s="586"/>
      <c r="H91" s="586"/>
      <c r="I91" s="585"/>
      <c r="J91" s="584"/>
      <c r="K91" s="587"/>
      <c r="L91" s="572"/>
      <c r="M91" s="572"/>
      <c r="N91" s="589"/>
      <c r="O91" s="357"/>
      <c r="P91" s="574">
        <f t="shared" si="5"/>
        <v>0</v>
      </c>
      <c r="Q91" s="352"/>
      <c r="Y91" s="132">
        <f t="shared" si="6"/>
        <v>36526</v>
      </c>
      <c r="Z91" s="132">
        <f t="shared" si="7"/>
        <v>36526</v>
      </c>
    </row>
    <row r="92" spans="2:26" x14ac:dyDescent="0.25">
      <c r="B92" s="337"/>
      <c r="C92" s="578"/>
      <c r="D92" s="579"/>
      <c r="E92" s="580"/>
      <c r="F92" s="580"/>
      <c r="G92" s="581"/>
      <c r="H92" s="581"/>
      <c r="I92" s="580"/>
      <c r="J92" s="579"/>
      <c r="K92" s="582"/>
      <c r="L92" s="582"/>
      <c r="M92" s="582"/>
      <c r="N92" s="588"/>
      <c r="O92" s="357"/>
      <c r="P92" s="574">
        <f t="shared" si="5"/>
        <v>0</v>
      </c>
      <c r="Q92" s="352"/>
      <c r="Y92" s="132">
        <f t="shared" si="6"/>
        <v>36526</v>
      </c>
      <c r="Z92" s="132">
        <f t="shared" si="7"/>
        <v>36526</v>
      </c>
    </row>
    <row r="93" spans="2:26" x14ac:dyDescent="0.25">
      <c r="B93" s="337"/>
      <c r="C93" s="583"/>
      <c r="D93" s="584"/>
      <c r="E93" s="585"/>
      <c r="F93" s="585"/>
      <c r="G93" s="586"/>
      <c r="H93" s="586"/>
      <c r="I93" s="585"/>
      <c r="J93" s="584"/>
      <c r="K93" s="587"/>
      <c r="L93" s="572"/>
      <c r="M93" s="572"/>
      <c r="N93" s="589"/>
      <c r="O93" s="357"/>
      <c r="P93" s="574">
        <f t="shared" si="5"/>
        <v>0</v>
      </c>
      <c r="Q93" s="352"/>
      <c r="Y93" s="132">
        <f t="shared" si="6"/>
        <v>36526</v>
      </c>
      <c r="Z93" s="132">
        <f t="shared" si="7"/>
        <v>36526</v>
      </c>
    </row>
    <row r="94" spans="2:26" x14ac:dyDescent="0.25">
      <c r="B94" s="337"/>
      <c r="C94" s="578"/>
      <c r="D94" s="579"/>
      <c r="E94" s="580"/>
      <c r="F94" s="580"/>
      <c r="G94" s="581"/>
      <c r="H94" s="581"/>
      <c r="I94" s="580"/>
      <c r="J94" s="579"/>
      <c r="K94" s="582"/>
      <c r="L94" s="582"/>
      <c r="M94" s="582"/>
      <c r="N94" s="588"/>
      <c r="O94" s="357"/>
      <c r="P94" s="574">
        <f t="shared" si="5"/>
        <v>0</v>
      </c>
      <c r="Q94" s="352"/>
      <c r="Y94" s="132">
        <f t="shared" si="6"/>
        <v>36526</v>
      </c>
      <c r="Z94" s="132">
        <f t="shared" si="7"/>
        <v>36526</v>
      </c>
    </row>
    <row r="95" spans="2:26" x14ac:dyDescent="0.25">
      <c r="B95" s="337"/>
      <c r="C95" s="583"/>
      <c r="D95" s="584"/>
      <c r="E95" s="585"/>
      <c r="F95" s="585"/>
      <c r="G95" s="586"/>
      <c r="H95" s="586"/>
      <c r="I95" s="585"/>
      <c r="J95" s="584"/>
      <c r="K95" s="587"/>
      <c r="L95" s="572"/>
      <c r="M95" s="572"/>
      <c r="N95" s="589"/>
      <c r="O95" s="357"/>
      <c r="P95" s="574">
        <f t="shared" si="5"/>
        <v>0</v>
      </c>
      <c r="Q95" s="352"/>
      <c r="Y95" s="132">
        <f t="shared" si="6"/>
        <v>36526</v>
      </c>
      <c r="Z95" s="132">
        <f t="shared" si="7"/>
        <v>36526</v>
      </c>
    </row>
    <row r="96" spans="2:26" x14ac:dyDescent="0.25">
      <c r="B96" s="337"/>
      <c r="C96" s="578"/>
      <c r="D96" s="579"/>
      <c r="E96" s="580"/>
      <c r="F96" s="580"/>
      <c r="G96" s="581"/>
      <c r="H96" s="581"/>
      <c r="I96" s="580"/>
      <c r="J96" s="579"/>
      <c r="K96" s="582"/>
      <c r="L96" s="582"/>
      <c r="M96" s="582"/>
      <c r="N96" s="588"/>
      <c r="O96" s="357"/>
      <c r="P96" s="574">
        <f t="shared" si="5"/>
        <v>0</v>
      </c>
      <c r="Q96" s="352"/>
      <c r="Y96" s="132">
        <f t="shared" si="6"/>
        <v>36526</v>
      </c>
      <c r="Z96" s="132">
        <f t="shared" si="7"/>
        <v>36526</v>
      </c>
    </row>
    <row r="97" spans="2:26" x14ac:dyDescent="0.25">
      <c r="B97" s="337"/>
      <c r="C97" s="583"/>
      <c r="D97" s="584"/>
      <c r="E97" s="585"/>
      <c r="F97" s="585"/>
      <c r="G97" s="586"/>
      <c r="H97" s="586"/>
      <c r="I97" s="585"/>
      <c r="J97" s="584"/>
      <c r="K97" s="587"/>
      <c r="L97" s="572"/>
      <c r="M97" s="572"/>
      <c r="N97" s="589"/>
      <c r="O97" s="357"/>
      <c r="P97" s="574">
        <f t="shared" si="5"/>
        <v>0</v>
      </c>
      <c r="Q97" s="352"/>
      <c r="Y97" s="132">
        <f t="shared" si="6"/>
        <v>36526</v>
      </c>
      <c r="Z97" s="132">
        <f t="shared" si="7"/>
        <v>36526</v>
      </c>
    </row>
    <row r="98" spans="2:26" x14ac:dyDescent="0.25">
      <c r="B98" s="337"/>
      <c r="C98" s="578"/>
      <c r="D98" s="579"/>
      <c r="E98" s="580"/>
      <c r="F98" s="580"/>
      <c r="G98" s="581"/>
      <c r="H98" s="581"/>
      <c r="I98" s="580"/>
      <c r="J98" s="579"/>
      <c r="K98" s="582"/>
      <c r="L98" s="582"/>
      <c r="M98" s="582"/>
      <c r="N98" s="588"/>
      <c r="O98" s="357"/>
      <c r="P98" s="574">
        <f t="shared" si="5"/>
        <v>0</v>
      </c>
      <c r="Q98" s="352"/>
      <c r="Y98" s="132">
        <f t="shared" si="6"/>
        <v>36526</v>
      </c>
      <c r="Z98" s="132">
        <f t="shared" si="7"/>
        <v>36526</v>
      </c>
    </row>
    <row r="99" spans="2:26" x14ac:dyDescent="0.25">
      <c r="B99" s="337"/>
      <c r="C99" s="583"/>
      <c r="D99" s="584"/>
      <c r="E99" s="585"/>
      <c r="F99" s="585"/>
      <c r="G99" s="586"/>
      <c r="H99" s="586"/>
      <c r="I99" s="585"/>
      <c r="J99" s="584"/>
      <c r="K99" s="587"/>
      <c r="L99" s="572"/>
      <c r="M99" s="572"/>
      <c r="N99" s="589"/>
      <c r="O99" s="357"/>
      <c r="P99" s="574">
        <f t="shared" si="5"/>
        <v>0</v>
      </c>
      <c r="Q99" s="352"/>
      <c r="Y99" s="132">
        <f t="shared" si="6"/>
        <v>36526</v>
      </c>
      <c r="Z99" s="132">
        <f t="shared" si="7"/>
        <v>36526</v>
      </c>
    </row>
    <row r="100" spans="2:26" x14ac:dyDescent="0.25">
      <c r="B100" s="337"/>
      <c r="C100" s="578"/>
      <c r="D100" s="579"/>
      <c r="E100" s="580"/>
      <c r="F100" s="580"/>
      <c r="G100" s="581"/>
      <c r="H100" s="581"/>
      <c r="I100" s="580"/>
      <c r="J100" s="579"/>
      <c r="K100" s="582"/>
      <c r="L100" s="582"/>
      <c r="M100" s="582"/>
      <c r="N100" s="588"/>
      <c r="O100" s="357"/>
      <c r="P100" s="574">
        <f t="shared" si="5"/>
        <v>0</v>
      </c>
      <c r="Q100" s="352"/>
      <c r="Y100" s="132">
        <f t="shared" si="6"/>
        <v>36526</v>
      </c>
      <c r="Z100" s="132">
        <f t="shared" si="7"/>
        <v>36526</v>
      </c>
    </row>
    <row r="101" spans="2:26" x14ac:dyDescent="0.25">
      <c r="B101" s="337"/>
      <c r="C101" s="583"/>
      <c r="D101" s="584"/>
      <c r="E101" s="585"/>
      <c r="F101" s="585"/>
      <c r="G101" s="586"/>
      <c r="H101" s="586"/>
      <c r="I101" s="585"/>
      <c r="J101" s="584"/>
      <c r="K101" s="587"/>
      <c r="L101" s="572"/>
      <c r="M101" s="572"/>
      <c r="N101" s="589"/>
      <c r="O101" s="357"/>
      <c r="P101" s="574">
        <f t="shared" si="5"/>
        <v>0</v>
      </c>
      <c r="Q101" s="352"/>
      <c r="Y101" s="132">
        <f t="shared" si="6"/>
        <v>36526</v>
      </c>
      <c r="Z101" s="132">
        <f t="shared" si="7"/>
        <v>36526</v>
      </c>
    </row>
    <row r="102" spans="2:26" x14ac:dyDescent="0.25">
      <c r="B102" s="337"/>
      <c r="C102" s="578"/>
      <c r="D102" s="579"/>
      <c r="E102" s="580"/>
      <c r="F102" s="580"/>
      <c r="G102" s="581"/>
      <c r="H102" s="581"/>
      <c r="I102" s="580"/>
      <c r="J102" s="579"/>
      <c r="K102" s="582"/>
      <c r="L102" s="582"/>
      <c r="M102" s="582"/>
      <c r="N102" s="588"/>
      <c r="O102" s="357"/>
      <c r="P102" s="574">
        <f t="shared" si="5"/>
        <v>0</v>
      </c>
      <c r="Q102" s="352"/>
      <c r="Y102" s="132">
        <f t="shared" si="6"/>
        <v>36526</v>
      </c>
      <c r="Z102" s="132">
        <f t="shared" si="7"/>
        <v>36526</v>
      </c>
    </row>
    <row r="103" spans="2:26" x14ac:dyDescent="0.25">
      <c r="B103" s="337"/>
      <c r="C103" s="583"/>
      <c r="D103" s="584"/>
      <c r="E103" s="585"/>
      <c r="F103" s="585"/>
      <c r="G103" s="586"/>
      <c r="H103" s="586"/>
      <c r="I103" s="585"/>
      <c r="J103" s="584"/>
      <c r="K103" s="587"/>
      <c r="L103" s="572"/>
      <c r="M103" s="572"/>
      <c r="N103" s="589"/>
      <c r="O103" s="357"/>
      <c r="P103" s="574">
        <f t="shared" si="5"/>
        <v>0</v>
      </c>
      <c r="Q103" s="352"/>
      <c r="Y103" s="132">
        <f t="shared" si="6"/>
        <v>36526</v>
      </c>
      <c r="Z103" s="132">
        <f t="shared" si="7"/>
        <v>36526</v>
      </c>
    </row>
    <row r="104" spans="2:26" x14ac:dyDescent="0.25">
      <c r="B104" s="337"/>
      <c r="C104" s="578"/>
      <c r="D104" s="579"/>
      <c r="E104" s="580"/>
      <c r="F104" s="580"/>
      <c r="G104" s="581"/>
      <c r="H104" s="581"/>
      <c r="I104" s="580"/>
      <c r="J104" s="579"/>
      <c r="K104" s="582"/>
      <c r="L104" s="582"/>
      <c r="M104" s="582"/>
      <c r="N104" s="588"/>
      <c r="O104" s="357"/>
      <c r="P104" s="574">
        <f t="shared" si="5"/>
        <v>0</v>
      </c>
      <c r="Q104" s="352"/>
      <c r="Y104" s="132">
        <f t="shared" si="6"/>
        <v>36526</v>
      </c>
      <c r="Z104" s="132">
        <f t="shared" si="7"/>
        <v>36526</v>
      </c>
    </row>
    <row r="105" spans="2:26" x14ac:dyDescent="0.25">
      <c r="B105" s="337"/>
      <c r="C105" s="583"/>
      <c r="D105" s="584"/>
      <c r="E105" s="585"/>
      <c r="F105" s="585"/>
      <c r="G105" s="586"/>
      <c r="H105" s="586"/>
      <c r="I105" s="585"/>
      <c r="J105" s="584"/>
      <c r="K105" s="587"/>
      <c r="L105" s="572"/>
      <c r="M105" s="572"/>
      <c r="N105" s="589"/>
      <c r="O105" s="357"/>
      <c r="P105" s="574">
        <f t="shared" si="5"/>
        <v>0</v>
      </c>
      <c r="Q105" s="352"/>
      <c r="Y105" s="132">
        <f t="shared" si="6"/>
        <v>36526</v>
      </c>
      <c r="Z105" s="132">
        <f t="shared" si="7"/>
        <v>36526</v>
      </c>
    </row>
    <row r="106" spans="2:26" x14ac:dyDescent="0.25">
      <c r="B106" s="337"/>
      <c r="C106" s="578"/>
      <c r="D106" s="579"/>
      <c r="E106" s="580"/>
      <c r="F106" s="580"/>
      <c r="G106" s="581"/>
      <c r="H106" s="581"/>
      <c r="I106" s="580"/>
      <c r="J106" s="579"/>
      <c r="K106" s="582"/>
      <c r="L106" s="582"/>
      <c r="M106" s="582"/>
      <c r="N106" s="588"/>
      <c r="O106" s="357"/>
      <c r="P106" s="574">
        <f t="shared" si="5"/>
        <v>0</v>
      </c>
      <c r="Q106" s="352"/>
      <c r="Y106" s="132">
        <f t="shared" si="6"/>
        <v>36526</v>
      </c>
      <c r="Z106" s="132">
        <f t="shared" si="7"/>
        <v>36526</v>
      </c>
    </row>
    <row r="107" spans="2:26" x14ac:dyDescent="0.25">
      <c r="B107" s="337"/>
      <c r="C107" s="583"/>
      <c r="D107" s="584"/>
      <c r="E107" s="585"/>
      <c r="F107" s="585"/>
      <c r="G107" s="586"/>
      <c r="H107" s="586"/>
      <c r="I107" s="585"/>
      <c r="J107" s="584"/>
      <c r="K107" s="587"/>
      <c r="L107" s="572"/>
      <c r="M107" s="572"/>
      <c r="N107" s="589"/>
      <c r="O107" s="357"/>
      <c r="P107" s="574">
        <f t="shared" si="5"/>
        <v>0</v>
      </c>
      <c r="Q107" s="352"/>
      <c r="Y107" s="132">
        <f t="shared" si="6"/>
        <v>36526</v>
      </c>
      <c r="Z107" s="132">
        <f t="shared" si="7"/>
        <v>36526</v>
      </c>
    </row>
    <row r="108" spans="2:26" x14ac:dyDescent="0.25">
      <c r="B108" s="337"/>
      <c r="C108" s="578"/>
      <c r="D108" s="579"/>
      <c r="E108" s="580"/>
      <c r="F108" s="580"/>
      <c r="G108" s="581"/>
      <c r="H108" s="581"/>
      <c r="I108" s="580"/>
      <c r="J108" s="579"/>
      <c r="K108" s="582"/>
      <c r="L108" s="582"/>
      <c r="M108" s="582"/>
      <c r="N108" s="588"/>
      <c r="O108" s="357"/>
      <c r="P108" s="574">
        <f t="shared" si="5"/>
        <v>0</v>
      </c>
      <c r="Q108" s="352"/>
      <c r="Y108" s="132">
        <f t="shared" si="6"/>
        <v>36526</v>
      </c>
      <c r="Z108" s="132">
        <f t="shared" si="7"/>
        <v>36526</v>
      </c>
    </row>
    <row r="109" spans="2:26" x14ac:dyDescent="0.25">
      <c r="B109" s="337"/>
      <c r="C109" s="583"/>
      <c r="D109" s="584"/>
      <c r="E109" s="585"/>
      <c r="F109" s="585"/>
      <c r="G109" s="586"/>
      <c r="H109" s="586"/>
      <c r="I109" s="585"/>
      <c r="J109" s="584"/>
      <c r="K109" s="587"/>
      <c r="L109" s="572"/>
      <c r="M109" s="572"/>
      <c r="N109" s="589"/>
      <c r="O109" s="357"/>
      <c r="P109" s="574">
        <f t="shared" si="5"/>
        <v>0</v>
      </c>
      <c r="Q109" s="352"/>
      <c r="R109" s="365"/>
      <c r="Y109" s="132">
        <f t="shared" si="6"/>
        <v>36526</v>
      </c>
      <c r="Z109" s="132">
        <f t="shared" si="7"/>
        <v>36526</v>
      </c>
    </row>
    <row r="110" spans="2:26" x14ac:dyDescent="0.25">
      <c r="B110" s="337"/>
      <c r="C110" s="578"/>
      <c r="D110" s="579"/>
      <c r="E110" s="580"/>
      <c r="F110" s="580"/>
      <c r="G110" s="581"/>
      <c r="H110" s="581"/>
      <c r="I110" s="580"/>
      <c r="J110" s="579"/>
      <c r="K110" s="582"/>
      <c r="L110" s="582"/>
      <c r="M110" s="582"/>
      <c r="N110" s="588"/>
      <c r="O110" s="357"/>
      <c r="P110" s="574">
        <f t="shared" si="5"/>
        <v>0</v>
      </c>
      <c r="Q110" s="352"/>
      <c r="Y110" s="132">
        <f t="shared" si="6"/>
        <v>36526</v>
      </c>
      <c r="Z110" s="132">
        <f t="shared" si="7"/>
        <v>36526</v>
      </c>
    </row>
    <row r="111" spans="2:26" x14ac:dyDescent="0.25">
      <c r="B111" s="337"/>
      <c r="C111" s="583"/>
      <c r="D111" s="584"/>
      <c r="E111" s="585"/>
      <c r="F111" s="585"/>
      <c r="G111" s="586"/>
      <c r="H111" s="586"/>
      <c r="I111" s="585"/>
      <c r="J111" s="584"/>
      <c r="K111" s="587"/>
      <c r="L111" s="572"/>
      <c r="M111" s="572"/>
      <c r="N111" s="589"/>
      <c r="O111" s="357"/>
      <c r="P111" s="574">
        <f t="shared" si="5"/>
        <v>0</v>
      </c>
      <c r="Q111" s="352"/>
      <c r="Y111" s="132">
        <f t="shared" si="6"/>
        <v>36526</v>
      </c>
      <c r="Z111" s="132">
        <f t="shared" si="7"/>
        <v>36526</v>
      </c>
    </row>
    <row r="112" spans="2:26" x14ac:dyDescent="0.25">
      <c r="B112" s="337"/>
      <c r="C112" s="578"/>
      <c r="D112" s="579"/>
      <c r="E112" s="580"/>
      <c r="F112" s="580"/>
      <c r="G112" s="581"/>
      <c r="H112" s="581"/>
      <c r="I112" s="580"/>
      <c r="J112" s="579"/>
      <c r="K112" s="582"/>
      <c r="L112" s="582"/>
      <c r="M112" s="582"/>
      <c r="N112" s="588"/>
      <c r="O112" s="357"/>
      <c r="P112" s="574">
        <f t="shared" si="5"/>
        <v>0</v>
      </c>
      <c r="Q112" s="352"/>
      <c r="Y112" s="132">
        <f t="shared" si="6"/>
        <v>36526</v>
      </c>
      <c r="Z112" s="132">
        <f t="shared" si="7"/>
        <v>36526</v>
      </c>
    </row>
    <row r="113" spans="2:26" x14ac:dyDescent="0.25">
      <c r="B113" s="337"/>
      <c r="C113" s="583"/>
      <c r="D113" s="584"/>
      <c r="E113" s="585"/>
      <c r="F113" s="585"/>
      <c r="G113" s="586"/>
      <c r="H113" s="586"/>
      <c r="I113" s="585"/>
      <c r="J113" s="584"/>
      <c r="K113" s="587"/>
      <c r="L113" s="572"/>
      <c r="M113" s="572"/>
      <c r="N113" s="589"/>
      <c r="O113" s="357"/>
      <c r="P113" s="574">
        <f t="shared" si="5"/>
        <v>0</v>
      </c>
      <c r="Q113" s="352"/>
      <c r="Y113" s="132">
        <f t="shared" si="6"/>
        <v>36526</v>
      </c>
      <c r="Z113" s="132">
        <f t="shared" si="7"/>
        <v>36526</v>
      </c>
    </row>
    <row r="114" spans="2:26" x14ac:dyDescent="0.25">
      <c r="B114" s="337"/>
      <c r="C114" s="578"/>
      <c r="D114" s="579"/>
      <c r="E114" s="580"/>
      <c r="F114" s="580"/>
      <c r="G114" s="581"/>
      <c r="H114" s="581"/>
      <c r="I114" s="580"/>
      <c r="J114" s="579"/>
      <c r="K114" s="582"/>
      <c r="L114" s="582"/>
      <c r="M114" s="582"/>
      <c r="N114" s="588"/>
      <c r="O114" s="357"/>
      <c r="P114" s="574">
        <f t="shared" si="5"/>
        <v>0</v>
      </c>
      <c r="Q114" s="352"/>
      <c r="Y114" s="132">
        <f t="shared" si="6"/>
        <v>36526</v>
      </c>
      <c r="Z114" s="132">
        <f t="shared" si="7"/>
        <v>36526</v>
      </c>
    </row>
    <row r="115" spans="2:26" x14ac:dyDescent="0.25">
      <c r="B115" s="337"/>
      <c r="C115" s="583"/>
      <c r="D115" s="584"/>
      <c r="E115" s="585"/>
      <c r="F115" s="585"/>
      <c r="G115" s="586"/>
      <c r="H115" s="586"/>
      <c r="I115" s="585"/>
      <c r="J115" s="584"/>
      <c r="K115" s="587"/>
      <c r="L115" s="572"/>
      <c r="M115" s="572"/>
      <c r="N115" s="589"/>
      <c r="O115" s="357"/>
      <c r="P115" s="574">
        <f t="shared" si="5"/>
        <v>0</v>
      </c>
      <c r="Q115" s="352"/>
      <c r="Y115" s="132">
        <f t="shared" si="6"/>
        <v>36526</v>
      </c>
      <c r="Z115" s="132">
        <f t="shared" si="7"/>
        <v>36526</v>
      </c>
    </row>
    <row r="116" spans="2:26" x14ac:dyDescent="0.25">
      <c r="B116" s="337"/>
      <c r="C116" s="578"/>
      <c r="D116" s="579"/>
      <c r="E116" s="580"/>
      <c r="F116" s="580"/>
      <c r="G116" s="581"/>
      <c r="H116" s="581"/>
      <c r="I116" s="580"/>
      <c r="J116" s="579"/>
      <c r="K116" s="582"/>
      <c r="L116" s="582"/>
      <c r="M116" s="582"/>
      <c r="N116" s="588"/>
      <c r="O116" s="357"/>
      <c r="P116" s="574">
        <f t="shared" si="5"/>
        <v>0</v>
      </c>
      <c r="Q116" s="352"/>
      <c r="Y116" s="132">
        <f t="shared" si="6"/>
        <v>36526</v>
      </c>
      <c r="Z116" s="132">
        <f t="shared" si="7"/>
        <v>36526</v>
      </c>
    </row>
    <row r="117" spans="2:26" x14ac:dyDescent="0.25">
      <c r="B117" s="337"/>
      <c r="C117" s="583"/>
      <c r="D117" s="584"/>
      <c r="E117" s="585"/>
      <c r="F117" s="585"/>
      <c r="G117" s="586"/>
      <c r="H117" s="586"/>
      <c r="I117" s="585"/>
      <c r="J117" s="584"/>
      <c r="K117" s="587"/>
      <c r="L117" s="572"/>
      <c r="M117" s="572"/>
      <c r="N117" s="589"/>
      <c r="O117" s="357"/>
      <c r="P117" s="574">
        <f t="shared" si="5"/>
        <v>0</v>
      </c>
      <c r="Q117" s="352"/>
      <c r="Y117" s="132">
        <f t="shared" si="6"/>
        <v>36526</v>
      </c>
      <c r="Z117" s="132">
        <f t="shared" si="7"/>
        <v>36526</v>
      </c>
    </row>
    <row r="118" spans="2:26" x14ac:dyDescent="0.25">
      <c r="B118" s="337"/>
      <c r="C118" s="578"/>
      <c r="D118" s="579"/>
      <c r="E118" s="580"/>
      <c r="F118" s="580"/>
      <c r="G118" s="581"/>
      <c r="H118" s="581"/>
      <c r="I118" s="580"/>
      <c r="J118" s="579"/>
      <c r="K118" s="582"/>
      <c r="L118" s="582"/>
      <c r="M118" s="582"/>
      <c r="N118" s="588"/>
      <c r="O118" s="357"/>
      <c r="P118" s="574">
        <f t="shared" si="5"/>
        <v>0</v>
      </c>
      <c r="Q118" s="352"/>
      <c r="Y118" s="132">
        <f t="shared" si="6"/>
        <v>36526</v>
      </c>
      <c r="Z118" s="132">
        <f t="shared" si="7"/>
        <v>36526</v>
      </c>
    </row>
    <row r="119" spans="2:26" x14ac:dyDescent="0.25">
      <c r="B119" s="337"/>
      <c r="C119" s="583"/>
      <c r="D119" s="584"/>
      <c r="E119" s="585"/>
      <c r="F119" s="585"/>
      <c r="G119" s="586"/>
      <c r="H119" s="586"/>
      <c r="I119" s="585"/>
      <c r="J119" s="584"/>
      <c r="K119" s="587"/>
      <c r="L119" s="572"/>
      <c r="M119" s="572"/>
      <c r="N119" s="589"/>
      <c r="O119" s="357"/>
      <c r="P119" s="574">
        <f t="shared" si="5"/>
        <v>0</v>
      </c>
      <c r="Q119" s="352"/>
      <c r="Y119" s="132">
        <f t="shared" si="6"/>
        <v>36526</v>
      </c>
      <c r="Z119" s="132">
        <f t="shared" si="7"/>
        <v>36526</v>
      </c>
    </row>
    <row r="120" spans="2:26" x14ac:dyDescent="0.25">
      <c r="B120" s="337"/>
      <c r="C120" s="578"/>
      <c r="D120" s="579"/>
      <c r="E120" s="580"/>
      <c r="F120" s="580"/>
      <c r="G120" s="581"/>
      <c r="H120" s="581"/>
      <c r="I120" s="580"/>
      <c r="J120" s="579"/>
      <c r="K120" s="582"/>
      <c r="L120" s="582"/>
      <c r="M120" s="582"/>
      <c r="N120" s="588"/>
      <c r="O120" s="357"/>
      <c r="P120" s="574">
        <f t="shared" si="5"/>
        <v>0</v>
      </c>
      <c r="Q120" s="352"/>
      <c r="Y120" s="132">
        <f t="shared" si="6"/>
        <v>36526</v>
      </c>
      <c r="Z120" s="132">
        <f t="shared" si="7"/>
        <v>36526</v>
      </c>
    </row>
    <row r="121" spans="2:26" x14ac:dyDescent="0.25">
      <c r="B121" s="337"/>
      <c r="C121" s="583"/>
      <c r="D121" s="584"/>
      <c r="E121" s="585"/>
      <c r="F121" s="585"/>
      <c r="G121" s="586"/>
      <c r="H121" s="586"/>
      <c r="I121" s="585"/>
      <c r="J121" s="584"/>
      <c r="K121" s="587"/>
      <c r="L121" s="572"/>
      <c r="M121" s="572"/>
      <c r="N121" s="589"/>
      <c r="O121" s="357"/>
      <c r="P121" s="574">
        <f t="shared" si="5"/>
        <v>0</v>
      </c>
      <c r="Q121" s="352"/>
      <c r="Y121" s="132">
        <f t="shared" si="6"/>
        <v>36526</v>
      </c>
      <c r="Z121" s="132">
        <f t="shared" si="7"/>
        <v>36526</v>
      </c>
    </row>
    <row r="122" spans="2:26" x14ac:dyDescent="0.25">
      <c r="B122" s="337"/>
      <c r="C122" s="578"/>
      <c r="D122" s="579"/>
      <c r="E122" s="580"/>
      <c r="F122" s="580"/>
      <c r="G122" s="581"/>
      <c r="H122" s="581"/>
      <c r="I122" s="580"/>
      <c r="J122" s="579"/>
      <c r="K122" s="582"/>
      <c r="L122" s="582"/>
      <c r="M122" s="582"/>
      <c r="N122" s="588"/>
      <c r="O122" s="357"/>
      <c r="P122" s="574">
        <f t="shared" si="5"/>
        <v>0</v>
      </c>
      <c r="Q122" s="352"/>
      <c r="Y122" s="132">
        <f t="shared" si="6"/>
        <v>36526</v>
      </c>
      <c r="Z122" s="132">
        <f t="shared" si="7"/>
        <v>36526</v>
      </c>
    </row>
    <row r="123" spans="2:26" x14ac:dyDescent="0.25">
      <c r="B123" s="337"/>
      <c r="C123" s="583"/>
      <c r="D123" s="584"/>
      <c r="E123" s="585"/>
      <c r="F123" s="585"/>
      <c r="G123" s="586"/>
      <c r="H123" s="586"/>
      <c r="I123" s="585"/>
      <c r="J123" s="584"/>
      <c r="K123" s="587"/>
      <c r="L123" s="572"/>
      <c r="M123" s="572"/>
      <c r="N123" s="589"/>
      <c r="O123" s="357"/>
      <c r="P123" s="574">
        <f t="shared" si="5"/>
        <v>0</v>
      </c>
      <c r="Q123" s="352"/>
      <c r="Y123" s="132">
        <f t="shared" si="6"/>
        <v>36526</v>
      </c>
      <c r="Z123" s="132">
        <f t="shared" si="7"/>
        <v>36526</v>
      </c>
    </row>
    <row r="124" spans="2:26" x14ac:dyDescent="0.25">
      <c r="B124" s="337"/>
      <c r="C124" s="578"/>
      <c r="D124" s="579"/>
      <c r="E124" s="580"/>
      <c r="F124" s="580"/>
      <c r="G124" s="581"/>
      <c r="H124" s="581"/>
      <c r="I124" s="580"/>
      <c r="J124" s="579"/>
      <c r="K124" s="582"/>
      <c r="L124" s="582"/>
      <c r="M124" s="582"/>
      <c r="N124" s="588"/>
      <c r="O124" s="357"/>
      <c r="P124" s="574">
        <f t="shared" si="5"/>
        <v>0</v>
      </c>
      <c r="Q124" s="352"/>
      <c r="Y124" s="132">
        <f t="shared" si="6"/>
        <v>36526</v>
      </c>
      <c r="Z124" s="132">
        <f t="shared" si="7"/>
        <v>36526</v>
      </c>
    </row>
    <row r="125" spans="2:26" x14ac:dyDescent="0.25">
      <c r="B125" s="337"/>
      <c r="C125" s="583"/>
      <c r="D125" s="584"/>
      <c r="E125" s="585"/>
      <c r="F125" s="585"/>
      <c r="G125" s="586"/>
      <c r="H125" s="586"/>
      <c r="I125" s="585"/>
      <c r="J125" s="584"/>
      <c r="K125" s="587"/>
      <c r="L125" s="572"/>
      <c r="M125" s="572"/>
      <c r="N125" s="589"/>
      <c r="O125" s="357"/>
      <c r="P125" s="574">
        <f t="shared" si="5"/>
        <v>0</v>
      </c>
      <c r="Q125" s="352"/>
      <c r="Y125" s="132">
        <f t="shared" si="6"/>
        <v>36526</v>
      </c>
      <c r="Z125" s="132">
        <f t="shared" si="7"/>
        <v>36526</v>
      </c>
    </row>
    <row r="126" spans="2:26" x14ac:dyDescent="0.25">
      <c r="B126" s="337"/>
      <c r="C126" s="578"/>
      <c r="D126" s="579"/>
      <c r="E126" s="580"/>
      <c r="F126" s="580"/>
      <c r="G126" s="581"/>
      <c r="H126" s="581"/>
      <c r="I126" s="580"/>
      <c r="J126" s="579"/>
      <c r="K126" s="582"/>
      <c r="L126" s="582"/>
      <c r="M126" s="582"/>
      <c r="N126" s="588"/>
      <c r="O126" s="357"/>
      <c r="P126" s="574">
        <f t="shared" si="5"/>
        <v>0</v>
      </c>
      <c r="Q126" s="352"/>
      <c r="Y126" s="132">
        <f t="shared" si="6"/>
        <v>36526</v>
      </c>
      <c r="Z126" s="132">
        <f t="shared" si="7"/>
        <v>36526</v>
      </c>
    </row>
    <row r="127" spans="2:26" x14ac:dyDescent="0.25">
      <c r="B127" s="337"/>
      <c r="C127" s="583"/>
      <c r="D127" s="584"/>
      <c r="E127" s="585"/>
      <c r="F127" s="585"/>
      <c r="G127" s="586"/>
      <c r="H127" s="586"/>
      <c r="I127" s="585"/>
      <c r="J127" s="584"/>
      <c r="K127" s="587"/>
      <c r="L127" s="572"/>
      <c r="M127" s="572"/>
      <c r="N127" s="589"/>
      <c r="O127" s="357"/>
      <c r="P127" s="574">
        <f t="shared" si="5"/>
        <v>0</v>
      </c>
      <c r="Q127" s="352"/>
      <c r="Y127" s="132">
        <f t="shared" si="6"/>
        <v>36526</v>
      </c>
      <c r="Z127" s="132">
        <f t="shared" si="7"/>
        <v>36526</v>
      </c>
    </row>
    <row r="128" spans="2:26" x14ac:dyDescent="0.25">
      <c r="B128" s="337"/>
      <c r="C128" s="578"/>
      <c r="D128" s="579"/>
      <c r="E128" s="580"/>
      <c r="F128" s="580"/>
      <c r="G128" s="581"/>
      <c r="H128" s="581"/>
      <c r="I128" s="580"/>
      <c r="J128" s="579"/>
      <c r="K128" s="582"/>
      <c r="L128" s="582"/>
      <c r="M128" s="582"/>
      <c r="N128" s="588"/>
      <c r="O128" s="357"/>
      <c r="P128" s="574">
        <f t="shared" si="5"/>
        <v>0</v>
      </c>
      <c r="Q128" s="352"/>
      <c r="Y128" s="132">
        <f t="shared" si="6"/>
        <v>36526</v>
      </c>
      <c r="Z128" s="132">
        <f t="shared" si="7"/>
        <v>36526</v>
      </c>
    </row>
    <row r="129" spans="2:26" x14ac:dyDescent="0.25">
      <c r="B129" s="337"/>
      <c r="C129" s="583"/>
      <c r="D129" s="584"/>
      <c r="E129" s="585"/>
      <c r="F129" s="585"/>
      <c r="G129" s="586"/>
      <c r="H129" s="586"/>
      <c r="I129" s="585"/>
      <c r="J129" s="584"/>
      <c r="K129" s="587"/>
      <c r="L129" s="572"/>
      <c r="M129" s="572"/>
      <c r="N129" s="589"/>
      <c r="O129" s="357"/>
      <c r="P129" s="574">
        <f t="shared" si="5"/>
        <v>0</v>
      </c>
      <c r="Q129" s="352"/>
      <c r="Y129" s="132">
        <f t="shared" si="6"/>
        <v>36526</v>
      </c>
      <c r="Z129" s="132">
        <f t="shared" si="7"/>
        <v>36526</v>
      </c>
    </row>
    <row r="130" spans="2:26" x14ac:dyDescent="0.25">
      <c r="B130" s="337"/>
      <c r="C130" s="578"/>
      <c r="D130" s="579"/>
      <c r="E130" s="580"/>
      <c r="F130" s="580"/>
      <c r="G130" s="581"/>
      <c r="H130" s="581"/>
      <c r="I130" s="580"/>
      <c r="J130" s="579"/>
      <c r="K130" s="582"/>
      <c r="L130" s="582"/>
      <c r="M130" s="582"/>
      <c r="N130" s="588"/>
      <c r="O130" s="357"/>
      <c r="P130" s="574">
        <f t="shared" si="5"/>
        <v>0</v>
      </c>
      <c r="Q130" s="352"/>
      <c r="Y130" s="132">
        <f t="shared" si="6"/>
        <v>36526</v>
      </c>
      <c r="Z130" s="132">
        <f t="shared" si="7"/>
        <v>36526</v>
      </c>
    </row>
    <row r="131" spans="2:26" x14ac:dyDescent="0.25">
      <c r="B131" s="337"/>
      <c r="C131" s="583"/>
      <c r="D131" s="584"/>
      <c r="E131" s="585"/>
      <c r="F131" s="585"/>
      <c r="G131" s="586"/>
      <c r="H131" s="586"/>
      <c r="I131" s="585"/>
      <c r="J131" s="584"/>
      <c r="K131" s="587"/>
      <c r="L131" s="572"/>
      <c r="M131" s="572"/>
      <c r="N131" s="589"/>
      <c r="O131" s="357"/>
      <c r="P131" s="574">
        <f t="shared" si="5"/>
        <v>0</v>
      </c>
      <c r="Q131" s="352"/>
      <c r="Y131" s="132"/>
      <c r="Z131" s="132"/>
    </row>
    <row r="132" spans="2:26" x14ac:dyDescent="0.25">
      <c r="B132" s="337"/>
      <c r="C132" s="372"/>
      <c r="D132" s="373"/>
      <c r="E132" s="374"/>
      <c r="F132" s="374"/>
      <c r="G132" s="375"/>
      <c r="H132" s="375"/>
      <c r="I132" s="374"/>
      <c r="J132" s="373"/>
      <c r="K132" s="376"/>
      <c r="L132" s="376"/>
      <c r="M132" s="376"/>
      <c r="N132" s="588"/>
      <c r="O132" s="357"/>
      <c r="P132" s="574">
        <f t="shared" si="5"/>
        <v>0</v>
      </c>
      <c r="Q132" s="352"/>
      <c r="Y132" s="132">
        <f t="shared" si="6"/>
        <v>36526</v>
      </c>
      <c r="Z132" s="132">
        <f t="shared" si="7"/>
        <v>36526</v>
      </c>
    </row>
    <row r="133" spans="2:26" x14ac:dyDescent="0.25">
      <c r="B133" s="337"/>
      <c r="C133" s="576" t="s">
        <v>32</v>
      </c>
      <c r="D133" s="577"/>
      <c r="E133" s="576"/>
      <c r="F133" s="577">
        <f>SUBTOTAL(109,Tabela3[5.6 Máquina])</f>
        <v>0</v>
      </c>
      <c r="G133" s="577">
        <f>SUBTOTAL(109,Tabela3[5.7 Potência Nominal (kW)])</f>
        <v>0</v>
      </c>
      <c r="H133" s="576"/>
      <c r="I133" s="576"/>
      <c r="J133" s="576"/>
      <c r="K133" s="576"/>
      <c r="L133" s="576"/>
      <c r="M133" s="576"/>
      <c r="N133" s="576"/>
      <c r="O133" s="357"/>
      <c r="P133" s="203"/>
      <c r="Q133" s="352"/>
      <c r="Y133" s="132">
        <f t="shared" si="6"/>
        <v>36526</v>
      </c>
      <c r="Z133" s="132">
        <f t="shared" si="7"/>
        <v>36526</v>
      </c>
    </row>
    <row r="134" spans="2:26" x14ac:dyDescent="0.25">
      <c r="B134" s="337"/>
      <c r="C134" s="203"/>
      <c r="D134" s="351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352"/>
      <c r="Q134" s="352"/>
      <c r="Y134" s="217"/>
    </row>
    <row r="135" spans="2:26" ht="7.5" customHeight="1" thickBot="1" x14ac:dyDescent="0.3">
      <c r="B135" s="337"/>
      <c r="C135" s="203"/>
      <c r="D135" s="351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352"/>
    </row>
    <row r="136" spans="2:26" ht="17.100000000000001" customHeight="1" x14ac:dyDescent="0.3">
      <c r="B136" s="366" t="s">
        <v>5895</v>
      </c>
      <c r="C136" s="711" t="s">
        <v>113</v>
      </c>
      <c r="D136" s="712"/>
      <c r="E136" s="712"/>
      <c r="F136" s="712"/>
      <c r="G136" s="712"/>
      <c r="H136" s="712"/>
      <c r="I136" s="712"/>
      <c r="J136" s="712"/>
      <c r="K136" s="712"/>
      <c r="L136" s="712"/>
      <c r="M136" s="712"/>
      <c r="N136" s="713"/>
      <c r="O136" s="357"/>
      <c r="P136" s="203"/>
      <c r="Q136" s="352"/>
    </row>
    <row r="137" spans="2:26" ht="10.9" customHeight="1" thickBot="1" x14ac:dyDescent="0.3">
      <c r="B137" s="337"/>
      <c r="C137" s="367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70"/>
      <c r="O137" s="357"/>
      <c r="P137" s="203"/>
      <c r="Q137" s="352"/>
    </row>
    <row r="138" spans="2:26" x14ac:dyDescent="0.25">
      <c r="B138" s="337"/>
      <c r="C138" s="714"/>
      <c r="D138" s="715"/>
      <c r="E138" s="715"/>
      <c r="F138" s="715"/>
      <c r="G138" s="715"/>
      <c r="H138" s="715"/>
      <c r="I138" s="715"/>
      <c r="J138" s="715"/>
      <c r="K138" s="715"/>
      <c r="L138" s="715"/>
      <c r="M138" s="715"/>
      <c r="N138" s="716"/>
      <c r="O138" s="357"/>
      <c r="P138" s="203"/>
      <c r="Q138" s="352"/>
    </row>
    <row r="139" spans="2:26" x14ac:dyDescent="0.25">
      <c r="B139" s="337"/>
      <c r="C139" s="717"/>
      <c r="D139" s="718"/>
      <c r="E139" s="718"/>
      <c r="F139" s="718"/>
      <c r="G139" s="718"/>
      <c r="H139" s="718"/>
      <c r="I139" s="718"/>
      <c r="J139" s="718"/>
      <c r="K139" s="718"/>
      <c r="L139" s="718"/>
      <c r="M139" s="718"/>
      <c r="N139" s="719"/>
      <c r="O139" s="357"/>
      <c r="P139" s="203"/>
      <c r="Q139" s="352"/>
    </row>
    <row r="140" spans="2:26" x14ac:dyDescent="0.25">
      <c r="B140" s="337"/>
      <c r="C140" s="717"/>
      <c r="D140" s="718"/>
      <c r="E140" s="718"/>
      <c r="F140" s="718"/>
      <c r="G140" s="718"/>
      <c r="H140" s="718"/>
      <c r="I140" s="718"/>
      <c r="J140" s="718"/>
      <c r="K140" s="718"/>
      <c r="L140" s="718"/>
      <c r="M140" s="718"/>
      <c r="N140" s="719"/>
      <c r="O140" s="357"/>
      <c r="P140" s="203"/>
      <c r="Q140" s="352"/>
    </row>
    <row r="141" spans="2:26" ht="15.75" thickBot="1" x14ac:dyDescent="0.3">
      <c r="B141" s="337"/>
      <c r="C141" s="720"/>
      <c r="D141" s="721"/>
      <c r="E141" s="721"/>
      <c r="F141" s="721"/>
      <c r="G141" s="721"/>
      <c r="H141" s="721"/>
      <c r="I141" s="721"/>
      <c r="J141" s="721"/>
      <c r="K141" s="721"/>
      <c r="L141" s="721"/>
      <c r="M141" s="721"/>
      <c r="N141" s="722"/>
      <c r="O141" s="357"/>
      <c r="P141" s="203"/>
      <c r="Q141" s="352"/>
    </row>
    <row r="142" spans="2:26" ht="15.75" thickBot="1" x14ac:dyDescent="0.3">
      <c r="B142" s="347"/>
      <c r="C142" s="348"/>
      <c r="D142" s="350"/>
      <c r="E142" s="348"/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8"/>
      <c r="Q142" s="371"/>
    </row>
  </sheetData>
  <sheetProtection password="BE9E" sheet="1" objects="1" scenarios="1" selectLockedCells="1"/>
  <protectedRanges>
    <protectedRange sqref="D7:D9" name="preencher_1"/>
  </protectedRanges>
  <mergeCells count="9">
    <mergeCell ref="B2:Q2"/>
    <mergeCell ref="C136:N136"/>
    <mergeCell ref="C138:N141"/>
    <mergeCell ref="C4:D4"/>
    <mergeCell ref="C6:D6"/>
    <mergeCell ref="E4:I4"/>
    <mergeCell ref="E6:I6"/>
    <mergeCell ref="K6:L6"/>
    <mergeCell ref="K4:L4"/>
  </mergeCells>
  <dataValidations count="5">
    <dataValidation type="list" allowBlank="1" showInputMessage="1" showErrorMessage="1" sqref="D12:D132">
      <formula1>"UEE,UFV,UHE,UTE,"</formula1>
    </dataValidation>
    <dataValidation type="whole" operator="greaterThan" allowBlank="1" showInputMessage="1" showErrorMessage="1" sqref="F12:F132">
      <formula1>0</formula1>
    </dataValidation>
    <dataValidation type="list" allowBlank="1" showInputMessage="1" showErrorMessage="1" sqref="J12:J132">
      <formula1>"Aluguel,PIE,Própria"</formula1>
    </dataValidation>
    <dataValidation type="list" allowBlank="1" showInputMessage="1" showErrorMessage="1" sqref="I12:I132">
      <formula1>"Autorizada,Não Autorizada"</formula1>
    </dataValidation>
    <dataValidation operator="greaterThan" showInputMessage="1" showErrorMessage="1" sqref="M4"/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50" orientation="landscape" r:id="rId1"/>
  <ignoredErrors>
    <ignoredError sqref="E4" unlockedFormula="1"/>
  </ignoredError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70C0"/>
  </sheetPr>
  <dimension ref="B1:X60"/>
  <sheetViews>
    <sheetView showGridLines="0" zoomScale="70" zoomScaleNormal="70" zoomScaleSheetLayoutView="100" workbookViewId="0">
      <selection activeCell="I26" sqref="I26"/>
    </sheetView>
  </sheetViews>
  <sheetFormatPr defaultColWidth="9" defaultRowHeight="15" x14ac:dyDescent="0.25"/>
  <cols>
    <col min="1" max="1" width="2.28515625" style="128" customWidth="1"/>
    <col min="2" max="2" width="6" style="128" customWidth="1"/>
    <col min="3" max="3" width="9" style="128"/>
    <col min="4" max="4" width="18.85546875" style="128" bestFit="1" customWidth="1"/>
    <col min="5" max="5" width="15" style="128" customWidth="1"/>
    <col min="6" max="7" width="9" style="128"/>
    <col min="8" max="8" width="10" style="128" customWidth="1"/>
    <col min="9" max="9" width="13.7109375" style="128" customWidth="1"/>
    <col min="10" max="10" width="15.42578125" style="128" customWidth="1"/>
    <col min="11" max="11" width="14" style="128" customWidth="1"/>
    <col min="12" max="12" width="15" style="128" customWidth="1"/>
    <col min="13" max="13" width="20.28515625" style="128" customWidth="1"/>
    <col min="14" max="14" width="1.140625" style="128" customWidth="1"/>
    <col min="15" max="15" width="16.140625" style="128" customWidth="1"/>
    <col min="16" max="16" width="13.28515625" style="128" customWidth="1"/>
    <col min="17" max="17" width="11.7109375" style="128" customWidth="1"/>
    <col min="18" max="18" width="11.42578125" style="128" customWidth="1"/>
    <col min="19" max="19" width="12" style="128" bestFit="1" customWidth="1"/>
    <col min="20" max="20" width="14.85546875" style="128" customWidth="1"/>
    <col min="21" max="21" width="12.42578125" style="128" bestFit="1" customWidth="1"/>
    <col min="22" max="22" width="12.42578125" style="128" customWidth="1"/>
    <col min="23" max="23" width="0.85546875" style="128" customWidth="1"/>
    <col min="24" max="24" width="5.140625" style="233" customWidth="1"/>
    <col min="25" max="58" width="8.85546875" style="128"/>
    <col min="59" max="16384" width="9" style="128"/>
  </cols>
  <sheetData>
    <row r="1" spans="2:24" ht="13.7" customHeight="1" x14ac:dyDescent="0.25"/>
    <row r="2" spans="2:24" ht="23.1" customHeight="1" x14ac:dyDescent="0.25">
      <c r="B2" s="724" t="s">
        <v>5945</v>
      </c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5"/>
      <c r="U2" s="725"/>
      <c r="V2" s="725"/>
      <c r="W2" s="725"/>
      <c r="X2" s="726"/>
    </row>
    <row r="3" spans="2:24" ht="15.75" thickBot="1" x14ac:dyDescent="0.3"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</row>
    <row r="4" spans="2:24" ht="15" customHeight="1" thickBot="1" x14ac:dyDescent="0.3">
      <c r="B4" s="292" t="s">
        <v>71</v>
      </c>
      <c r="C4" s="233"/>
      <c r="D4" s="379"/>
      <c r="E4" s="667">
        <f>'1_Aspectos Geográficos'!D4</f>
        <v>0</v>
      </c>
      <c r="F4" s="672"/>
      <c r="G4" s="672"/>
      <c r="H4" s="672"/>
      <c r="I4" s="672"/>
      <c r="J4" s="668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4"/>
    </row>
    <row r="5" spans="2:24" s="131" customFormat="1" ht="9.75" customHeight="1" thickBot="1" x14ac:dyDescent="0.3">
      <c r="B5" s="292"/>
      <c r="C5" s="203"/>
      <c r="D5" s="222"/>
      <c r="E5" s="86"/>
      <c r="F5" s="86"/>
      <c r="G5" s="86"/>
      <c r="H5" s="86"/>
      <c r="I5" s="86"/>
      <c r="J5" s="86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352"/>
    </row>
    <row r="6" spans="2:24" ht="15.75" thickBot="1" x14ac:dyDescent="0.3">
      <c r="B6" s="292" t="s">
        <v>72</v>
      </c>
      <c r="C6" s="233"/>
      <c r="D6" s="379"/>
      <c r="E6" s="667">
        <f>'1_Aspectos Geográficos'!$D$10</f>
        <v>0</v>
      </c>
      <c r="F6" s="672"/>
      <c r="G6" s="672"/>
      <c r="H6" s="672"/>
      <c r="I6" s="672"/>
      <c r="J6" s="668"/>
      <c r="K6" s="723" t="s">
        <v>9</v>
      </c>
      <c r="L6" s="704"/>
      <c r="M6" s="170">
        <f>'1_Aspectos Geográficos'!$K$10</f>
        <v>0</v>
      </c>
      <c r="N6" s="380"/>
      <c r="O6" s="233"/>
      <c r="P6" s="233"/>
      <c r="Q6" s="233"/>
      <c r="R6" s="233"/>
      <c r="S6" s="233"/>
      <c r="T6" s="233"/>
      <c r="U6" s="233"/>
      <c r="V6" s="233"/>
      <c r="W6" s="233"/>
      <c r="X6" s="234"/>
    </row>
    <row r="7" spans="2:24" x14ac:dyDescent="0.25">
      <c r="B7" s="232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4"/>
    </row>
    <row r="8" spans="2:24" x14ac:dyDescent="0.25">
      <c r="B8" s="232"/>
      <c r="C8" s="381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4"/>
    </row>
    <row r="9" spans="2:24" ht="15.75" thickBot="1" x14ac:dyDescent="0.3">
      <c r="B9" s="232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382"/>
      <c r="P9" s="382"/>
      <c r="Q9" s="382"/>
      <c r="R9" s="382"/>
      <c r="S9" s="382"/>
      <c r="T9" s="382"/>
      <c r="U9" s="233"/>
      <c r="V9" s="233"/>
      <c r="W9" s="233"/>
      <c r="X9" s="234"/>
    </row>
    <row r="10" spans="2:24" ht="17.100000000000001" customHeight="1" x14ac:dyDescent="0.25">
      <c r="B10" s="232"/>
      <c r="C10" s="727" t="s">
        <v>29</v>
      </c>
      <c r="D10" s="728"/>
      <c r="E10" s="728"/>
      <c r="F10" s="728"/>
      <c r="G10" s="728"/>
      <c r="H10" s="728"/>
      <c r="I10" s="728"/>
      <c r="J10" s="728"/>
      <c r="K10" s="728"/>
      <c r="L10" s="728"/>
      <c r="M10" s="729"/>
      <c r="N10" s="383"/>
      <c r="O10" s="384"/>
      <c r="P10" s="384"/>
      <c r="Q10" s="384"/>
      <c r="R10" s="384"/>
      <c r="S10" s="385"/>
      <c r="T10" s="382"/>
      <c r="U10" s="233"/>
      <c r="V10" s="233"/>
      <c r="W10" s="233"/>
      <c r="X10" s="234"/>
    </row>
    <row r="11" spans="2:24" x14ac:dyDescent="0.25">
      <c r="B11" s="232"/>
      <c r="C11" s="358"/>
      <c r="D11" s="386" t="s">
        <v>30</v>
      </c>
      <c r="E11" s="730" t="s">
        <v>31</v>
      </c>
      <c r="F11" s="732"/>
      <c r="G11" s="732"/>
      <c r="H11" s="732"/>
      <c r="I11" s="732"/>
      <c r="J11" s="732"/>
      <c r="K11" s="733"/>
      <c r="L11" s="730" t="s">
        <v>37</v>
      </c>
      <c r="M11" s="731"/>
      <c r="N11" s="387"/>
      <c r="O11" s="384"/>
      <c r="P11" s="384"/>
      <c r="Q11" s="384" t="s">
        <v>5842</v>
      </c>
      <c r="R11" s="384"/>
      <c r="S11" s="385"/>
      <c r="T11" s="382"/>
      <c r="U11" s="233"/>
      <c r="V11" s="233"/>
      <c r="W11" s="233"/>
      <c r="X11" s="234"/>
    </row>
    <row r="12" spans="2:24" ht="73.5" customHeight="1" thickBot="1" x14ac:dyDescent="0.3">
      <c r="B12" s="388" t="s">
        <v>5904</v>
      </c>
      <c r="C12" s="389"/>
      <c r="D12" s="390" t="s">
        <v>5919</v>
      </c>
      <c r="E12" s="390" t="s">
        <v>5896</v>
      </c>
      <c r="F12" s="390" t="s">
        <v>5897</v>
      </c>
      <c r="G12" s="390" t="s">
        <v>5898</v>
      </c>
      <c r="H12" s="390" t="s">
        <v>5899</v>
      </c>
      <c r="I12" s="390" t="s">
        <v>5900</v>
      </c>
      <c r="J12" s="390" t="s">
        <v>5952</v>
      </c>
      <c r="K12" s="390" t="s">
        <v>5901</v>
      </c>
      <c r="L12" s="390" t="s">
        <v>5902</v>
      </c>
      <c r="M12" s="391" t="s">
        <v>5903</v>
      </c>
      <c r="N12" s="392"/>
      <c r="O12" s="599"/>
      <c r="P12" s="599"/>
      <c r="Q12" s="599"/>
      <c r="R12" s="599"/>
      <c r="S12" s="599"/>
      <c r="T12" s="382"/>
      <c r="U12" s="233"/>
      <c r="V12" s="233"/>
      <c r="W12" s="233"/>
      <c r="X12" s="234"/>
    </row>
    <row r="13" spans="2:24" ht="15" customHeight="1" x14ac:dyDescent="0.25">
      <c r="B13" s="232"/>
      <c r="C13" s="393">
        <v>2020</v>
      </c>
      <c r="D13" s="394">
        <f>'2_Mercado Anual_Projeções'!D$36</f>
        <v>0</v>
      </c>
      <c r="E13" s="171">
        <f ca="1">MIN(D13-G13-H13-F13-I13,(E23-R23)*O13*24/1000)</f>
        <v>0</v>
      </c>
      <c r="F13" s="539"/>
      <c r="G13" s="539"/>
      <c r="H13" s="539"/>
      <c r="I13" s="569"/>
      <c r="J13" s="570"/>
      <c r="K13" s="173">
        <f ca="1">SUM(E13:I13)</f>
        <v>0</v>
      </c>
      <c r="L13" s="173">
        <f ca="1">K13-D13</f>
        <v>0</v>
      </c>
      <c r="M13" s="174">
        <f ca="1">L13/(24*O13)</f>
        <v>0</v>
      </c>
      <c r="N13" s="377"/>
      <c r="O13" s="597">
        <f>IF(MOD(C13,4),365,366)</f>
        <v>366</v>
      </c>
      <c r="P13" s="384"/>
      <c r="Q13" s="134">
        <f ca="1">(E23-R23)*O13*24/1000</f>
        <v>0</v>
      </c>
      <c r="R13" s="599"/>
      <c r="S13" s="599"/>
      <c r="T13" s="382"/>
      <c r="U13" s="233"/>
      <c r="V13" s="233"/>
      <c r="W13" s="233"/>
      <c r="X13" s="234"/>
    </row>
    <row r="14" spans="2:24" x14ac:dyDescent="0.25">
      <c r="B14" s="232"/>
      <c r="C14" s="395">
        <v>2021</v>
      </c>
      <c r="D14" s="396">
        <f>'2_Mercado Anual_Projeções'!E$36</f>
        <v>0</v>
      </c>
      <c r="E14" s="172">
        <f ca="1">MIN(D14-G14-H14-F14-I14,(E24-R24)*O14*24/1000)</f>
        <v>0</v>
      </c>
      <c r="F14" s="479"/>
      <c r="G14" s="479"/>
      <c r="H14" s="479"/>
      <c r="I14" s="565"/>
      <c r="J14" s="571"/>
      <c r="K14" s="175">
        <f ca="1">SUM(E14:I14)</f>
        <v>0</v>
      </c>
      <c r="L14" s="175">
        <f ca="1">K14-D14</f>
        <v>0</v>
      </c>
      <c r="M14" s="176">
        <f ca="1">L14/(24*O14)</f>
        <v>0</v>
      </c>
      <c r="N14" s="377"/>
      <c r="O14" s="597">
        <f>IF(MOD(C14,4),365,366)</f>
        <v>365</v>
      </c>
      <c r="P14" s="384"/>
      <c r="Q14" s="134">
        <f ca="1">(E24-R24)*O14*24/1000</f>
        <v>0</v>
      </c>
      <c r="R14" s="599"/>
      <c r="S14" s="599"/>
      <c r="T14" s="382"/>
      <c r="U14" s="233"/>
      <c r="V14" s="233"/>
      <c r="W14" s="233"/>
      <c r="X14" s="234"/>
    </row>
    <row r="15" spans="2:24" x14ac:dyDescent="0.25">
      <c r="B15" s="232"/>
      <c r="C15" s="397">
        <v>2022</v>
      </c>
      <c r="D15" s="398">
        <f>'2_Mercado Anual_Projeções'!F$36</f>
        <v>0</v>
      </c>
      <c r="E15" s="182">
        <f ca="1">MIN(D15-G15-H15-F15-I15,(E25-R25)*O15*24/1000)</f>
        <v>0</v>
      </c>
      <c r="F15" s="479"/>
      <c r="G15" s="479"/>
      <c r="H15" s="479"/>
      <c r="I15" s="479"/>
      <c r="J15" s="540"/>
      <c r="K15" s="175">
        <f ca="1">SUM(E15:I15)</f>
        <v>0</v>
      </c>
      <c r="L15" s="175">
        <f ca="1">K15-D15</f>
        <v>0</v>
      </c>
      <c r="M15" s="176">
        <f ca="1">L15/(24*O15)</f>
        <v>0</v>
      </c>
      <c r="N15" s="377"/>
      <c r="O15" s="597">
        <f>IF(MOD(C15,4),365,366)</f>
        <v>365</v>
      </c>
      <c r="P15" s="384"/>
      <c r="Q15" s="134">
        <f ca="1">(E25-R25)*O15*24/1000</f>
        <v>0</v>
      </c>
      <c r="R15" s="599"/>
      <c r="S15" s="599"/>
      <c r="T15" s="382"/>
      <c r="U15" s="233"/>
      <c r="V15" s="233"/>
      <c r="W15" s="233"/>
      <c r="X15" s="234"/>
    </row>
    <row r="16" spans="2:24" ht="15.75" thickBot="1" x14ac:dyDescent="0.3">
      <c r="B16" s="232"/>
      <c r="C16" s="399">
        <v>2023</v>
      </c>
      <c r="D16" s="400">
        <f>'2_Mercado Anual_Projeções'!G$36</f>
        <v>0</v>
      </c>
      <c r="E16" s="598">
        <f ca="1">MIN(D16-G16-H16-F16-I16,(E26-R26)*O16*24/1000)</f>
        <v>0</v>
      </c>
      <c r="F16" s="491"/>
      <c r="G16" s="491"/>
      <c r="H16" s="491"/>
      <c r="I16" s="491"/>
      <c r="J16" s="541"/>
      <c r="K16" s="177">
        <f ca="1">SUM(E16:I16)</f>
        <v>0</v>
      </c>
      <c r="L16" s="177">
        <f ca="1">K16-D16</f>
        <v>0</v>
      </c>
      <c r="M16" s="178">
        <f ca="1">L16/(24*O16)</f>
        <v>0</v>
      </c>
      <c r="N16" s="377"/>
      <c r="O16" s="597">
        <f>IF(MOD(C16,4),365,366)</f>
        <v>365</v>
      </c>
      <c r="P16" s="384"/>
      <c r="Q16" s="134">
        <f ca="1">(E26-R26)*O16*24/1000</f>
        <v>0</v>
      </c>
      <c r="R16" s="599"/>
      <c r="S16" s="599"/>
      <c r="T16" s="382"/>
      <c r="U16" s="233"/>
      <c r="V16" s="233"/>
      <c r="W16" s="233"/>
      <c r="X16" s="234"/>
    </row>
    <row r="17" spans="2:24" x14ac:dyDescent="0.25">
      <c r="B17" s="232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384"/>
      <c r="P17" s="384"/>
      <c r="Q17" s="384"/>
      <c r="R17" s="385"/>
      <c r="S17" s="385"/>
      <c r="T17" s="233"/>
      <c r="U17" s="233"/>
      <c r="V17" s="233"/>
      <c r="W17" s="233"/>
      <c r="X17" s="234"/>
    </row>
    <row r="18" spans="2:24" x14ac:dyDescent="0.25">
      <c r="B18" s="232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4"/>
    </row>
    <row r="19" spans="2:24" ht="15.75" thickBot="1" x14ac:dyDescent="0.3">
      <c r="B19" s="232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4"/>
    </row>
    <row r="20" spans="2:24" ht="17.649999999999999" customHeight="1" x14ac:dyDescent="0.25">
      <c r="B20" s="232"/>
      <c r="C20" s="401"/>
      <c r="D20" s="728" t="s">
        <v>11387</v>
      </c>
      <c r="E20" s="728"/>
      <c r="F20" s="728"/>
      <c r="G20" s="728"/>
      <c r="H20" s="728"/>
      <c r="I20" s="728"/>
      <c r="J20" s="728"/>
      <c r="K20" s="728"/>
      <c r="L20" s="728"/>
      <c r="M20" s="728"/>
      <c r="N20" s="728"/>
      <c r="O20" s="728"/>
      <c r="P20" s="728"/>
      <c r="Q20" s="728"/>
      <c r="R20" s="728"/>
      <c r="S20" s="728"/>
      <c r="T20" s="728"/>
      <c r="U20" s="728"/>
      <c r="V20" s="729"/>
      <c r="W20" s="402"/>
      <c r="X20" s="234"/>
    </row>
    <row r="21" spans="2:24" x14ac:dyDescent="0.25">
      <c r="B21" s="232"/>
      <c r="C21" s="358"/>
      <c r="D21" s="403" t="s">
        <v>30</v>
      </c>
      <c r="E21" s="734" t="s">
        <v>33</v>
      </c>
      <c r="F21" s="732"/>
      <c r="G21" s="732"/>
      <c r="H21" s="732"/>
      <c r="I21" s="732"/>
      <c r="J21" s="732"/>
      <c r="K21" s="735"/>
      <c r="L21" s="736" t="s">
        <v>34</v>
      </c>
      <c r="M21" s="737"/>
      <c r="N21" s="737"/>
      <c r="O21" s="737"/>
      <c r="P21" s="737"/>
      <c r="Q21" s="737"/>
      <c r="R21" s="737"/>
      <c r="S21" s="738"/>
      <c r="T21" s="404" t="s">
        <v>35</v>
      </c>
      <c r="U21" s="405" t="s">
        <v>36</v>
      </c>
      <c r="V21" s="406" t="s">
        <v>37</v>
      </c>
      <c r="W21" s="407"/>
      <c r="X21" s="234"/>
    </row>
    <row r="22" spans="2:24" ht="70.5" customHeight="1" thickBot="1" x14ac:dyDescent="0.3">
      <c r="B22" s="232"/>
      <c r="C22" s="408"/>
      <c r="D22" s="409" t="s">
        <v>5920</v>
      </c>
      <c r="E22" s="410" t="s">
        <v>5905</v>
      </c>
      <c r="F22" s="410" t="s">
        <v>5906</v>
      </c>
      <c r="G22" s="410" t="s">
        <v>5907</v>
      </c>
      <c r="H22" s="410" t="s">
        <v>5908</v>
      </c>
      <c r="I22" s="410" t="s">
        <v>5909</v>
      </c>
      <c r="J22" s="410" t="s">
        <v>5951</v>
      </c>
      <c r="K22" s="411" t="s">
        <v>5910</v>
      </c>
      <c r="L22" s="410" t="s">
        <v>5911</v>
      </c>
      <c r="M22" s="410" t="s">
        <v>5912</v>
      </c>
      <c r="N22" s="412"/>
      <c r="O22" s="413" t="s">
        <v>5913</v>
      </c>
      <c r="P22" s="410" t="s">
        <v>5914</v>
      </c>
      <c r="Q22" s="410" t="s">
        <v>5915</v>
      </c>
      <c r="R22" s="410" t="s">
        <v>5916</v>
      </c>
      <c r="S22" s="410" t="s">
        <v>5917</v>
      </c>
      <c r="T22" s="410" t="s">
        <v>5943</v>
      </c>
      <c r="U22" s="414" t="s">
        <v>5942</v>
      </c>
      <c r="V22" s="415" t="s">
        <v>5918</v>
      </c>
      <c r="W22" s="416"/>
      <c r="X22" s="234"/>
    </row>
    <row r="23" spans="2:24" x14ac:dyDescent="0.25">
      <c r="B23" s="232"/>
      <c r="C23" s="393">
        <v>2020</v>
      </c>
      <c r="D23" s="590">
        <f>'2_Mercado Anual_Projeções'!D$41</f>
        <v>0</v>
      </c>
      <c r="E23" s="173">
        <f ca="1">'7_Cálculo de Recurso'!C17</f>
        <v>0</v>
      </c>
      <c r="F23" s="173">
        <f ca="1">'7_Cálculo de Recurso'!E17</f>
        <v>0</v>
      </c>
      <c r="G23" s="569"/>
      <c r="H23" s="569"/>
      <c r="I23" s="569"/>
      <c r="J23" s="569"/>
      <c r="K23" s="173">
        <f ca="1">SUM(E23:I23)</f>
        <v>0</v>
      </c>
      <c r="L23" s="569"/>
      <c r="M23" s="569"/>
      <c r="N23" s="591"/>
      <c r="O23" s="592"/>
      <c r="P23" s="569"/>
      <c r="Q23" s="173">
        <f ca="1">'7_Cálculo de Recurso'!E6-'7_Cálculo de Recurso'!F6</f>
        <v>0</v>
      </c>
      <c r="R23" s="173">
        <f ca="1">'7_Cálculo de Recurso'!C6-'7_Cálculo de Recurso'!D6</f>
        <v>0</v>
      </c>
      <c r="S23" s="173">
        <f ca="1">SUM(L23:R23)</f>
        <v>0</v>
      </c>
      <c r="T23" s="173">
        <f ca="1">(K23-S23)-D23</f>
        <v>0</v>
      </c>
      <c r="U23" s="593"/>
      <c r="V23" s="174">
        <f ca="1">T23-U23</f>
        <v>0</v>
      </c>
      <c r="W23" s="378"/>
      <c r="X23" s="234"/>
    </row>
    <row r="24" spans="2:24" x14ac:dyDescent="0.25">
      <c r="B24" s="232"/>
      <c r="C24" s="397">
        <v>2021</v>
      </c>
      <c r="D24" s="417">
        <f>'2_Mercado Anual_Projeções'!E$41</f>
        <v>0</v>
      </c>
      <c r="E24" s="175">
        <f ca="1">'7_Cálculo de Recurso'!C29</f>
        <v>0</v>
      </c>
      <c r="F24" s="175">
        <f ca="1">'7_Cálculo de Recurso'!E29</f>
        <v>0</v>
      </c>
      <c r="G24" s="565"/>
      <c r="H24" s="565"/>
      <c r="I24" s="565"/>
      <c r="J24" s="565"/>
      <c r="K24" s="175">
        <f ca="1">SUM(E24:I24)</f>
        <v>0</v>
      </c>
      <c r="L24" s="565"/>
      <c r="M24" s="565"/>
      <c r="N24" s="545"/>
      <c r="O24" s="542"/>
      <c r="P24" s="565"/>
      <c r="Q24" s="175">
        <f ca="1">'7_Cálculo de Recurso'!E18-'7_Cálculo de Recurso'!F18</f>
        <v>0</v>
      </c>
      <c r="R24" s="175">
        <f ca="1">'7_Cálculo de Recurso'!C18-'7_Cálculo de Recurso'!D18</f>
        <v>0</v>
      </c>
      <c r="S24" s="175">
        <f ca="1">SUM(L24:R24)</f>
        <v>0</v>
      </c>
      <c r="T24" s="175">
        <f ca="1">(K24-S24)-D24</f>
        <v>0</v>
      </c>
      <c r="U24" s="544"/>
      <c r="V24" s="176">
        <f ca="1">T24-U24</f>
        <v>0</v>
      </c>
      <c r="W24" s="378"/>
      <c r="X24" s="234"/>
    </row>
    <row r="25" spans="2:24" x14ac:dyDescent="0.25">
      <c r="B25" s="232"/>
      <c r="C25" s="397">
        <v>2022</v>
      </c>
      <c r="D25" s="417">
        <f>'2_Mercado Anual_Projeções'!F$41</f>
        <v>0</v>
      </c>
      <c r="E25" s="175">
        <f ca="1">'7_Cálculo de Recurso'!C41</f>
        <v>0</v>
      </c>
      <c r="F25" s="175">
        <f ca="1">'7_Cálculo de Recurso'!E41</f>
        <v>0</v>
      </c>
      <c r="G25" s="565"/>
      <c r="H25" s="565"/>
      <c r="I25" s="565"/>
      <c r="J25" s="565"/>
      <c r="K25" s="175">
        <f ca="1">SUM(E25:I25)</f>
        <v>0</v>
      </c>
      <c r="L25" s="565"/>
      <c r="M25" s="565"/>
      <c r="N25" s="545"/>
      <c r="O25" s="542"/>
      <c r="P25" s="565"/>
      <c r="Q25" s="175">
        <f ca="1">'7_Cálculo de Recurso'!E30-'7_Cálculo de Recurso'!F30</f>
        <v>0</v>
      </c>
      <c r="R25" s="175">
        <f ca="1">'7_Cálculo de Recurso'!C30-'7_Cálculo de Recurso'!D30</f>
        <v>0</v>
      </c>
      <c r="S25" s="175">
        <f ca="1">SUM(L25:R25)</f>
        <v>0</v>
      </c>
      <c r="T25" s="175">
        <f ca="1">(K25-S25)-D25</f>
        <v>0</v>
      </c>
      <c r="U25" s="544"/>
      <c r="V25" s="176">
        <f ca="1">T25-U25</f>
        <v>0</v>
      </c>
      <c r="W25" s="378"/>
      <c r="X25" s="234"/>
    </row>
    <row r="26" spans="2:24" ht="15.75" thickBot="1" x14ac:dyDescent="0.3">
      <c r="B26" s="232"/>
      <c r="C26" s="399">
        <v>2023</v>
      </c>
      <c r="D26" s="418">
        <f>'2_Mercado Anual_Projeções'!G$41</f>
        <v>0</v>
      </c>
      <c r="E26" s="177">
        <f ca="1">'7_Cálculo de Recurso'!C53</f>
        <v>0</v>
      </c>
      <c r="F26" s="177">
        <f ca="1">'7_Cálculo de Recurso'!E53</f>
        <v>0</v>
      </c>
      <c r="G26" s="491"/>
      <c r="H26" s="491"/>
      <c r="I26" s="491"/>
      <c r="J26" s="491"/>
      <c r="K26" s="177">
        <f ca="1">SUM(E26:I26)</f>
        <v>0</v>
      </c>
      <c r="L26" s="491"/>
      <c r="M26" s="491"/>
      <c r="N26" s="546"/>
      <c r="O26" s="543"/>
      <c r="P26" s="491"/>
      <c r="Q26" s="177">
        <f ca="1">'7_Cálculo de Recurso'!E42-'7_Cálculo de Recurso'!F42</f>
        <v>0</v>
      </c>
      <c r="R26" s="177">
        <f ca="1">'7_Cálculo de Recurso'!C42-'7_Cálculo de Recurso'!D42</f>
        <v>0</v>
      </c>
      <c r="S26" s="177">
        <f ca="1">SUM(L26:R26)</f>
        <v>0</v>
      </c>
      <c r="T26" s="177">
        <f ca="1">(K26-S26)-D26</f>
        <v>0</v>
      </c>
      <c r="U26" s="594"/>
      <c r="V26" s="178">
        <f ca="1">T26-U26</f>
        <v>0</v>
      </c>
      <c r="W26" s="378"/>
      <c r="X26" s="234"/>
    </row>
    <row r="27" spans="2:24" x14ac:dyDescent="0.25">
      <c r="B27" s="23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4"/>
    </row>
    <row r="28" spans="2:24" x14ac:dyDescent="0.25">
      <c r="B28" s="232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4"/>
    </row>
    <row r="29" spans="2:24" ht="15.75" thickBot="1" x14ac:dyDescent="0.3">
      <c r="B29" s="419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1"/>
    </row>
    <row r="31" spans="2:24" x14ac:dyDescent="0.25"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</row>
    <row r="32" spans="2:24" x14ac:dyDescent="0.25"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</row>
    <row r="33" spans="2:14" x14ac:dyDescent="0.25"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</row>
    <row r="34" spans="2:14" x14ac:dyDescent="0.25"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</row>
    <row r="35" spans="2:14" x14ac:dyDescent="0.25"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</row>
    <row r="36" spans="2:14" x14ac:dyDescent="0.25"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</row>
    <row r="37" spans="2:14" x14ac:dyDescent="0.25"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</row>
    <row r="38" spans="2:14" x14ac:dyDescent="0.25">
      <c r="B38" s="422"/>
      <c r="C38" s="422"/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422"/>
    </row>
    <row r="39" spans="2:14" x14ac:dyDescent="0.25"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</row>
    <row r="40" spans="2:14" x14ac:dyDescent="0.25">
      <c r="B40" s="422"/>
      <c r="C40" s="422"/>
      <c r="D40" s="422"/>
      <c r="E40" s="561"/>
      <c r="F40" s="422"/>
      <c r="G40" s="422"/>
      <c r="H40" s="422"/>
      <c r="I40" s="422"/>
      <c r="J40" s="422"/>
      <c r="K40" s="422"/>
      <c r="L40" s="422"/>
      <c r="M40" s="422"/>
      <c r="N40" s="422"/>
    </row>
    <row r="41" spans="2:14" x14ac:dyDescent="0.25">
      <c r="B41" s="422"/>
      <c r="C41" s="422"/>
      <c r="D41" s="422"/>
      <c r="E41" s="422"/>
      <c r="F41" s="422"/>
      <c r="G41" s="422"/>
      <c r="H41" s="422"/>
      <c r="I41" s="422"/>
      <c r="J41" s="422"/>
      <c r="K41" s="422"/>
      <c r="L41" s="422"/>
      <c r="M41" s="422"/>
      <c r="N41" s="422"/>
    </row>
    <row r="42" spans="2:14" x14ac:dyDescent="0.25">
      <c r="B42" s="422"/>
      <c r="C42" s="422"/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2"/>
    </row>
    <row r="43" spans="2:14" x14ac:dyDescent="0.25">
      <c r="B43" s="422"/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</row>
    <row r="44" spans="2:14" x14ac:dyDescent="0.25">
      <c r="B44" s="422"/>
      <c r="C44" s="422"/>
      <c r="D44" s="422"/>
      <c r="E44" s="422"/>
      <c r="F44" s="422"/>
      <c r="G44" s="422"/>
      <c r="H44" s="422"/>
      <c r="I44" s="422"/>
      <c r="J44" s="422"/>
      <c r="K44" s="422"/>
      <c r="L44" s="422"/>
      <c r="M44" s="422"/>
      <c r="N44" s="422"/>
    </row>
    <row r="45" spans="2:14" x14ac:dyDescent="0.25">
      <c r="B45" s="422"/>
      <c r="C45" s="422"/>
      <c r="D45" s="422"/>
      <c r="E45" s="422"/>
      <c r="F45" s="422"/>
      <c r="G45" s="422"/>
      <c r="H45" s="422"/>
      <c r="I45" s="422"/>
      <c r="J45" s="422"/>
      <c r="K45" s="422"/>
      <c r="L45" s="422"/>
      <c r="M45" s="422"/>
      <c r="N45" s="422"/>
    </row>
    <row r="46" spans="2:14" x14ac:dyDescent="0.25">
      <c r="B46" s="422"/>
      <c r="C46" s="422"/>
      <c r="D46" s="422"/>
      <c r="E46" s="422"/>
      <c r="F46" s="422"/>
      <c r="G46" s="422"/>
      <c r="H46" s="422"/>
      <c r="I46" s="422"/>
      <c r="J46" s="422"/>
      <c r="K46" s="422"/>
      <c r="L46" s="422"/>
      <c r="M46" s="422"/>
      <c r="N46" s="422"/>
    </row>
    <row r="47" spans="2:14" x14ac:dyDescent="0.25">
      <c r="B47" s="422"/>
      <c r="C47" s="422"/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</row>
    <row r="48" spans="2:14" x14ac:dyDescent="0.25">
      <c r="B48" s="422"/>
      <c r="C48" s="422"/>
      <c r="D48" s="422"/>
      <c r="E48" s="422"/>
      <c r="F48" s="422"/>
      <c r="G48" s="422"/>
      <c r="H48" s="422"/>
      <c r="I48" s="422"/>
      <c r="J48" s="422"/>
      <c r="K48" s="422"/>
      <c r="L48" s="422"/>
      <c r="M48" s="422"/>
      <c r="N48" s="422"/>
    </row>
    <row r="49" spans="2:14" x14ac:dyDescent="0.25">
      <c r="B49" s="422"/>
      <c r="C49" s="422"/>
      <c r="D49" s="422"/>
      <c r="E49" s="422"/>
      <c r="F49" s="422"/>
      <c r="G49" s="422"/>
      <c r="H49" s="422"/>
      <c r="I49" s="422"/>
      <c r="J49" s="422"/>
      <c r="K49" s="422"/>
      <c r="L49" s="422"/>
      <c r="M49" s="422"/>
      <c r="N49" s="422"/>
    </row>
    <row r="50" spans="2:14" x14ac:dyDescent="0.25">
      <c r="B50" s="422"/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</row>
    <row r="51" spans="2:14" x14ac:dyDescent="0.25">
      <c r="B51" s="422"/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</row>
    <row r="52" spans="2:14" x14ac:dyDescent="0.25">
      <c r="B52" s="422"/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</row>
    <row r="53" spans="2:14" x14ac:dyDescent="0.25">
      <c r="B53" s="422"/>
      <c r="C53" s="422"/>
      <c r="D53" s="422"/>
      <c r="E53" s="422"/>
      <c r="F53" s="422"/>
      <c r="G53" s="422"/>
      <c r="H53" s="422"/>
      <c r="I53" s="422"/>
      <c r="J53" s="422"/>
      <c r="K53" s="422"/>
      <c r="L53" s="422"/>
      <c r="M53" s="422"/>
      <c r="N53" s="422"/>
    </row>
    <row r="54" spans="2:14" x14ac:dyDescent="0.25">
      <c r="B54" s="422"/>
      <c r="C54" s="422"/>
      <c r="D54" s="422"/>
      <c r="E54" s="422"/>
      <c r="F54" s="422"/>
      <c r="G54" s="422"/>
      <c r="H54" s="422"/>
      <c r="I54" s="422"/>
      <c r="J54" s="422"/>
      <c r="K54" s="422"/>
      <c r="L54" s="422"/>
      <c r="M54" s="422"/>
      <c r="N54" s="422"/>
    </row>
    <row r="55" spans="2:14" x14ac:dyDescent="0.25">
      <c r="B55" s="422"/>
      <c r="C55" s="422"/>
      <c r="D55" s="422"/>
      <c r="E55" s="422"/>
      <c r="F55" s="422"/>
      <c r="G55" s="422"/>
      <c r="H55" s="422"/>
      <c r="I55" s="422"/>
      <c r="J55" s="422"/>
      <c r="K55" s="422"/>
      <c r="L55" s="422"/>
      <c r="M55" s="422"/>
      <c r="N55" s="422"/>
    </row>
    <row r="56" spans="2:14" x14ac:dyDescent="0.25">
      <c r="B56" s="422"/>
      <c r="C56" s="422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2"/>
    </row>
    <row r="57" spans="2:14" x14ac:dyDescent="0.25">
      <c r="B57" s="422"/>
      <c r="C57" s="422"/>
      <c r="D57" s="422"/>
      <c r="E57" s="422"/>
      <c r="F57" s="422"/>
      <c r="G57" s="422"/>
      <c r="H57" s="422"/>
      <c r="I57" s="422"/>
      <c r="J57" s="422"/>
      <c r="K57" s="422"/>
      <c r="L57" s="422"/>
      <c r="M57" s="422"/>
      <c r="N57" s="422"/>
    </row>
    <row r="58" spans="2:14" x14ac:dyDescent="0.25"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22"/>
      <c r="M58" s="422"/>
      <c r="N58" s="422"/>
    </row>
    <row r="59" spans="2:14" x14ac:dyDescent="0.25"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</row>
    <row r="60" spans="2:14" x14ac:dyDescent="0.25">
      <c r="B60" s="422"/>
      <c r="C60" s="422"/>
      <c r="D60" s="422"/>
      <c r="E60" s="422"/>
      <c r="F60" s="422"/>
      <c r="G60" s="422"/>
      <c r="H60" s="422"/>
      <c r="I60" s="422"/>
      <c r="J60" s="422"/>
      <c r="K60" s="422"/>
      <c r="L60" s="422"/>
      <c r="M60" s="422"/>
      <c r="N60" s="422"/>
    </row>
  </sheetData>
  <sheetProtection password="BE9E" sheet="1" objects="1" scenarios="1" selectLockedCells="1"/>
  <mergeCells count="10">
    <mergeCell ref="L11:M11"/>
    <mergeCell ref="E11:K11"/>
    <mergeCell ref="D20:V20"/>
    <mergeCell ref="E21:K21"/>
    <mergeCell ref="L21:S21"/>
    <mergeCell ref="K6:L6"/>
    <mergeCell ref="E4:J4"/>
    <mergeCell ref="E6:J6"/>
    <mergeCell ref="B2:X2"/>
    <mergeCell ref="C10:M10"/>
  </mergeCells>
  <conditionalFormatting sqref="L13:N16 T23:T26 V23:W26">
    <cfRule type="cellIs" dxfId="6" priority="4" stopIfTrue="1" operator="lessThan">
      <formula>0</formula>
    </cfRule>
  </conditionalFormatting>
  <dataValidations count="1">
    <dataValidation type="decimal" allowBlank="1" showInputMessage="1" showErrorMessage="1" errorTitle="Número negativo" error="Este campo só pode ser preenchido com um número positivo." sqref="E13:E16 E23:F26">
      <formula1>0</formula1>
      <formula2>99999999999999</formula2>
    </dataValidation>
  </dataValidations>
  <pageMargins left="0.31496062992125984" right="0.31496062992125984" top="0.39370078740157483" bottom="0.39370078740157483" header="0.31496062992125984" footer="0.31496062992125984"/>
  <pageSetup paperSize="9" scale="54" orientation="landscape" r:id="rId1"/>
  <ignoredErrors>
    <ignoredError sqref="E4 E6 D13:D16 D23:D26 M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70C0"/>
  </sheetPr>
  <dimension ref="A2:BD136"/>
  <sheetViews>
    <sheetView topLeftCell="A13" zoomScale="85" zoomScaleNormal="85" workbookViewId="0">
      <selection activeCell="E30" sqref="E30"/>
    </sheetView>
  </sheetViews>
  <sheetFormatPr defaultRowHeight="15" x14ac:dyDescent="0.25"/>
  <cols>
    <col min="1" max="1" width="1.28515625" style="118" customWidth="1"/>
    <col min="2" max="2" width="16" style="118" customWidth="1"/>
    <col min="3" max="10" width="17.7109375" style="118" customWidth="1"/>
    <col min="11" max="16" width="9" style="118"/>
    <col min="17" max="17" width="14.7109375" style="118" customWidth="1"/>
    <col min="18" max="18" width="13.85546875" style="118" bestFit="1" customWidth="1"/>
    <col min="19" max="19" width="15.85546875" style="118" bestFit="1" customWidth="1"/>
    <col min="20" max="20" width="13.85546875" style="118" bestFit="1" customWidth="1"/>
    <col min="21" max="21" width="15.85546875" style="118" bestFit="1" customWidth="1"/>
    <col min="22" max="22" width="13.85546875" style="118" bestFit="1" customWidth="1"/>
    <col min="23" max="23" width="15.85546875" style="118" bestFit="1" customWidth="1"/>
    <col min="24" max="24" width="13.85546875" style="118" bestFit="1" customWidth="1"/>
    <col min="25" max="25" width="15.85546875" style="118" bestFit="1" customWidth="1"/>
    <col min="26" max="56" width="8.85546875" style="128"/>
  </cols>
  <sheetData>
    <row r="2" spans="1:25" x14ac:dyDescent="0.25">
      <c r="B2" s="739" t="s">
        <v>5820</v>
      </c>
      <c r="C2" s="739"/>
      <c r="D2" s="739"/>
      <c r="E2" s="739"/>
      <c r="F2" s="739"/>
      <c r="G2" s="739"/>
      <c r="H2" s="739"/>
      <c r="I2" s="739"/>
      <c r="J2" s="739"/>
      <c r="Q2" s="739" t="s">
        <v>5821</v>
      </c>
      <c r="R2" s="739"/>
      <c r="S2" s="739"/>
      <c r="T2" s="739"/>
      <c r="U2" s="739"/>
      <c r="V2" s="739"/>
      <c r="W2" s="739"/>
      <c r="X2" s="739"/>
      <c r="Y2" s="739"/>
    </row>
    <row r="3" spans="1:25" x14ac:dyDescent="0.25">
      <c r="B3" s="739"/>
      <c r="C3" s="739"/>
      <c r="D3" s="739"/>
      <c r="E3" s="739"/>
      <c r="F3" s="739"/>
      <c r="G3" s="739"/>
      <c r="H3" s="739"/>
      <c r="I3" s="739"/>
      <c r="J3" s="739"/>
      <c r="Q3" s="739"/>
      <c r="R3" s="739"/>
      <c r="S3" s="739"/>
      <c r="T3" s="739"/>
      <c r="U3" s="739"/>
      <c r="V3" s="739"/>
      <c r="W3" s="739"/>
      <c r="X3" s="739"/>
      <c r="Y3" s="739"/>
    </row>
    <row r="4" spans="1:25" x14ac:dyDescent="0.25">
      <c r="B4" s="119"/>
      <c r="C4" s="740" t="s">
        <v>5822</v>
      </c>
      <c r="D4" s="740"/>
      <c r="E4" s="740" t="s">
        <v>5823</v>
      </c>
      <c r="F4" s="740"/>
      <c r="G4" s="740" t="s">
        <v>5824</v>
      </c>
      <c r="H4" s="740"/>
      <c r="I4" s="740" t="s">
        <v>5825</v>
      </c>
      <c r="J4" s="740"/>
      <c r="Q4" s="119"/>
      <c r="R4" s="740" t="s">
        <v>5822</v>
      </c>
      <c r="S4" s="740"/>
      <c r="T4" s="740" t="s">
        <v>5823</v>
      </c>
      <c r="U4" s="740"/>
      <c r="V4" s="740" t="s">
        <v>5824</v>
      </c>
      <c r="W4" s="740"/>
      <c r="X4" s="740" t="s">
        <v>5825</v>
      </c>
      <c r="Y4" s="740"/>
    </row>
    <row r="5" spans="1:25" x14ac:dyDescent="0.25">
      <c r="B5" s="119"/>
      <c r="C5" s="119" t="s">
        <v>5826</v>
      </c>
      <c r="D5" s="119" t="s">
        <v>5827</v>
      </c>
      <c r="E5" s="119" t="s">
        <v>5826</v>
      </c>
      <c r="F5" s="119" t="s">
        <v>5827</v>
      </c>
      <c r="G5" s="119" t="s">
        <v>5826</v>
      </c>
      <c r="H5" s="119" t="s">
        <v>5827</v>
      </c>
      <c r="I5" s="119" t="s">
        <v>5826</v>
      </c>
      <c r="J5" s="119" t="s">
        <v>5827</v>
      </c>
      <c r="P5" s="118" t="s">
        <v>5828</v>
      </c>
      <c r="Q5" s="119"/>
      <c r="R5" s="119" t="s">
        <v>5826</v>
      </c>
      <c r="S5" s="119" t="s">
        <v>5827</v>
      </c>
      <c r="T5" s="119" t="s">
        <v>5826</v>
      </c>
      <c r="U5" s="119" t="s">
        <v>5827</v>
      </c>
      <c r="V5" s="119" t="s">
        <v>5826</v>
      </c>
      <c r="W5" s="119" t="s">
        <v>5827</v>
      </c>
      <c r="X5" s="119" t="s">
        <v>5826</v>
      </c>
      <c r="Y5" s="119" t="s">
        <v>5827</v>
      </c>
    </row>
    <row r="6" spans="1:25" x14ac:dyDescent="0.25">
      <c r="A6" s="120"/>
      <c r="B6" s="121">
        <v>43831</v>
      </c>
      <c r="C6" s="122">
        <f ca="1">SUMPRODUCT('5_Oferta Geração'!$G$5:$G$755,('5_Oferta Geração'!$Y$5:$Y$755&lt;=$B6)*('5_Oferta Geração'!$Z$5:$Z$755&gt;$B6),(('5_Oferta Geração'!$P$5:$P$755)=$C$4)*1)</f>
        <v>0</v>
      </c>
      <c r="D6" s="122">
        <f ca="1">SUMPRODUCT('5_Oferta Geração'!$H$5:$H$755,('5_Oferta Geração'!$Y$5:$Y$755&lt;=$B6)*('5_Oferta Geração'!$Z$5:$Z$755&gt;$B6),(('5_Oferta Geração'!$P$5:$P$755)=$C$4)*1)</f>
        <v>0</v>
      </c>
      <c r="E6" s="122">
        <f ca="1">SUMPRODUCT('5_Oferta Geração'!$G$5:$G$755,('5_Oferta Geração'!$Y$5:$Y$755&lt;=$B6)*('5_Oferta Geração'!$Z$5:$Z$755&gt;$B6),(('5_Oferta Geração'!$P$5:$P$755)=$E$4)*1)</f>
        <v>0</v>
      </c>
      <c r="F6" s="122">
        <f ca="1">SUMPRODUCT('5_Oferta Geração'!$H$5:$H$755,('5_Oferta Geração'!$Y$5:$Y$755&lt;=$B6)*('5_Oferta Geração'!$Z$5:$Z$755&gt;$B6),(('5_Oferta Geração'!$P$5:$P$755)=$E$4)*1)</f>
        <v>0</v>
      </c>
      <c r="G6" s="122">
        <f ca="1">SUMPRODUCT('5_Oferta Geração'!$G$5:$G$755,('5_Oferta Geração'!$Y$5:$Y$755&lt;=$B6)*('5_Oferta Geração'!$Z$5:$Z$755&gt;$B6),(('5_Oferta Geração'!$P$5:$P$755)=$G$4)*1)</f>
        <v>0</v>
      </c>
      <c r="H6" s="122">
        <f ca="1">SUMPRODUCT('5_Oferta Geração'!$H$5:$H$755,('5_Oferta Geração'!$Y$5:$Y$755&lt;=$B6)*('5_Oferta Geração'!$Z$5:$Z$755&gt;$B6),(('5_Oferta Geração'!$P$5:$P$755)=$G$4)*1)</f>
        <v>0</v>
      </c>
      <c r="I6" s="122">
        <f ca="1">SUMPRODUCT('5_Oferta Geração'!$G$5:$G$755,('5_Oferta Geração'!$Y$5:$Y$755&lt;=$B6)*('5_Oferta Geração'!$Z$5:$Z$755&gt;$B6),(('5_Oferta Geração'!$P$5:$P$755)=$I$4)*1)</f>
        <v>0</v>
      </c>
      <c r="J6" s="122">
        <f ca="1">SUMPRODUCT('5_Oferta Geração'!$H$5:$H$755,('5_Oferta Geração'!$Y$5:$Y$755&lt;=$B6)*('5_Oferta Geração'!$Z$5:$Z$755&gt;$B6),(('5_Oferta Geração'!$P$5:$P$755)=$I$4)*1)</f>
        <v>0</v>
      </c>
      <c r="K6" s="120"/>
      <c r="L6" s="120"/>
      <c r="M6" s="120"/>
      <c r="N6" s="120"/>
      <c r="O6" s="120"/>
      <c r="P6" s="123">
        <f t="shared" ref="P6:P46" si="0">EOMONTH(Q6,0)-Q6+1</f>
        <v>31</v>
      </c>
      <c r="Q6" s="121">
        <v>43831</v>
      </c>
      <c r="R6" s="124">
        <f ca="1">C6*$P6*24/1000</f>
        <v>0</v>
      </c>
      <c r="S6" s="124">
        <f t="shared" ref="S6:S46" ca="1" si="1">D6*$P6*24/1000</f>
        <v>0</v>
      </c>
      <c r="T6" s="124">
        <f t="shared" ref="T6:T46" ca="1" si="2">E6*$P6*24/1000</f>
        <v>0</v>
      </c>
      <c r="U6" s="124">
        <f t="shared" ref="U6:U46" ca="1" si="3">F6*$P6*24/1000</f>
        <v>0</v>
      </c>
      <c r="V6" s="124">
        <f t="shared" ref="V6:V46" ca="1" si="4">G6*$P6*24/1000</f>
        <v>0</v>
      </c>
      <c r="W6" s="124">
        <f t="shared" ref="W6:W46" ca="1" si="5">H6*$P6*24/1000</f>
        <v>0</v>
      </c>
      <c r="X6" s="124">
        <f t="shared" ref="X6:X46" ca="1" si="6">I6*$P6*24/1000</f>
        <v>0</v>
      </c>
      <c r="Y6" s="124">
        <f t="shared" ref="Y6:Y46" ca="1" si="7">J6*$P6*24/1000</f>
        <v>0</v>
      </c>
    </row>
    <row r="7" spans="1:25" x14ac:dyDescent="0.25">
      <c r="A7" s="120"/>
      <c r="B7" s="121">
        <v>43862</v>
      </c>
      <c r="C7" s="122">
        <f ca="1">SUMPRODUCT('5_Oferta Geração'!$G$5:$G$755,('5_Oferta Geração'!$Y$5:$Y$755&lt;=$B7)*('5_Oferta Geração'!$Z$5:$Z$755&gt;$B7),(('5_Oferta Geração'!$P$5:$P$755)=$C$4)*1)</f>
        <v>0</v>
      </c>
      <c r="D7" s="122">
        <f ca="1">SUMPRODUCT('5_Oferta Geração'!$H$5:$H$755,('5_Oferta Geração'!$Y$5:$Y$755&lt;=$B7)*('5_Oferta Geração'!$Z$5:$Z$755&gt;$B7),(('5_Oferta Geração'!$P$5:$P$755)=$C$4)*1)</f>
        <v>0</v>
      </c>
      <c r="E7" s="122">
        <f ca="1">SUMPRODUCT('5_Oferta Geração'!$G$5:$G$755,('5_Oferta Geração'!$Y$5:$Y$755&lt;=$B7)*('5_Oferta Geração'!$Z$5:$Z$755&gt;$B7),(('5_Oferta Geração'!$P$5:$P$755)=$E$4)*1)</f>
        <v>0</v>
      </c>
      <c r="F7" s="122">
        <f ca="1">SUMPRODUCT('5_Oferta Geração'!$H$5:$H$755,('5_Oferta Geração'!$Y$5:$Y$755&lt;=$B7)*('5_Oferta Geração'!$Z$5:$Z$755&gt;$B7),(('5_Oferta Geração'!$P$5:$P$755)=$E$4)*1)</f>
        <v>0</v>
      </c>
      <c r="G7" s="122">
        <f ca="1">SUMPRODUCT('5_Oferta Geração'!$G$5:$G$755,('5_Oferta Geração'!$Y$5:$Y$755&lt;=$B7)*('5_Oferta Geração'!$Z$5:$Z$755&gt;$B7),(('5_Oferta Geração'!$P$5:$P$755)=$G$4)*1)</f>
        <v>0</v>
      </c>
      <c r="H7" s="122">
        <f ca="1">SUMPRODUCT('5_Oferta Geração'!$H$5:$H$755,('5_Oferta Geração'!$Y$5:$Y$755&lt;=$B7)*('5_Oferta Geração'!$Z$5:$Z$755&gt;$B7),(('5_Oferta Geração'!$P$5:$P$755)=$G$4)*1)</f>
        <v>0</v>
      </c>
      <c r="I7" s="122">
        <f ca="1">SUMPRODUCT('5_Oferta Geração'!$G$5:$G$755,('5_Oferta Geração'!$Y$5:$Y$755&lt;=$B7)*('5_Oferta Geração'!$Z$5:$Z$755&gt;$B7),(('5_Oferta Geração'!$P$5:$P$755)=$I$4)*1)</f>
        <v>0</v>
      </c>
      <c r="J7" s="573">
        <f ca="1">SUMPRODUCT('5_Oferta Geração'!$H$5:$H$755,('5_Oferta Geração'!$Y$5:$Y$755&lt;=$B7)*('5_Oferta Geração'!$Z$5:$Z$755&gt;$B7),(('5_Oferta Geração'!$P$5:$P$755)=$I$4)*1)</f>
        <v>0</v>
      </c>
      <c r="K7" s="120"/>
      <c r="L7" s="120"/>
      <c r="M7" s="120"/>
      <c r="N7" s="120"/>
      <c r="O7" s="120"/>
      <c r="P7" s="123">
        <f t="shared" si="0"/>
        <v>29</v>
      </c>
      <c r="Q7" s="121">
        <v>43862</v>
      </c>
      <c r="R7" s="124">
        <f t="shared" ref="R7:R46" ca="1" si="8">C7*$P7*24/1000</f>
        <v>0</v>
      </c>
      <c r="S7" s="124">
        <f t="shared" ca="1" si="1"/>
        <v>0</v>
      </c>
      <c r="T7" s="124">
        <f t="shared" ca="1" si="2"/>
        <v>0</v>
      </c>
      <c r="U7" s="124">
        <f t="shared" ca="1" si="3"/>
        <v>0</v>
      </c>
      <c r="V7" s="124">
        <f t="shared" ca="1" si="4"/>
        <v>0</v>
      </c>
      <c r="W7" s="124">
        <f t="shared" ca="1" si="5"/>
        <v>0</v>
      </c>
      <c r="X7" s="124">
        <f t="shared" ca="1" si="6"/>
        <v>0</v>
      </c>
      <c r="Y7" s="124">
        <f t="shared" ca="1" si="7"/>
        <v>0</v>
      </c>
    </row>
    <row r="8" spans="1:25" x14ac:dyDescent="0.25">
      <c r="A8" s="120"/>
      <c r="B8" s="121">
        <v>43891</v>
      </c>
      <c r="C8" s="122">
        <f ca="1">SUMPRODUCT('5_Oferta Geração'!$G$5:$G$755,('5_Oferta Geração'!$Y$5:$Y$755&lt;=$B8)*('5_Oferta Geração'!$Z$5:$Z$755&gt;$B8),(('5_Oferta Geração'!$P$5:$P$755)=$C$4)*1)</f>
        <v>0</v>
      </c>
      <c r="D8" s="122">
        <f ca="1">SUMPRODUCT('5_Oferta Geração'!$H$5:$H$755,('5_Oferta Geração'!$Y$5:$Y$755&lt;=$B8)*('5_Oferta Geração'!$Z$5:$Z$755&gt;$B8),(('5_Oferta Geração'!$P$5:$P$755)=$C$4)*1)</f>
        <v>0</v>
      </c>
      <c r="E8" s="122">
        <f ca="1">SUMPRODUCT('5_Oferta Geração'!$G$5:$G$755,('5_Oferta Geração'!$Y$5:$Y$755&lt;=$B8)*('5_Oferta Geração'!$Z$5:$Z$755&gt;$B8),(('5_Oferta Geração'!$P$5:$P$755)=$E$4)*1)</f>
        <v>0</v>
      </c>
      <c r="F8" s="122">
        <f ca="1">SUMPRODUCT('5_Oferta Geração'!$H$5:$H$755,('5_Oferta Geração'!$Y$5:$Y$755&lt;=$B8)*('5_Oferta Geração'!$Z$5:$Z$755&gt;$B8),(('5_Oferta Geração'!$P$5:$P$755)=$E$4)*1)</f>
        <v>0</v>
      </c>
      <c r="G8" s="122">
        <f ca="1">SUMPRODUCT('5_Oferta Geração'!$G$5:$G$755,('5_Oferta Geração'!$Y$5:$Y$755&lt;=$B8)*('5_Oferta Geração'!$Z$5:$Z$755&gt;$B8),(('5_Oferta Geração'!$P$5:$P$755)=$G$4)*1)</f>
        <v>0</v>
      </c>
      <c r="H8" s="122">
        <f ca="1">SUMPRODUCT('5_Oferta Geração'!$H$5:$H$755,('5_Oferta Geração'!$Y$5:$Y$755&lt;=$B8)*('5_Oferta Geração'!$Z$5:$Z$755&gt;$B8),(('5_Oferta Geração'!$P$5:$P$755)=$G$4)*1)</f>
        <v>0</v>
      </c>
      <c r="I8" s="122">
        <f ca="1">SUMPRODUCT('5_Oferta Geração'!$G$5:$G$755,('5_Oferta Geração'!$Y$5:$Y$755&lt;=$B8)*('5_Oferta Geração'!$Z$5:$Z$755&gt;$B8),(('5_Oferta Geração'!$P$5:$P$755)=$I$4)*1)</f>
        <v>0</v>
      </c>
      <c r="J8" s="573">
        <f ca="1">SUMPRODUCT('5_Oferta Geração'!$H$5:$H$755,('5_Oferta Geração'!$Y$5:$Y$755&lt;=$B8)*('5_Oferta Geração'!$Z$5:$Z$755&gt;$B8),(('5_Oferta Geração'!$P$5:$P$755)=$I$4)*1)</f>
        <v>0</v>
      </c>
      <c r="K8" s="120"/>
      <c r="L8" s="120"/>
      <c r="M8" s="120"/>
      <c r="N8" s="120"/>
      <c r="O8" s="120"/>
      <c r="P8" s="123">
        <f t="shared" si="0"/>
        <v>31</v>
      </c>
      <c r="Q8" s="121">
        <v>43891</v>
      </c>
      <c r="R8" s="124">
        <f t="shared" ca="1" si="8"/>
        <v>0</v>
      </c>
      <c r="S8" s="124">
        <f t="shared" ca="1" si="1"/>
        <v>0</v>
      </c>
      <c r="T8" s="124">
        <f t="shared" ca="1" si="2"/>
        <v>0</v>
      </c>
      <c r="U8" s="124">
        <f t="shared" ca="1" si="3"/>
        <v>0</v>
      </c>
      <c r="V8" s="124">
        <f t="shared" ca="1" si="4"/>
        <v>0</v>
      </c>
      <c r="W8" s="124">
        <f t="shared" ca="1" si="5"/>
        <v>0</v>
      </c>
      <c r="X8" s="124">
        <f t="shared" ca="1" si="6"/>
        <v>0</v>
      </c>
      <c r="Y8" s="124">
        <f t="shared" ca="1" si="7"/>
        <v>0</v>
      </c>
    </row>
    <row r="9" spans="1:25" x14ac:dyDescent="0.25">
      <c r="A9" s="120"/>
      <c r="B9" s="121">
        <v>43922</v>
      </c>
      <c r="C9" s="122">
        <f ca="1">SUMPRODUCT('5_Oferta Geração'!$G$5:$G$755,('5_Oferta Geração'!$Y$5:$Y$755&lt;=$B9)*('5_Oferta Geração'!$Z$5:$Z$755&gt;$B9),(('5_Oferta Geração'!$P$5:$P$755)=$C$4)*1)</f>
        <v>0</v>
      </c>
      <c r="D9" s="122">
        <f ca="1">SUMPRODUCT('5_Oferta Geração'!$H$5:$H$755,('5_Oferta Geração'!$Y$5:$Y$755&lt;=$B9)*('5_Oferta Geração'!$Z$5:$Z$755&gt;$B9),(('5_Oferta Geração'!$P$5:$P$755)=$C$4)*1)</f>
        <v>0</v>
      </c>
      <c r="E9" s="122">
        <f ca="1">SUMPRODUCT('5_Oferta Geração'!$G$5:$G$755,('5_Oferta Geração'!$Y$5:$Y$755&lt;=$B9)*('5_Oferta Geração'!$Z$5:$Z$755&gt;$B9),(('5_Oferta Geração'!$P$5:$P$755)=$E$4)*1)</f>
        <v>0</v>
      </c>
      <c r="F9" s="122">
        <f ca="1">SUMPRODUCT('5_Oferta Geração'!$H$5:$H$755,('5_Oferta Geração'!$Y$5:$Y$755&lt;=$B9)*('5_Oferta Geração'!$Z$5:$Z$755&gt;$B9),(('5_Oferta Geração'!$P$5:$P$755)=$E$4)*1)</f>
        <v>0</v>
      </c>
      <c r="G9" s="122">
        <f ca="1">SUMPRODUCT('5_Oferta Geração'!$G$5:$G$755,('5_Oferta Geração'!$Y$5:$Y$755&lt;=$B9)*('5_Oferta Geração'!$Z$5:$Z$755&gt;$B9),(('5_Oferta Geração'!$P$5:$P$755)=$G$4)*1)</f>
        <v>0</v>
      </c>
      <c r="H9" s="122">
        <f ca="1">SUMPRODUCT('5_Oferta Geração'!$H$5:$H$755,('5_Oferta Geração'!$Y$5:$Y$755&lt;=$B9)*('5_Oferta Geração'!$Z$5:$Z$755&gt;$B9),(('5_Oferta Geração'!$P$5:$P$755)=$G$4)*1)</f>
        <v>0</v>
      </c>
      <c r="I9" s="122">
        <f ca="1">SUMPRODUCT('5_Oferta Geração'!$G$5:$G$755,('5_Oferta Geração'!$Y$5:$Y$755&lt;=$B9)*('5_Oferta Geração'!$Z$5:$Z$755&gt;$B9),(('5_Oferta Geração'!$P$5:$P$755)=$I$4)*1)</f>
        <v>0</v>
      </c>
      <c r="J9" s="573">
        <f ca="1">SUMPRODUCT('5_Oferta Geração'!$H$5:$H$755,('5_Oferta Geração'!$Y$5:$Y$755&lt;=$B9)*('5_Oferta Geração'!$Z$5:$Z$755&gt;$B9),(('5_Oferta Geração'!$P$5:$P$755)=$I$4)*1)</f>
        <v>0</v>
      </c>
      <c r="K9" s="120"/>
      <c r="L9" s="120"/>
      <c r="M9" s="120"/>
      <c r="N9" s="120"/>
      <c r="O9" s="120"/>
      <c r="P9" s="123">
        <f t="shared" si="0"/>
        <v>30</v>
      </c>
      <c r="Q9" s="121">
        <v>43922</v>
      </c>
      <c r="R9" s="124">
        <f t="shared" ca="1" si="8"/>
        <v>0</v>
      </c>
      <c r="S9" s="124">
        <f t="shared" ca="1" si="1"/>
        <v>0</v>
      </c>
      <c r="T9" s="124">
        <f t="shared" ca="1" si="2"/>
        <v>0</v>
      </c>
      <c r="U9" s="124">
        <f t="shared" ca="1" si="3"/>
        <v>0</v>
      </c>
      <c r="V9" s="124">
        <f t="shared" ca="1" si="4"/>
        <v>0</v>
      </c>
      <c r="W9" s="124">
        <f t="shared" ca="1" si="5"/>
        <v>0</v>
      </c>
      <c r="X9" s="124">
        <f t="shared" ca="1" si="6"/>
        <v>0</v>
      </c>
      <c r="Y9" s="124">
        <f t="shared" ca="1" si="7"/>
        <v>0</v>
      </c>
    </row>
    <row r="10" spans="1:25" x14ac:dyDescent="0.25">
      <c r="A10" s="120"/>
      <c r="B10" s="121">
        <v>43952</v>
      </c>
      <c r="C10" s="122">
        <f ca="1">SUMPRODUCT('5_Oferta Geração'!$G$5:$G$755,('5_Oferta Geração'!$Y$5:$Y$755&lt;=$B10)*('5_Oferta Geração'!$Z$5:$Z$755&gt;$B10),(('5_Oferta Geração'!$P$5:$P$755)=$C$4)*1)</f>
        <v>0</v>
      </c>
      <c r="D10" s="122">
        <f ca="1">SUMPRODUCT('5_Oferta Geração'!$H$5:$H$755,('5_Oferta Geração'!$Y$5:$Y$755&lt;=$B10)*('5_Oferta Geração'!$Z$5:$Z$755&gt;$B10),(('5_Oferta Geração'!$P$5:$P$755)=$C$4)*1)</f>
        <v>0</v>
      </c>
      <c r="E10" s="122">
        <f ca="1">SUMPRODUCT('5_Oferta Geração'!$G$5:$G$755,('5_Oferta Geração'!$Y$5:$Y$755&lt;=$B10)*('5_Oferta Geração'!$Z$5:$Z$755&gt;$B10),(('5_Oferta Geração'!$P$5:$P$755)=$E$4)*1)</f>
        <v>0</v>
      </c>
      <c r="F10" s="122">
        <f ca="1">SUMPRODUCT('5_Oferta Geração'!$H$5:$H$755,('5_Oferta Geração'!$Y$5:$Y$755&lt;=$B10)*('5_Oferta Geração'!$Z$5:$Z$755&gt;$B10),(('5_Oferta Geração'!$P$5:$P$755)=$E$4)*1)</f>
        <v>0</v>
      </c>
      <c r="G10" s="122">
        <f ca="1">SUMPRODUCT('5_Oferta Geração'!$G$5:$G$755,('5_Oferta Geração'!$Y$5:$Y$755&lt;=$B10)*('5_Oferta Geração'!$Z$5:$Z$755&gt;$B10),(('5_Oferta Geração'!$P$5:$P$755)=$G$4)*1)</f>
        <v>0</v>
      </c>
      <c r="H10" s="122">
        <f ca="1">SUMPRODUCT('5_Oferta Geração'!$H$5:$H$755,('5_Oferta Geração'!$Y$5:$Y$755&lt;=$B10)*('5_Oferta Geração'!$Z$5:$Z$755&gt;$B10),(('5_Oferta Geração'!$P$5:$P$755)=$G$4)*1)</f>
        <v>0</v>
      </c>
      <c r="I10" s="122">
        <f ca="1">SUMPRODUCT('5_Oferta Geração'!$G$5:$G$755,('5_Oferta Geração'!$Y$5:$Y$755&lt;=$B10)*('5_Oferta Geração'!$Z$5:$Z$755&gt;$B10),(('5_Oferta Geração'!$P$5:$P$755)=$I$4)*1)</f>
        <v>0</v>
      </c>
      <c r="J10" s="573">
        <f ca="1">SUMPRODUCT('5_Oferta Geração'!$H$5:$H$755,('5_Oferta Geração'!$Y$5:$Y$755&lt;=$B10)*('5_Oferta Geração'!$Z$5:$Z$755&gt;$B10),(('5_Oferta Geração'!$P$5:$P$755)=$I$4)*1)</f>
        <v>0</v>
      </c>
      <c r="K10" s="120"/>
      <c r="L10" s="120"/>
      <c r="M10" s="120"/>
      <c r="N10" s="120"/>
      <c r="O10" s="120"/>
      <c r="P10" s="123">
        <f t="shared" si="0"/>
        <v>31</v>
      </c>
      <c r="Q10" s="121">
        <v>43952</v>
      </c>
      <c r="R10" s="124">
        <f t="shared" ca="1" si="8"/>
        <v>0</v>
      </c>
      <c r="S10" s="124">
        <f t="shared" ca="1" si="1"/>
        <v>0</v>
      </c>
      <c r="T10" s="124">
        <f t="shared" ca="1" si="2"/>
        <v>0</v>
      </c>
      <c r="U10" s="124">
        <f t="shared" ca="1" si="3"/>
        <v>0</v>
      </c>
      <c r="V10" s="124">
        <f t="shared" ca="1" si="4"/>
        <v>0</v>
      </c>
      <c r="W10" s="124">
        <f t="shared" ca="1" si="5"/>
        <v>0</v>
      </c>
      <c r="X10" s="124">
        <f t="shared" ca="1" si="6"/>
        <v>0</v>
      </c>
      <c r="Y10" s="124">
        <f t="shared" ca="1" si="7"/>
        <v>0</v>
      </c>
    </row>
    <row r="11" spans="1:25" x14ac:dyDescent="0.25">
      <c r="A11" s="120"/>
      <c r="B11" s="121">
        <v>43983</v>
      </c>
      <c r="C11" s="122">
        <f ca="1">SUMPRODUCT('5_Oferta Geração'!$G$5:$G$755,('5_Oferta Geração'!$Y$5:$Y$755&lt;=$B11)*('5_Oferta Geração'!$Z$5:$Z$755&gt;$B11),(('5_Oferta Geração'!$P$5:$P$755)=$C$4)*1)</f>
        <v>0</v>
      </c>
      <c r="D11" s="122">
        <f ca="1">SUMPRODUCT('5_Oferta Geração'!$H$5:$H$755,('5_Oferta Geração'!$Y$5:$Y$755&lt;=$B11)*('5_Oferta Geração'!$Z$5:$Z$755&gt;$B11),(('5_Oferta Geração'!$P$5:$P$755)=$C$4)*1)</f>
        <v>0</v>
      </c>
      <c r="E11" s="122">
        <f ca="1">SUMPRODUCT('5_Oferta Geração'!$G$5:$G$755,('5_Oferta Geração'!$Y$5:$Y$755&lt;=$B11)*('5_Oferta Geração'!$Z$5:$Z$755&gt;$B11),(('5_Oferta Geração'!$P$5:$P$755)=$E$4)*1)</f>
        <v>0</v>
      </c>
      <c r="F11" s="122">
        <f ca="1">SUMPRODUCT('5_Oferta Geração'!$H$5:$H$755,('5_Oferta Geração'!$Y$5:$Y$755&lt;=$B11)*('5_Oferta Geração'!$Z$5:$Z$755&gt;$B11),(('5_Oferta Geração'!$P$5:$P$755)=$E$4)*1)</f>
        <v>0</v>
      </c>
      <c r="G11" s="122">
        <f ca="1">SUMPRODUCT('5_Oferta Geração'!$G$5:$G$755,('5_Oferta Geração'!$Y$5:$Y$755&lt;=$B11)*('5_Oferta Geração'!$Z$5:$Z$755&gt;$B11),(('5_Oferta Geração'!$P$5:$P$755)=$G$4)*1)</f>
        <v>0</v>
      </c>
      <c r="H11" s="122">
        <f ca="1">SUMPRODUCT('5_Oferta Geração'!$H$5:$H$755,('5_Oferta Geração'!$Y$5:$Y$755&lt;=$B11)*('5_Oferta Geração'!$Z$5:$Z$755&gt;$B11),(('5_Oferta Geração'!$P$5:$P$755)=$G$4)*1)</f>
        <v>0</v>
      </c>
      <c r="I11" s="122">
        <f ca="1">SUMPRODUCT('5_Oferta Geração'!$G$5:$G$755,('5_Oferta Geração'!$Y$5:$Y$755&lt;=$B11)*('5_Oferta Geração'!$Z$5:$Z$755&gt;$B11),(('5_Oferta Geração'!$P$5:$P$755)=$I$4)*1)</f>
        <v>0</v>
      </c>
      <c r="J11" s="573">
        <f ca="1">SUMPRODUCT('5_Oferta Geração'!$H$5:$H$755,('5_Oferta Geração'!$Y$5:$Y$755&lt;=$B11)*('5_Oferta Geração'!$Z$5:$Z$755&gt;$B11),(('5_Oferta Geração'!$P$5:$P$755)=$I$4)*1)</f>
        <v>0</v>
      </c>
      <c r="K11" s="120"/>
      <c r="L11" s="120"/>
      <c r="M11" s="120"/>
      <c r="N11" s="120"/>
      <c r="O11" s="120"/>
      <c r="P11" s="123">
        <f t="shared" si="0"/>
        <v>30</v>
      </c>
      <c r="Q11" s="121">
        <v>43983</v>
      </c>
      <c r="R11" s="124">
        <f t="shared" ca="1" si="8"/>
        <v>0</v>
      </c>
      <c r="S11" s="124">
        <f t="shared" ca="1" si="1"/>
        <v>0</v>
      </c>
      <c r="T11" s="124">
        <f t="shared" ca="1" si="2"/>
        <v>0</v>
      </c>
      <c r="U11" s="124">
        <f t="shared" ca="1" si="3"/>
        <v>0</v>
      </c>
      <c r="V11" s="124">
        <f t="shared" ca="1" si="4"/>
        <v>0</v>
      </c>
      <c r="W11" s="124">
        <f t="shared" ca="1" si="5"/>
        <v>0</v>
      </c>
      <c r="X11" s="124">
        <f t="shared" ca="1" si="6"/>
        <v>0</v>
      </c>
      <c r="Y11" s="124">
        <f t="shared" ca="1" si="7"/>
        <v>0</v>
      </c>
    </row>
    <row r="12" spans="1:25" x14ac:dyDescent="0.25">
      <c r="A12" s="120"/>
      <c r="B12" s="121">
        <v>44013</v>
      </c>
      <c r="C12" s="122">
        <f ca="1">SUMPRODUCT('5_Oferta Geração'!$G$5:$G$755,('5_Oferta Geração'!$Y$5:$Y$755&lt;=$B12)*('5_Oferta Geração'!$Z$5:$Z$755&gt;$B12),(('5_Oferta Geração'!$P$5:$P$755)=$C$4)*1)</f>
        <v>0</v>
      </c>
      <c r="D12" s="122">
        <f ca="1">SUMPRODUCT('5_Oferta Geração'!$H$5:$H$755,('5_Oferta Geração'!$Y$5:$Y$755&lt;=$B12)*('5_Oferta Geração'!$Z$5:$Z$755&gt;$B12),(('5_Oferta Geração'!$P$5:$P$755)=$C$4)*1)</f>
        <v>0</v>
      </c>
      <c r="E12" s="122">
        <f ca="1">SUMPRODUCT('5_Oferta Geração'!$G$5:$G$755,('5_Oferta Geração'!$Y$5:$Y$755&lt;=$B12)*('5_Oferta Geração'!$Z$5:$Z$755&gt;$B12),(('5_Oferta Geração'!$P$5:$P$755)=$E$4)*1)</f>
        <v>0</v>
      </c>
      <c r="F12" s="122">
        <f ca="1">SUMPRODUCT('5_Oferta Geração'!$H$5:$H$755,('5_Oferta Geração'!$Y$5:$Y$755&lt;=$B12)*('5_Oferta Geração'!$Z$5:$Z$755&gt;$B12),(('5_Oferta Geração'!$P$5:$P$755)=$E$4)*1)</f>
        <v>0</v>
      </c>
      <c r="G12" s="122">
        <f ca="1">SUMPRODUCT('5_Oferta Geração'!$G$5:$G$755,('5_Oferta Geração'!$Y$5:$Y$755&lt;=$B12)*('5_Oferta Geração'!$Z$5:$Z$755&gt;$B12),(('5_Oferta Geração'!$P$5:$P$755)=$G$4)*1)</f>
        <v>0</v>
      </c>
      <c r="H12" s="122">
        <f ca="1">SUMPRODUCT('5_Oferta Geração'!$H$5:$H$755,('5_Oferta Geração'!$Y$5:$Y$755&lt;=$B12)*('5_Oferta Geração'!$Z$5:$Z$755&gt;$B12),(('5_Oferta Geração'!$P$5:$P$755)=$G$4)*1)</f>
        <v>0</v>
      </c>
      <c r="I12" s="122">
        <f ca="1">SUMPRODUCT('5_Oferta Geração'!$G$5:$G$755,('5_Oferta Geração'!$Y$5:$Y$755&lt;=$B12)*('5_Oferta Geração'!$Z$5:$Z$755&gt;$B12),(('5_Oferta Geração'!$P$5:$P$755)=$I$4)*1)</f>
        <v>0</v>
      </c>
      <c r="J12" s="573">
        <f ca="1">SUMPRODUCT('5_Oferta Geração'!$H$5:$H$755,('5_Oferta Geração'!$Y$5:$Y$755&lt;=$B12)*('5_Oferta Geração'!$Z$5:$Z$755&gt;$B12),(('5_Oferta Geração'!$P$5:$P$755)=$I$4)*1)</f>
        <v>0</v>
      </c>
      <c r="K12" s="120"/>
      <c r="L12" s="120"/>
      <c r="M12" s="120"/>
      <c r="N12" s="120"/>
      <c r="O12" s="120"/>
      <c r="P12" s="123">
        <f t="shared" si="0"/>
        <v>31</v>
      </c>
      <c r="Q12" s="121">
        <v>44013</v>
      </c>
      <c r="R12" s="124">
        <f t="shared" ca="1" si="8"/>
        <v>0</v>
      </c>
      <c r="S12" s="124">
        <f t="shared" ca="1" si="1"/>
        <v>0</v>
      </c>
      <c r="T12" s="124">
        <f t="shared" ca="1" si="2"/>
        <v>0</v>
      </c>
      <c r="U12" s="124">
        <f t="shared" ca="1" si="3"/>
        <v>0</v>
      </c>
      <c r="V12" s="124">
        <f t="shared" ca="1" si="4"/>
        <v>0</v>
      </c>
      <c r="W12" s="124">
        <f t="shared" ca="1" si="5"/>
        <v>0</v>
      </c>
      <c r="X12" s="124">
        <f t="shared" ca="1" si="6"/>
        <v>0</v>
      </c>
      <c r="Y12" s="124">
        <f t="shared" ca="1" si="7"/>
        <v>0</v>
      </c>
    </row>
    <row r="13" spans="1:25" x14ac:dyDescent="0.25">
      <c r="A13" s="120"/>
      <c r="B13" s="121">
        <v>44044</v>
      </c>
      <c r="C13" s="122">
        <f ca="1">SUMPRODUCT('5_Oferta Geração'!$G$5:$G$755,('5_Oferta Geração'!$Y$5:$Y$755&lt;=$B13)*('5_Oferta Geração'!$Z$5:$Z$755&gt;$B13),(('5_Oferta Geração'!$P$5:$P$755)=$C$4)*1)</f>
        <v>0</v>
      </c>
      <c r="D13" s="122">
        <f ca="1">SUMPRODUCT('5_Oferta Geração'!$H$5:$H$755,('5_Oferta Geração'!$Y$5:$Y$755&lt;=$B13)*('5_Oferta Geração'!$Z$5:$Z$755&gt;$B13),(('5_Oferta Geração'!$P$5:$P$755)=$C$4)*1)</f>
        <v>0</v>
      </c>
      <c r="E13" s="122">
        <f ca="1">SUMPRODUCT('5_Oferta Geração'!$G$5:$G$755,('5_Oferta Geração'!$Y$5:$Y$755&lt;=$B13)*('5_Oferta Geração'!$Z$5:$Z$755&gt;$B13),(('5_Oferta Geração'!$P$5:$P$755)=$E$4)*1)</f>
        <v>0</v>
      </c>
      <c r="F13" s="122">
        <f ca="1">SUMPRODUCT('5_Oferta Geração'!$H$5:$H$755,('5_Oferta Geração'!$Y$5:$Y$755&lt;=$B13)*('5_Oferta Geração'!$Z$5:$Z$755&gt;$B13),(('5_Oferta Geração'!$P$5:$P$755)=$E$4)*1)</f>
        <v>0</v>
      </c>
      <c r="G13" s="122">
        <f ca="1">SUMPRODUCT('5_Oferta Geração'!$G$5:$G$755,('5_Oferta Geração'!$Y$5:$Y$755&lt;=$B13)*('5_Oferta Geração'!$Z$5:$Z$755&gt;$B13),(('5_Oferta Geração'!$P$5:$P$755)=$G$4)*1)</f>
        <v>0</v>
      </c>
      <c r="H13" s="122">
        <f ca="1">SUMPRODUCT('5_Oferta Geração'!$H$5:$H$755,('5_Oferta Geração'!$Y$5:$Y$755&lt;=$B13)*('5_Oferta Geração'!$Z$5:$Z$755&gt;$B13),(('5_Oferta Geração'!$P$5:$P$755)=$G$4)*1)</f>
        <v>0</v>
      </c>
      <c r="I13" s="122">
        <f ca="1">SUMPRODUCT('5_Oferta Geração'!$G$5:$G$755,('5_Oferta Geração'!$Y$5:$Y$755&lt;=$B13)*('5_Oferta Geração'!$Z$5:$Z$755&gt;$B13),(('5_Oferta Geração'!$P$5:$P$755)=$I$4)*1)</f>
        <v>0</v>
      </c>
      <c r="J13" s="573">
        <f ca="1">SUMPRODUCT('5_Oferta Geração'!$H$5:$H$755,('5_Oferta Geração'!$Y$5:$Y$755&lt;=$B13)*('5_Oferta Geração'!$Z$5:$Z$755&gt;$B13),(('5_Oferta Geração'!$P$5:$P$755)=$I$4)*1)</f>
        <v>0</v>
      </c>
      <c r="K13" s="120"/>
      <c r="L13" s="120"/>
      <c r="M13" s="120"/>
      <c r="N13" s="120"/>
      <c r="O13" s="120"/>
      <c r="P13" s="123">
        <f t="shared" si="0"/>
        <v>31</v>
      </c>
      <c r="Q13" s="121">
        <v>44044</v>
      </c>
      <c r="R13" s="124">
        <f t="shared" ca="1" si="8"/>
        <v>0</v>
      </c>
      <c r="S13" s="124">
        <f t="shared" ca="1" si="1"/>
        <v>0</v>
      </c>
      <c r="T13" s="124">
        <f t="shared" ca="1" si="2"/>
        <v>0</v>
      </c>
      <c r="U13" s="124">
        <f t="shared" ca="1" si="3"/>
        <v>0</v>
      </c>
      <c r="V13" s="124">
        <f t="shared" ca="1" si="4"/>
        <v>0</v>
      </c>
      <c r="W13" s="124">
        <f t="shared" ca="1" si="5"/>
        <v>0</v>
      </c>
      <c r="X13" s="124">
        <f t="shared" ca="1" si="6"/>
        <v>0</v>
      </c>
      <c r="Y13" s="124">
        <f t="shared" ca="1" si="7"/>
        <v>0</v>
      </c>
    </row>
    <row r="14" spans="1:25" x14ac:dyDescent="0.25">
      <c r="A14" s="120"/>
      <c r="B14" s="121">
        <v>44075</v>
      </c>
      <c r="C14" s="122">
        <f ca="1">SUMPRODUCT('5_Oferta Geração'!$G$5:$G$755,('5_Oferta Geração'!$Y$5:$Y$755&lt;=$B14)*('5_Oferta Geração'!$Z$5:$Z$755&gt;$B14),(('5_Oferta Geração'!$P$5:$P$755)=$C$4)*1)</f>
        <v>0</v>
      </c>
      <c r="D14" s="122">
        <f ca="1">SUMPRODUCT('5_Oferta Geração'!$H$5:$H$755,('5_Oferta Geração'!$Y$5:$Y$755&lt;=$B14)*('5_Oferta Geração'!$Z$5:$Z$755&gt;$B14),(('5_Oferta Geração'!$P$5:$P$755)=$C$4)*1)</f>
        <v>0</v>
      </c>
      <c r="E14" s="122">
        <f ca="1">SUMPRODUCT('5_Oferta Geração'!$G$5:$G$755,('5_Oferta Geração'!$Y$5:$Y$755&lt;=$B14)*('5_Oferta Geração'!$Z$5:$Z$755&gt;$B14),(('5_Oferta Geração'!$P$5:$P$755)=$E$4)*1)</f>
        <v>0</v>
      </c>
      <c r="F14" s="122">
        <f ca="1">SUMPRODUCT('5_Oferta Geração'!$H$5:$H$755,('5_Oferta Geração'!$Y$5:$Y$755&lt;=$B14)*('5_Oferta Geração'!$Z$5:$Z$755&gt;$B14),(('5_Oferta Geração'!$P$5:$P$755)=$E$4)*1)</f>
        <v>0</v>
      </c>
      <c r="G14" s="122">
        <f ca="1">SUMPRODUCT('5_Oferta Geração'!$G$5:$G$755,('5_Oferta Geração'!$Y$5:$Y$755&lt;=$B14)*('5_Oferta Geração'!$Z$5:$Z$755&gt;$B14),(('5_Oferta Geração'!$P$5:$P$755)=$G$4)*1)</f>
        <v>0</v>
      </c>
      <c r="H14" s="122">
        <f ca="1">SUMPRODUCT('5_Oferta Geração'!$H$5:$H$755,('5_Oferta Geração'!$Y$5:$Y$755&lt;=$B14)*('5_Oferta Geração'!$Z$5:$Z$755&gt;$B14),(('5_Oferta Geração'!$P$5:$P$755)=$G$4)*1)</f>
        <v>0</v>
      </c>
      <c r="I14" s="122">
        <f ca="1">SUMPRODUCT('5_Oferta Geração'!$G$5:$G$755,('5_Oferta Geração'!$Y$5:$Y$755&lt;=$B14)*('5_Oferta Geração'!$Z$5:$Z$755&gt;$B14),(('5_Oferta Geração'!$P$5:$P$755)=$I$4)*1)</f>
        <v>0</v>
      </c>
      <c r="J14" s="573">
        <f ca="1">SUMPRODUCT('5_Oferta Geração'!$H$5:$H$755,('5_Oferta Geração'!$Y$5:$Y$755&lt;=$B14)*('5_Oferta Geração'!$Z$5:$Z$755&gt;$B14),(('5_Oferta Geração'!$P$5:$P$755)=$I$4)*1)</f>
        <v>0</v>
      </c>
      <c r="K14" s="120"/>
      <c r="L14" s="120"/>
      <c r="M14" s="120"/>
      <c r="N14" s="120"/>
      <c r="O14" s="120"/>
      <c r="P14" s="123">
        <f t="shared" si="0"/>
        <v>30</v>
      </c>
      <c r="Q14" s="121">
        <v>44075</v>
      </c>
      <c r="R14" s="124">
        <f t="shared" ca="1" si="8"/>
        <v>0</v>
      </c>
      <c r="S14" s="124">
        <f t="shared" ca="1" si="1"/>
        <v>0</v>
      </c>
      <c r="T14" s="124">
        <f t="shared" ca="1" si="2"/>
        <v>0</v>
      </c>
      <c r="U14" s="124">
        <f t="shared" ca="1" si="3"/>
        <v>0</v>
      </c>
      <c r="V14" s="124">
        <f t="shared" ca="1" si="4"/>
        <v>0</v>
      </c>
      <c r="W14" s="124">
        <f t="shared" ca="1" si="5"/>
        <v>0</v>
      </c>
      <c r="X14" s="124">
        <f t="shared" ca="1" si="6"/>
        <v>0</v>
      </c>
      <c r="Y14" s="124">
        <f t="shared" ca="1" si="7"/>
        <v>0</v>
      </c>
    </row>
    <row r="15" spans="1:25" x14ac:dyDescent="0.25">
      <c r="A15" s="120"/>
      <c r="B15" s="121">
        <v>44105</v>
      </c>
      <c r="C15" s="122">
        <f ca="1">SUMPRODUCT('5_Oferta Geração'!$G$5:$G$755,('5_Oferta Geração'!$Y$5:$Y$755&lt;=$B15)*('5_Oferta Geração'!$Z$5:$Z$755&gt;$B15),(('5_Oferta Geração'!$P$5:$P$755)=$C$4)*1)</f>
        <v>0</v>
      </c>
      <c r="D15" s="122">
        <f ca="1">SUMPRODUCT('5_Oferta Geração'!$H$5:$H$755,('5_Oferta Geração'!$Y$5:$Y$755&lt;=$B15)*('5_Oferta Geração'!$Z$5:$Z$755&gt;$B15),(('5_Oferta Geração'!$P$5:$P$755)=$C$4)*1)</f>
        <v>0</v>
      </c>
      <c r="E15" s="122">
        <f ca="1">SUMPRODUCT('5_Oferta Geração'!$G$5:$G$755,('5_Oferta Geração'!$Y$5:$Y$755&lt;=$B15)*('5_Oferta Geração'!$Z$5:$Z$755&gt;$B15),(('5_Oferta Geração'!$P$5:$P$755)=$E$4)*1)</f>
        <v>0</v>
      </c>
      <c r="F15" s="122">
        <f ca="1">SUMPRODUCT('5_Oferta Geração'!$H$5:$H$755,('5_Oferta Geração'!$Y$5:$Y$755&lt;=$B15)*('5_Oferta Geração'!$Z$5:$Z$755&gt;$B15),(('5_Oferta Geração'!$P$5:$P$755)=$E$4)*1)</f>
        <v>0</v>
      </c>
      <c r="G15" s="122">
        <f ca="1">SUMPRODUCT('5_Oferta Geração'!$G$5:$G$755,('5_Oferta Geração'!$Y$5:$Y$755&lt;=$B15)*('5_Oferta Geração'!$Z$5:$Z$755&gt;$B15),(('5_Oferta Geração'!$P$5:$P$755)=$G$4)*1)</f>
        <v>0</v>
      </c>
      <c r="H15" s="122">
        <f ca="1">SUMPRODUCT('5_Oferta Geração'!$H$5:$H$755,('5_Oferta Geração'!$Y$5:$Y$755&lt;=$B15)*('5_Oferta Geração'!$Z$5:$Z$755&gt;$B15),(('5_Oferta Geração'!$P$5:$P$755)=$G$4)*1)</f>
        <v>0</v>
      </c>
      <c r="I15" s="122">
        <f ca="1">SUMPRODUCT('5_Oferta Geração'!$G$5:$G$755,('5_Oferta Geração'!$Y$5:$Y$755&lt;=$B15)*('5_Oferta Geração'!$Z$5:$Z$755&gt;$B15),(('5_Oferta Geração'!$P$5:$P$755)=$I$4)*1)</f>
        <v>0</v>
      </c>
      <c r="J15" s="573">
        <f ca="1">SUMPRODUCT('5_Oferta Geração'!$H$5:$H$755,('5_Oferta Geração'!$Y$5:$Y$755&lt;=$B15)*('5_Oferta Geração'!$Z$5:$Z$755&gt;$B15),(('5_Oferta Geração'!$P$5:$P$755)=$I$4)*1)</f>
        <v>0</v>
      </c>
      <c r="K15" s="120"/>
      <c r="L15" s="120"/>
      <c r="M15" s="120"/>
      <c r="N15" s="120"/>
      <c r="O15" s="120"/>
      <c r="P15" s="123">
        <f t="shared" si="0"/>
        <v>31</v>
      </c>
      <c r="Q15" s="121">
        <v>44105</v>
      </c>
      <c r="R15" s="124">
        <f t="shared" ca="1" si="8"/>
        <v>0</v>
      </c>
      <c r="S15" s="124">
        <f t="shared" ca="1" si="1"/>
        <v>0</v>
      </c>
      <c r="T15" s="124">
        <f t="shared" ca="1" si="2"/>
        <v>0</v>
      </c>
      <c r="U15" s="124">
        <f t="shared" ca="1" si="3"/>
        <v>0</v>
      </c>
      <c r="V15" s="124">
        <f t="shared" ca="1" si="4"/>
        <v>0</v>
      </c>
      <c r="W15" s="124">
        <f t="shared" ca="1" si="5"/>
        <v>0</v>
      </c>
      <c r="X15" s="124">
        <f t="shared" ca="1" si="6"/>
        <v>0</v>
      </c>
      <c r="Y15" s="124">
        <f t="shared" ca="1" si="7"/>
        <v>0</v>
      </c>
    </row>
    <row r="16" spans="1:25" x14ac:dyDescent="0.25">
      <c r="A16" s="120"/>
      <c r="B16" s="121">
        <v>44136</v>
      </c>
      <c r="C16" s="122">
        <f ca="1">SUMPRODUCT('5_Oferta Geração'!$G$5:$G$755,('5_Oferta Geração'!$Y$5:$Y$755&lt;=$B16)*('5_Oferta Geração'!$Z$5:$Z$755&gt;$B16),(('5_Oferta Geração'!$P$5:$P$755)=$C$4)*1)</f>
        <v>0</v>
      </c>
      <c r="D16" s="122">
        <f ca="1">SUMPRODUCT('5_Oferta Geração'!$H$5:$H$755,('5_Oferta Geração'!$Y$5:$Y$755&lt;=$B16)*('5_Oferta Geração'!$Z$5:$Z$755&gt;$B16),(('5_Oferta Geração'!$P$5:$P$755)=$C$4)*1)</f>
        <v>0</v>
      </c>
      <c r="E16" s="122">
        <f ca="1">SUMPRODUCT('5_Oferta Geração'!$G$5:$G$755,('5_Oferta Geração'!$Y$5:$Y$755&lt;=$B16)*('5_Oferta Geração'!$Z$5:$Z$755&gt;$B16),(('5_Oferta Geração'!$P$5:$P$755)=$E$4)*1)</f>
        <v>0</v>
      </c>
      <c r="F16" s="122">
        <f ca="1">SUMPRODUCT('5_Oferta Geração'!$H$5:$H$755,('5_Oferta Geração'!$Y$5:$Y$755&lt;=$B16)*('5_Oferta Geração'!$Z$5:$Z$755&gt;$B16),(('5_Oferta Geração'!$P$5:$P$755)=$E$4)*1)</f>
        <v>0</v>
      </c>
      <c r="G16" s="122">
        <f ca="1">SUMPRODUCT('5_Oferta Geração'!$G$5:$G$755,('5_Oferta Geração'!$Y$5:$Y$755&lt;=$B16)*('5_Oferta Geração'!$Z$5:$Z$755&gt;$B16),(('5_Oferta Geração'!$P$5:$P$755)=$G$4)*1)</f>
        <v>0</v>
      </c>
      <c r="H16" s="122">
        <f ca="1">SUMPRODUCT('5_Oferta Geração'!$H$5:$H$755,('5_Oferta Geração'!$Y$5:$Y$755&lt;=$B16)*('5_Oferta Geração'!$Z$5:$Z$755&gt;$B16),(('5_Oferta Geração'!$P$5:$P$755)=$G$4)*1)</f>
        <v>0</v>
      </c>
      <c r="I16" s="122">
        <f ca="1">SUMPRODUCT('5_Oferta Geração'!$G$5:$G$755,('5_Oferta Geração'!$Y$5:$Y$755&lt;=$B16)*('5_Oferta Geração'!$Z$5:$Z$755&gt;$B16),(('5_Oferta Geração'!$P$5:$P$755)=$I$4)*1)</f>
        <v>0</v>
      </c>
      <c r="J16" s="573">
        <f ca="1">SUMPRODUCT('5_Oferta Geração'!$H$5:$H$755,('5_Oferta Geração'!$Y$5:$Y$755&lt;=$B16)*('5_Oferta Geração'!$Z$5:$Z$755&gt;$B16),(('5_Oferta Geração'!$P$5:$P$755)=$I$4)*1)</f>
        <v>0</v>
      </c>
      <c r="K16" s="120"/>
      <c r="L16" s="120"/>
      <c r="M16" s="120"/>
      <c r="N16" s="120"/>
      <c r="O16" s="120"/>
      <c r="P16" s="123">
        <f t="shared" si="0"/>
        <v>30</v>
      </c>
      <c r="Q16" s="121">
        <v>44136</v>
      </c>
      <c r="R16" s="124">
        <f t="shared" ca="1" si="8"/>
        <v>0</v>
      </c>
      <c r="S16" s="124">
        <f t="shared" ca="1" si="1"/>
        <v>0</v>
      </c>
      <c r="T16" s="124">
        <f t="shared" ca="1" si="2"/>
        <v>0</v>
      </c>
      <c r="U16" s="124">
        <f t="shared" ca="1" si="3"/>
        <v>0</v>
      </c>
      <c r="V16" s="124">
        <f t="shared" ca="1" si="4"/>
        <v>0</v>
      </c>
      <c r="W16" s="124">
        <f t="shared" ca="1" si="5"/>
        <v>0</v>
      </c>
      <c r="X16" s="124">
        <f t="shared" ca="1" si="6"/>
        <v>0</v>
      </c>
      <c r="Y16" s="124">
        <f t="shared" ca="1" si="7"/>
        <v>0</v>
      </c>
    </row>
    <row r="17" spans="1:25" x14ac:dyDescent="0.25">
      <c r="A17" s="120"/>
      <c r="B17" s="121">
        <v>44166</v>
      </c>
      <c r="C17" s="122">
        <f ca="1">SUMPRODUCT('5_Oferta Geração'!$G$5:$G$755,('5_Oferta Geração'!$Y$5:$Y$755&lt;=$B17)*('5_Oferta Geração'!$Z$5:$Z$755&gt;$B17),(('5_Oferta Geração'!$P$5:$P$755)=$C$4)*1)</f>
        <v>0</v>
      </c>
      <c r="D17" s="122">
        <f ca="1">SUMPRODUCT('5_Oferta Geração'!$H$5:$H$755,('5_Oferta Geração'!$Y$5:$Y$755&lt;=$B17)*('5_Oferta Geração'!$Z$5:$Z$755&gt;$B17),(('5_Oferta Geração'!$P$5:$P$755)=$C$4)*1)</f>
        <v>0</v>
      </c>
      <c r="E17" s="122">
        <f ca="1">SUMPRODUCT('5_Oferta Geração'!$G$5:$G$755,('5_Oferta Geração'!$Y$5:$Y$755&lt;=$B17)*('5_Oferta Geração'!$Z$5:$Z$755&gt;$B17),(('5_Oferta Geração'!$P$5:$P$755)=$E$4)*1)</f>
        <v>0</v>
      </c>
      <c r="F17" s="122">
        <f ca="1">SUMPRODUCT('5_Oferta Geração'!$H$5:$H$755,('5_Oferta Geração'!$Y$5:$Y$755&lt;=$B17)*('5_Oferta Geração'!$Z$5:$Z$755&gt;$B17),(('5_Oferta Geração'!$P$5:$P$755)=$E$4)*1)</f>
        <v>0</v>
      </c>
      <c r="G17" s="122">
        <f ca="1">SUMPRODUCT('5_Oferta Geração'!$G$5:$G$755,('5_Oferta Geração'!$Y$5:$Y$755&lt;=$B17)*('5_Oferta Geração'!$Z$5:$Z$755&gt;$B17),(('5_Oferta Geração'!$P$5:$P$755)=$G$4)*1)</f>
        <v>0</v>
      </c>
      <c r="H17" s="122">
        <f ca="1">SUMPRODUCT('5_Oferta Geração'!$H$5:$H$755,('5_Oferta Geração'!$Y$5:$Y$755&lt;=$B17)*('5_Oferta Geração'!$Z$5:$Z$755&gt;$B17),(('5_Oferta Geração'!$P$5:$P$755)=$G$4)*1)</f>
        <v>0</v>
      </c>
      <c r="I17" s="122">
        <f ca="1">SUMPRODUCT('5_Oferta Geração'!$G$5:$G$755,('5_Oferta Geração'!$Y$5:$Y$755&lt;=$B17)*('5_Oferta Geração'!$Z$5:$Z$755&gt;$B17),(('5_Oferta Geração'!$P$5:$P$755)=$I$4)*1)</f>
        <v>0</v>
      </c>
      <c r="J17" s="573">
        <f ca="1">SUMPRODUCT('5_Oferta Geração'!$H$5:$H$755,('5_Oferta Geração'!$Y$5:$Y$755&lt;=$B17)*('5_Oferta Geração'!$Z$5:$Z$755&gt;$B17),(('5_Oferta Geração'!$P$5:$P$755)=$I$4)*1)</f>
        <v>0</v>
      </c>
      <c r="K17" s="120"/>
      <c r="L17" s="120"/>
      <c r="M17" s="120"/>
      <c r="N17" s="120"/>
      <c r="O17" s="120"/>
      <c r="P17" s="123">
        <f t="shared" si="0"/>
        <v>31</v>
      </c>
      <c r="Q17" s="121">
        <v>44166</v>
      </c>
      <c r="R17" s="124">
        <f t="shared" ca="1" si="8"/>
        <v>0</v>
      </c>
      <c r="S17" s="124">
        <f t="shared" ca="1" si="1"/>
        <v>0</v>
      </c>
      <c r="T17" s="124">
        <f t="shared" ca="1" si="2"/>
        <v>0</v>
      </c>
      <c r="U17" s="124">
        <f t="shared" ca="1" si="3"/>
        <v>0</v>
      </c>
      <c r="V17" s="124">
        <f t="shared" ca="1" si="4"/>
        <v>0</v>
      </c>
      <c r="W17" s="124">
        <f t="shared" ca="1" si="5"/>
        <v>0</v>
      </c>
      <c r="X17" s="124">
        <f t="shared" ca="1" si="6"/>
        <v>0</v>
      </c>
      <c r="Y17" s="124">
        <f t="shared" ca="1" si="7"/>
        <v>0</v>
      </c>
    </row>
    <row r="18" spans="1:25" x14ac:dyDescent="0.25">
      <c r="A18" s="120"/>
      <c r="B18" s="121">
        <v>44197</v>
      </c>
      <c r="C18" s="122">
        <f ca="1">SUMPRODUCT('5_Oferta Geração'!$G$5:$G$755,('5_Oferta Geração'!$Y$5:$Y$755&lt;=$B18)*('5_Oferta Geração'!$Z$5:$Z$755&gt;$B18),(('5_Oferta Geração'!$P$5:$P$755)=$C$4)*1)</f>
        <v>0</v>
      </c>
      <c r="D18" s="122">
        <f ca="1">SUMPRODUCT('5_Oferta Geração'!$H$5:$H$755,('5_Oferta Geração'!$Y$5:$Y$755&lt;=$B18)*('5_Oferta Geração'!$Z$5:$Z$755&gt;$B18),(('5_Oferta Geração'!$P$5:$P$755)=$C$4)*1)</f>
        <v>0</v>
      </c>
      <c r="E18" s="122">
        <f ca="1">SUMPRODUCT('5_Oferta Geração'!$G$5:$G$755,('5_Oferta Geração'!$Y$5:$Y$755&lt;=$B18)*('5_Oferta Geração'!$Z$5:$Z$755&gt;$B18),(('5_Oferta Geração'!$P$5:$P$755)=$E$4)*1)</f>
        <v>0</v>
      </c>
      <c r="F18" s="122">
        <f ca="1">SUMPRODUCT('5_Oferta Geração'!$H$5:$H$755,('5_Oferta Geração'!$Y$5:$Y$755&lt;=$B18)*('5_Oferta Geração'!$Z$5:$Z$755&gt;$B18),(('5_Oferta Geração'!$P$5:$P$755)=$E$4)*1)</f>
        <v>0</v>
      </c>
      <c r="G18" s="122">
        <f ca="1">SUMPRODUCT('5_Oferta Geração'!$G$5:$G$755,('5_Oferta Geração'!$Y$5:$Y$755&lt;=$B18)*('5_Oferta Geração'!$Z$5:$Z$755&gt;$B18),(('5_Oferta Geração'!$P$5:$P$755)=$G$4)*1)</f>
        <v>0</v>
      </c>
      <c r="H18" s="122">
        <f ca="1">SUMPRODUCT('5_Oferta Geração'!$H$5:$H$755,('5_Oferta Geração'!$Y$5:$Y$755&lt;=$B18)*('5_Oferta Geração'!$Z$5:$Z$755&gt;$B18),(('5_Oferta Geração'!$P$5:$P$755)=$G$4)*1)</f>
        <v>0</v>
      </c>
      <c r="I18" s="122">
        <f ca="1">SUMPRODUCT('5_Oferta Geração'!$G$5:$G$755,('5_Oferta Geração'!$Y$5:$Y$755&lt;=$B18)*('5_Oferta Geração'!$Z$5:$Z$755&gt;$B18),(('5_Oferta Geração'!$P$5:$P$755)=$I$4)*1)</f>
        <v>0</v>
      </c>
      <c r="J18" s="573">
        <f ca="1">SUMPRODUCT('5_Oferta Geração'!$H$5:$H$755,('5_Oferta Geração'!$Y$5:$Y$755&lt;=$B18)*('5_Oferta Geração'!$Z$5:$Z$755&gt;$B18),(('5_Oferta Geração'!$P$5:$P$755)=$I$4)*1)</f>
        <v>0</v>
      </c>
      <c r="K18" s="120"/>
      <c r="L18" s="120"/>
      <c r="M18" s="120"/>
      <c r="N18" s="120"/>
      <c r="O18" s="120"/>
      <c r="P18" s="123">
        <f t="shared" si="0"/>
        <v>31</v>
      </c>
      <c r="Q18" s="121">
        <v>44197</v>
      </c>
      <c r="R18" s="124">
        <f t="shared" ca="1" si="8"/>
        <v>0</v>
      </c>
      <c r="S18" s="124">
        <f t="shared" ca="1" si="1"/>
        <v>0</v>
      </c>
      <c r="T18" s="124">
        <f t="shared" ca="1" si="2"/>
        <v>0</v>
      </c>
      <c r="U18" s="124">
        <f t="shared" ca="1" si="3"/>
        <v>0</v>
      </c>
      <c r="V18" s="124">
        <f t="shared" ca="1" si="4"/>
        <v>0</v>
      </c>
      <c r="W18" s="124">
        <f t="shared" ca="1" si="5"/>
        <v>0</v>
      </c>
      <c r="X18" s="124">
        <f t="shared" ca="1" si="6"/>
        <v>0</v>
      </c>
      <c r="Y18" s="124">
        <f t="shared" ca="1" si="7"/>
        <v>0</v>
      </c>
    </row>
    <row r="19" spans="1:25" x14ac:dyDescent="0.25">
      <c r="A19" s="120"/>
      <c r="B19" s="121">
        <v>44228</v>
      </c>
      <c r="C19" s="122">
        <f ca="1">SUMPRODUCT('5_Oferta Geração'!$G$5:$G$755,('5_Oferta Geração'!$Y$5:$Y$755&lt;=$B19)*('5_Oferta Geração'!$Z$5:$Z$755&gt;$B19),(('5_Oferta Geração'!$P$5:$P$755)=$C$4)*1)</f>
        <v>0</v>
      </c>
      <c r="D19" s="122">
        <f ca="1">SUMPRODUCT('5_Oferta Geração'!$H$5:$H$755,('5_Oferta Geração'!$Y$5:$Y$755&lt;=$B19)*('5_Oferta Geração'!$Z$5:$Z$755&gt;$B19),(('5_Oferta Geração'!$P$5:$P$755)=$C$4)*1)</f>
        <v>0</v>
      </c>
      <c r="E19" s="122">
        <f ca="1">SUMPRODUCT('5_Oferta Geração'!$G$5:$G$755,('5_Oferta Geração'!$Y$5:$Y$755&lt;=$B19)*('5_Oferta Geração'!$Z$5:$Z$755&gt;$B19),(('5_Oferta Geração'!$P$5:$P$755)=$E$4)*1)</f>
        <v>0</v>
      </c>
      <c r="F19" s="122">
        <f ca="1">SUMPRODUCT('5_Oferta Geração'!$H$5:$H$755,('5_Oferta Geração'!$Y$5:$Y$755&lt;=$B19)*('5_Oferta Geração'!$Z$5:$Z$755&gt;$B19),(('5_Oferta Geração'!$P$5:$P$755)=$E$4)*1)</f>
        <v>0</v>
      </c>
      <c r="G19" s="122">
        <f ca="1">SUMPRODUCT('5_Oferta Geração'!$G$5:$G$755,('5_Oferta Geração'!$Y$5:$Y$755&lt;=$B19)*('5_Oferta Geração'!$Z$5:$Z$755&gt;$B19),(('5_Oferta Geração'!$P$5:$P$755)=$G$4)*1)</f>
        <v>0</v>
      </c>
      <c r="H19" s="122">
        <f ca="1">SUMPRODUCT('5_Oferta Geração'!$H$5:$H$755,('5_Oferta Geração'!$Y$5:$Y$755&lt;=$B19)*('5_Oferta Geração'!$Z$5:$Z$755&gt;$B19),(('5_Oferta Geração'!$P$5:$P$755)=$G$4)*1)</f>
        <v>0</v>
      </c>
      <c r="I19" s="122">
        <f ca="1">SUMPRODUCT('5_Oferta Geração'!$G$5:$G$755,('5_Oferta Geração'!$Y$5:$Y$755&lt;=$B19)*('5_Oferta Geração'!$Z$5:$Z$755&gt;$B19),(('5_Oferta Geração'!$P$5:$P$755)=$I$4)*1)</f>
        <v>0</v>
      </c>
      <c r="J19" s="573">
        <f ca="1">SUMPRODUCT('5_Oferta Geração'!$H$5:$H$755,('5_Oferta Geração'!$Y$5:$Y$755&lt;=$B19)*('5_Oferta Geração'!$Z$5:$Z$755&gt;$B19),(('5_Oferta Geração'!$P$5:$P$755)=$I$4)*1)</f>
        <v>0</v>
      </c>
      <c r="K19" s="120"/>
      <c r="L19" s="120"/>
      <c r="M19" s="120"/>
      <c r="N19" s="120"/>
      <c r="O19" s="120"/>
      <c r="P19" s="123">
        <f t="shared" si="0"/>
        <v>28</v>
      </c>
      <c r="Q19" s="121">
        <v>44228</v>
      </c>
      <c r="R19" s="124">
        <f t="shared" ca="1" si="8"/>
        <v>0</v>
      </c>
      <c r="S19" s="124">
        <f t="shared" ca="1" si="1"/>
        <v>0</v>
      </c>
      <c r="T19" s="124">
        <f t="shared" ca="1" si="2"/>
        <v>0</v>
      </c>
      <c r="U19" s="124">
        <f t="shared" ca="1" si="3"/>
        <v>0</v>
      </c>
      <c r="V19" s="124">
        <f t="shared" ca="1" si="4"/>
        <v>0</v>
      </c>
      <c r="W19" s="124">
        <f t="shared" ca="1" si="5"/>
        <v>0</v>
      </c>
      <c r="X19" s="124">
        <f t="shared" ca="1" si="6"/>
        <v>0</v>
      </c>
      <c r="Y19" s="124">
        <f t="shared" ca="1" si="7"/>
        <v>0</v>
      </c>
    </row>
    <row r="20" spans="1:25" x14ac:dyDescent="0.25">
      <c r="A20" s="120"/>
      <c r="B20" s="121">
        <v>44256</v>
      </c>
      <c r="C20" s="122">
        <f ca="1">SUMPRODUCT('5_Oferta Geração'!$G$5:$G$755,('5_Oferta Geração'!$Y$5:$Y$755&lt;=$B20)*('5_Oferta Geração'!$Z$5:$Z$755&gt;$B20),(('5_Oferta Geração'!$P$5:$P$755)=$C$4)*1)</f>
        <v>0</v>
      </c>
      <c r="D20" s="122">
        <f ca="1">SUMPRODUCT('5_Oferta Geração'!$H$5:$H$755,('5_Oferta Geração'!$Y$5:$Y$755&lt;=$B20)*('5_Oferta Geração'!$Z$5:$Z$755&gt;$B20),(('5_Oferta Geração'!$P$5:$P$755)=$C$4)*1)</f>
        <v>0</v>
      </c>
      <c r="E20" s="122">
        <f ca="1">SUMPRODUCT('5_Oferta Geração'!$G$5:$G$755,('5_Oferta Geração'!$Y$5:$Y$755&lt;=$B20)*('5_Oferta Geração'!$Z$5:$Z$755&gt;$B20),(('5_Oferta Geração'!$P$5:$P$755)=$E$4)*1)</f>
        <v>0</v>
      </c>
      <c r="F20" s="122">
        <f ca="1">SUMPRODUCT('5_Oferta Geração'!$H$5:$H$755,('5_Oferta Geração'!$Y$5:$Y$755&lt;=$B20)*('5_Oferta Geração'!$Z$5:$Z$755&gt;$B20),(('5_Oferta Geração'!$P$5:$P$755)=$E$4)*1)</f>
        <v>0</v>
      </c>
      <c r="G20" s="122">
        <f ca="1">SUMPRODUCT('5_Oferta Geração'!$G$5:$G$755,('5_Oferta Geração'!$Y$5:$Y$755&lt;=$B20)*('5_Oferta Geração'!$Z$5:$Z$755&gt;$B20),(('5_Oferta Geração'!$P$5:$P$755)=$G$4)*1)</f>
        <v>0</v>
      </c>
      <c r="H20" s="122">
        <f ca="1">SUMPRODUCT('5_Oferta Geração'!$H$5:$H$755,('5_Oferta Geração'!$Y$5:$Y$755&lt;=$B20)*('5_Oferta Geração'!$Z$5:$Z$755&gt;$B20),(('5_Oferta Geração'!$P$5:$P$755)=$G$4)*1)</f>
        <v>0</v>
      </c>
      <c r="I20" s="122">
        <f ca="1">SUMPRODUCT('5_Oferta Geração'!$G$5:$G$755,('5_Oferta Geração'!$Y$5:$Y$755&lt;=$B20)*('5_Oferta Geração'!$Z$5:$Z$755&gt;$B20),(('5_Oferta Geração'!$P$5:$P$755)=$I$4)*1)</f>
        <v>0</v>
      </c>
      <c r="J20" s="573">
        <f ca="1">SUMPRODUCT('5_Oferta Geração'!$H$5:$H$755,('5_Oferta Geração'!$Y$5:$Y$755&lt;=$B20)*('5_Oferta Geração'!$Z$5:$Z$755&gt;$B20),(('5_Oferta Geração'!$P$5:$P$755)=$I$4)*1)</f>
        <v>0</v>
      </c>
      <c r="K20" s="120"/>
      <c r="L20" s="120"/>
      <c r="M20" s="120"/>
      <c r="N20" s="120"/>
      <c r="O20" s="120"/>
      <c r="P20" s="123">
        <f t="shared" si="0"/>
        <v>31</v>
      </c>
      <c r="Q20" s="121">
        <v>44256</v>
      </c>
      <c r="R20" s="124">
        <f t="shared" ca="1" si="8"/>
        <v>0</v>
      </c>
      <c r="S20" s="124">
        <f t="shared" ca="1" si="1"/>
        <v>0</v>
      </c>
      <c r="T20" s="124">
        <f t="shared" ca="1" si="2"/>
        <v>0</v>
      </c>
      <c r="U20" s="124">
        <f t="shared" ca="1" si="3"/>
        <v>0</v>
      </c>
      <c r="V20" s="124">
        <f t="shared" ca="1" si="4"/>
        <v>0</v>
      </c>
      <c r="W20" s="124">
        <f t="shared" ca="1" si="5"/>
        <v>0</v>
      </c>
      <c r="X20" s="124">
        <f t="shared" ca="1" si="6"/>
        <v>0</v>
      </c>
      <c r="Y20" s="124">
        <f t="shared" ca="1" si="7"/>
        <v>0</v>
      </c>
    </row>
    <row r="21" spans="1:25" x14ac:dyDescent="0.25">
      <c r="A21" s="120"/>
      <c r="B21" s="121">
        <v>44287</v>
      </c>
      <c r="C21" s="122">
        <f ca="1">SUMPRODUCT('5_Oferta Geração'!$G$5:$G$755,('5_Oferta Geração'!$Y$5:$Y$755&lt;=$B21)*('5_Oferta Geração'!$Z$5:$Z$755&gt;$B21),(('5_Oferta Geração'!$P$5:$P$755)=$C$4)*1)</f>
        <v>0</v>
      </c>
      <c r="D21" s="122">
        <f ca="1">SUMPRODUCT('5_Oferta Geração'!$H$5:$H$755,('5_Oferta Geração'!$Y$5:$Y$755&lt;=$B21)*('5_Oferta Geração'!$Z$5:$Z$755&gt;$B21),(('5_Oferta Geração'!$P$5:$P$755)=$C$4)*1)</f>
        <v>0</v>
      </c>
      <c r="E21" s="122">
        <f ca="1">SUMPRODUCT('5_Oferta Geração'!$G$5:$G$755,('5_Oferta Geração'!$Y$5:$Y$755&lt;=$B21)*('5_Oferta Geração'!$Z$5:$Z$755&gt;$B21),(('5_Oferta Geração'!$P$5:$P$755)=$E$4)*1)</f>
        <v>0</v>
      </c>
      <c r="F21" s="122">
        <f ca="1">SUMPRODUCT('5_Oferta Geração'!$H$5:$H$755,('5_Oferta Geração'!$Y$5:$Y$755&lt;=$B21)*('5_Oferta Geração'!$Z$5:$Z$755&gt;$B21),(('5_Oferta Geração'!$P$5:$P$755)=$E$4)*1)</f>
        <v>0</v>
      </c>
      <c r="G21" s="122">
        <f ca="1">SUMPRODUCT('5_Oferta Geração'!$G$5:$G$755,('5_Oferta Geração'!$Y$5:$Y$755&lt;=$B21)*('5_Oferta Geração'!$Z$5:$Z$755&gt;$B21),(('5_Oferta Geração'!$P$5:$P$755)=$G$4)*1)</f>
        <v>0</v>
      </c>
      <c r="H21" s="122">
        <f ca="1">SUMPRODUCT('5_Oferta Geração'!$H$5:$H$755,('5_Oferta Geração'!$Y$5:$Y$755&lt;=$B21)*('5_Oferta Geração'!$Z$5:$Z$755&gt;$B21),(('5_Oferta Geração'!$P$5:$P$755)=$G$4)*1)</f>
        <v>0</v>
      </c>
      <c r="I21" s="122">
        <f ca="1">SUMPRODUCT('5_Oferta Geração'!$G$5:$G$755,('5_Oferta Geração'!$Y$5:$Y$755&lt;=$B21)*('5_Oferta Geração'!$Z$5:$Z$755&gt;$B21),(('5_Oferta Geração'!$P$5:$P$755)=$I$4)*1)</f>
        <v>0</v>
      </c>
      <c r="J21" s="573">
        <f ca="1">SUMPRODUCT('5_Oferta Geração'!$H$5:$H$755,('5_Oferta Geração'!$Y$5:$Y$755&lt;=$B21)*('5_Oferta Geração'!$Z$5:$Z$755&gt;$B21),(('5_Oferta Geração'!$P$5:$P$755)=$I$4)*1)</f>
        <v>0</v>
      </c>
      <c r="K21" s="120"/>
      <c r="L21" s="120"/>
      <c r="M21" s="120"/>
      <c r="N21" s="120"/>
      <c r="O21" s="120"/>
      <c r="P21" s="123">
        <f t="shared" si="0"/>
        <v>30</v>
      </c>
      <c r="Q21" s="121">
        <v>44287</v>
      </c>
      <c r="R21" s="124">
        <f t="shared" ca="1" si="8"/>
        <v>0</v>
      </c>
      <c r="S21" s="124">
        <f t="shared" ca="1" si="1"/>
        <v>0</v>
      </c>
      <c r="T21" s="124">
        <f t="shared" ca="1" si="2"/>
        <v>0</v>
      </c>
      <c r="U21" s="124">
        <f t="shared" ca="1" si="3"/>
        <v>0</v>
      </c>
      <c r="V21" s="124">
        <f t="shared" ca="1" si="4"/>
        <v>0</v>
      </c>
      <c r="W21" s="124">
        <f t="shared" ca="1" si="5"/>
        <v>0</v>
      </c>
      <c r="X21" s="124">
        <f t="shared" ca="1" si="6"/>
        <v>0</v>
      </c>
      <c r="Y21" s="124">
        <f t="shared" ca="1" si="7"/>
        <v>0</v>
      </c>
    </row>
    <row r="22" spans="1:25" x14ac:dyDescent="0.25">
      <c r="A22" s="120"/>
      <c r="B22" s="121">
        <v>44317</v>
      </c>
      <c r="C22" s="122">
        <f ca="1">SUMPRODUCT('5_Oferta Geração'!$G$5:$G$755,('5_Oferta Geração'!$Y$5:$Y$755&lt;=$B22)*('5_Oferta Geração'!$Z$5:$Z$755&gt;$B22),(('5_Oferta Geração'!$P$5:$P$755)=$C$4)*1)</f>
        <v>0</v>
      </c>
      <c r="D22" s="122">
        <f ca="1">SUMPRODUCT('5_Oferta Geração'!$H$5:$H$755,('5_Oferta Geração'!$Y$5:$Y$755&lt;=$B22)*('5_Oferta Geração'!$Z$5:$Z$755&gt;$B22),(('5_Oferta Geração'!$P$5:$P$755)=$C$4)*1)</f>
        <v>0</v>
      </c>
      <c r="E22" s="122">
        <f ca="1">SUMPRODUCT('5_Oferta Geração'!$G$5:$G$755,('5_Oferta Geração'!$Y$5:$Y$755&lt;=$B22)*('5_Oferta Geração'!$Z$5:$Z$755&gt;$B22),(('5_Oferta Geração'!$P$5:$P$755)=$E$4)*1)</f>
        <v>0</v>
      </c>
      <c r="F22" s="122">
        <f ca="1">SUMPRODUCT('5_Oferta Geração'!$H$5:$H$755,('5_Oferta Geração'!$Y$5:$Y$755&lt;=$B22)*('5_Oferta Geração'!$Z$5:$Z$755&gt;$B22),(('5_Oferta Geração'!$P$5:$P$755)=$E$4)*1)</f>
        <v>0</v>
      </c>
      <c r="G22" s="122">
        <f ca="1">SUMPRODUCT('5_Oferta Geração'!$G$5:$G$755,('5_Oferta Geração'!$Y$5:$Y$755&lt;=$B22)*('5_Oferta Geração'!$Z$5:$Z$755&gt;$B22),(('5_Oferta Geração'!$P$5:$P$755)=$G$4)*1)</f>
        <v>0</v>
      </c>
      <c r="H22" s="122">
        <f ca="1">SUMPRODUCT('5_Oferta Geração'!$H$5:$H$755,('5_Oferta Geração'!$Y$5:$Y$755&lt;=$B22)*('5_Oferta Geração'!$Z$5:$Z$755&gt;$B22),(('5_Oferta Geração'!$P$5:$P$755)=$G$4)*1)</f>
        <v>0</v>
      </c>
      <c r="I22" s="122">
        <f ca="1">SUMPRODUCT('5_Oferta Geração'!$G$5:$G$755,('5_Oferta Geração'!$Y$5:$Y$755&lt;=$B22)*('5_Oferta Geração'!$Z$5:$Z$755&gt;$B22),(('5_Oferta Geração'!$P$5:$P$755)=$I$4)*1)</f>
        <v>0</v>
      </c>
      <c r="J22" s="573">
        <f ca="1">SUMPRODUCT('5_Oferta Geração'!$H$5:$H$755,('5_Oferta Geração'!$Y$5:$Y$755&lt;=$B22)*('5_Oferta Geração'!$Z$5:$Z$755&gt;$B22),(('5_Oferta Geração'!$P$5:$P$755)=$I$4)*1)</f>
        <v>0</v>
      </c>
      <c r="K22" s="120"/>
      <c r="L22" s="120"/>
      <c r="M22" s="120"/>
      <c r="N22" s="120"/>
      <c r="O22" s="120"/>
      <c r="P22" s="123">
        <f t="shared" si="0"/>
        <v>31</v>
      </c>
      <c r="Q22" s="121">
        <v>44317</v>
      </c>
      <c r="R22" s="124">
        <f t="shared" ca="1" si="8"/>
        <v>0</v>
      </c>
      <c r="S22" s="124">
        <f t="shared" ca="1" si="1"/>
        <v>0</v>
      </c>
      <c r="T22" s="124">
        <f t="shared" ca="1" si="2"/>
        <v>0</v>
      </c>
      <c r="U22" s="124">
        <f t="shared" ca="1" si="3"/>
        <v>0</v>
      </c>
      <c r="V22" s="124">
        <f t="shared" ca="1" si="4"/>
        <v>0</v>
      </c>
      <c r="W22" s="124">
        <f t="shared" ca="1" si="5"/>
        <v>0</v>
      </c>
      <c r="X22" s="124">
        <f t="shared" ca="1" si="6"/>
        <v>0</v>
      </c>
      <c r="Y22" s="124">
        <f t="shared" ca="1" si="7"/>
        <v>0</v>
      </c>
    </row>
    <row r="23" spans="1:25" x14ac:dyDescent="0.25">
      <c r="A23" s="120"/>
      <c r="B23" s="121">
        <v>44348</v>
      </c>
      <c r="C23" s="122">
        <f ca="1">SUMPRODUCT('5_Oferta Geração'!$G$5:$G$755,('5_Oferta Geração'!$Y$5:$Y$755&lt;=$B23)*('5_Oferta Geração'!$Z$5:$Z$755&gt;$B23),(('5_Oferta Geração'!$P$5:$P$755)=$C$4)*1)</f>
        <v>0</v>
      </c>
      <c r="D23" s="122">
        <f ca="1">SUMPRODUCT('5_Oferta Geração'!$H$5:$H$755,('5_Oferta Geração'!$Y$5:$Y$755&lt;=$B23)*('5_Oferta Geração'!$Z$5:$Z$755&gt;$B23),(('5_Oferta Geração'!$P$5:$P$755)=$C$4)*1)</f>
        <v>0</v>
      </c>
      <c r="E23" s="122">
        <f ca="1">SUMPRODUCT('5_Oferta Geração'!$G$5:$G$755,('5_Oferta Geração'!$Y$5:$Y$755&lt;=$B23)*('5_Oferta Geração'!$Z$5:$Z$755&gt;$B23),(('5_Oferta Geração'!$P$5:$P$755)=$E$4)*1)</f>
        <v>0</v>
      </c>
      <c r="F23" s="122">
        <f ca="1">SUMPRODUCT('5_Oferta Geração'!$H$5:$H$755,('5_Oferta Geração'!$Y$5:$Y$755&lt;=$B23)*('5_Oferta Geração'!$Z$5:$Z$755&gt;$B23),(('5_Oferta Geração'!$P$5:$P$755)=$E$4)*1)</f>
        <v>0</v>
      </c>
      <c r="G23" s="122">
        <f ca="1">SUMPRODUCT('5_Oferta Geração'!$G$5:$G$755,('5_Oferta Geração'!$Y$5:$Y$755&lt;=$B23)*('5_Oferta Geração'!$Z$5:$Z$755&gt;$B23),(('5_Oferta Geração'!$P$5:$P$755)=$G$4)*1)</f>
        <v>0</v>
      </c>
      <c r="H23" s="122">
        <f ca="1">SUMPRODUCT('5_Oferta Geração'!$H$5:$H$755,('5_Oferta Geração'!$Y$5:$Y$755&lt;=$B23)*('5_Oferta Geração'!$Z$5:$Z$755&gt;$B23),(('5_Oferta Geração'!$P$5:$P$755)=$G$4)*1)</f>
        <v>0</v>
      </c>
      <c r="I23" s="122">
        <f ca="1">SUMPRODUCT('5_Oferta Geração'!$G$5:$G$755,('5_Oferta Geração'!$Y$5:$Y$755&lt;=$B23)*('5_Oferta Geração'!$Z$5:$Z$755&gt;$B23),(('5_Oferta Geração'!$P$5:$P$755)=$I$4)*1)</f>
        <v>0</v>
      </c>
      <c r="J23" s="573">
        <f ca="1">SUMPRODUCT('5_Oferta Geração'!$H$5:$H$755,('5_Oferta Geração'!$Y$5:$Y$755&lt;=$B23)*('5_Oferta Geração'!$Z$5:$Z$755&gt;$B23),(('5_Oferta Geração'!$P$5:$P$755)=$I$4)*1)</f>
        <v>0</v>
      </c>
      <c r="K23" s="120"/>
      <c r="L23" s="120"/>
      <c r="M23" s="120"/>
      <c r="N23" s="120"/>
      <c r="O23" s="120"/>
      <c r="P23" s="123">
        <f t="shared" si="0"/>
        <v>30</v>
      </c>
      <c r="Q23" s="121">
        <v>44348</v>
      </c>
      <c r="R23" s="124">
        <f t="shared" ca="1" si="8"/>
        <v>0</v>
      </c>
      <c r="S23" s="124">
        <f t="shared" ca="1" si="1"/>
        <v>0</v>
      </c>
      <c r="T23" s="124">
        <f t="shared" ca="1" si="2"/>
        <v>0</v>
      </c>
      <c r="U23" s="124">
        <f t="shared" ca="1" si="3"/>
        <v>0</v>
      </c>
      <c r="V23" s="124">
        <f t="shared" ca="1" si="4"/>
        <v>0</v>
      </c>
      <c r="W23" s="124">
        <f t="shared" ca="1" si="5"/>
        <v>0</v>
      </c>
      <c r="X23" s="124">
        <f t="shared" ca="1" si="6"/>
        <v>0</v>
      </c>
      <c r="Y23" s="124">
        <f t="shared" ca="1" si="7"/>
        <v>0</v>
      </c>
    </row>
    <row r="24" spans="1:25" x14ac:dyDescent="0.25">
      <c r="A24" s="120"/>
      <c r="B24" s="121">
        <v>44378</v>
      </c>
      <c r="C24" s="122">
        <f ca="1">SUMPRODUCT('5_Oferta Geração'!$G$5:$G$755,('5_Oferta Geração'!$Y$5:$Y$755&lt;=$B24)*('5_Oferta Geração'!$Z$5:$Z$755&gt;$B24),(('5_Oferta Geração'!$P$5:$P$755)=$C$4)*1)</f>
        <v>0</v>
      </c>
      <c r="D24" s="122">
        <f ca="1">SUMPRODUCT('5_Oferta Geração'!$H$5:$H$755,('5_Oferta Geração'!$Y$5:$Y$755&lt;=$B24)*('5_Oferta Geração'!$Z$5:$Z$755&gt;$B24),(('5_Oferta Geração'!$P$5:$P$755)=$C$4)*1)</f>
        <v>0</v>
      </c>
      <c r="E24" s="122">
        <f ca="1">SUMPRODUCT('5_Oferta Geração'!$G$5:$G$755,('5_Oferta Geração'!$Y$5:$Y$755&lt;=$B24)*('5_Oferta Geração'!$Z$5:$Z$755&gt;$B24),(('5_Oferta Geração'!$P$5:$P$755)=$E$4)*1)</f>
        <v>0</v>
      </c>
      <c r="F24" s="122">
        <f ca="1">SUMPRODUCT('5_Oferta Geração'!$H$5:$H$755,('5_Oferta Geração'!$Y$5:$Y$755&lt;=$B24)*('5_Oferta Geração'!$Z$5:$Z$755&gt;$B24),(('5_Oferta Geração'!$P$5:$P$755)=$E$4)*1)</f>
        <v>0</v>
      </c>
      <c r="G24" s="122">
        <f ca="1">SUMPRODUCT('5_Oferta Geração'!$G$5:$G$755,('5_Oferta Geração'!$Y$5:$Y$755&lt;=$B24)*('5_Oferta Geração'!$Z$5:$Z$755&gt;$B24),(('5_Oferta Geração'!$P$5:$P$755)=$G$4)*1)</f>
        <v>0</v>
      </c>
      <c r="H24" s="122">
        <f ca="1">SUMPRODUCT('5_Oferta Geração'!$H$5:$H$755,('5_Oferta Geração'!$Y$5:$Y$755&lt;=$B24)*('5_Oferta Geração'!$Z$5:$Z$755&gt;$B24),(('5_Oferta Geração'!$P$5:$P$755)=$G$4)*1)</f>
        <v>0</v>
      </c>
      <c r="I24" s="122">
        <f ca="1">SUMPRODUCT('5_Oferta Geração'!$G$5:$G$755,('5_Oferta Geração'!$Y$5:$Y$755&lt;=$B24)*('5_Oferta Geração'!$Z$5:$Z$755&gt;$B24),(('5_Oferta Geração'!$P$5:$P$755)=$I$4)*1)</f>
        <v>0</v>
      </c>
      <c r="J24" s="573">
        <f ca="1">SUMPRODUCT('5_Oferta Geração'!$H$5:$H$755,('5_Oferta Geração'!$Y$5:$Y$755&lt;=$B24)*('5_Oferta Geração'!$Z$5:$Z$755&gt;$B24),(('5_Oferta Geração'!$P$5:$P$755)=$I$4)*1)</f>
        <v>0</v>
      </c>
      <c r="K24" s="120"/>
      <c r="L24" s="120"/>
      <c r="M24" s="120"/>
      <c r="N24" s="120"/>
      <c r="O24" s="120"/>
      <c r="P24" s="123">
        <f t="shared" si="0"/>
        <v>31</v>
      </c>
      <c r="Q24" s="121">
        <v>44378</v>
      </c>
      <c r="R24" s="124">
        <f t="shared" ca="1" si="8"/>
        <v>0</v>
      </c>
      <c r="S24" s="124">
        <f t="shared" ca="1" si="1"/>
        <v>0</v>
      </c>
      <c r="T24" s="124">
        <f t="shared" ca="1" si="2"/>
        <v>0</v>
      </c>
      <c r="U24" s="124">
        <f t="shared" ca="1" si="3"/>
        <v>0</v>
      </c>
      <c r="V24" s="124">
        <f t="shared" ca="1" si="4"/>
        <v>0</v>
      </c>
      <c r="W24" s="124">
        <f t="shared" ca="1" si="5"/>
        <v>0</v>
      </c>
      <c r="X24" s="124">
        <f t="shared" ca="1" si="6"/>
        <v>0</v>
      </c>
      <c r="Y24" s="124">
        <f t="shared" ca="1" si="7"/>
        <v>0</v>
      </c>
    </row>
    <row r="25" spans="1:25" x14ac:dyDescent="0.25">
      <c r="A25" s="120"/>
      <c r="B25" s="121">
        <v>44409</v>
      </c>
      <c r="C25" s="122">
        <f ca="1">SUMPRODUCT('5_Oferta Geração'!$G$5:$G$755,('5_Oferta Geração'!$Y$5:$Y$755&lt;=$B25)*('5_Oferta Geração'!$Z$5:$Z$755&gt;$B25),(('5_Oferta Geração'!$P$5:$P$755)=$C$4)*1)</f>
        <v>0</v>
      </c>
      <c r="D25" s="122">
        <f ca="1">SUMPRODUCT('5_Oferta Geração'!$H$5:$H$755,('5_Oferta Geração'!$Y$5:$Y$755&lt;=$B25)*('5_Oferta Geração'!$Z$5:$Z$755&gt;$B25),(('5_Oferta Geração'!$P$5:$P$755)=$C$4)*1)</f>
        <v>0</v>
      </c>
      <c r="E25" s="122">
        <f ca="1">SUMPRODUCT('5_Oferta Geração'!$G$5:$G$755,('5_Oferta Geração'!$Y$5:$Y$755&lt;=$B25)*('5_Oferta Geração'!$Z$5:$Z$755&gt;$B25),(('5_Oferta Geração'!$P$5:$P$755)=$E$4)*1)</f>
        <v>0</v>
      </c>
      <c r="F25" s="122">
        <f ca="1">SUMPRODUCT('5_Oferta Geração'!$H$5:$H$755,('5_Oferta Geração'!$Y$5:$Y$755&lt;=$B25)*('5_Oferta Geração'!$Z$5:$Z$755&gt;$B25),(('5_Oferta Geração'!$P$5:$P$755)=$E$4)*1)</f>
        <v>0</v>
      </c>
      <c r="G25" s="122">
        <f ca="1">SUMPRODUCT('5_Oferta Geração'!$G$5:$G$755,('5_Oferta Geração'!$Y$5:$Y$755&lt;=$B25)*('5_Oferta Geração'!$Z$5:$Z$755&gt;$B25),(('5_Oferta Geração'!$P$5:$P$755)=$G$4)*1)</f>
        <v>0</v>
      </c>
      <c r="H25" s="122">
        <f ca="1">SUMPRODUCT('5_Oferta Geração'!$H$5:$H$755,('5_Oferta Geração'!$Y$5:$Y$755&lt;=$B25)*('5_Oferta Geração'!$Z$5:$Z$755&gt;$B25),(('5_Oferta Geração'!$P$5:$P$755)=$G$4)*1)</f>
        <v>0</v>
      </c>
      <c r="I25" s="122">
        <f ca="1">SUMPRODUCT('5_Oferta Geração'!$G$5:$G$755,('5_Oferta Geração'!$Y$5:$Y$755&lt;=$B25)*('5_Oferta Geração'!$Z$5:$Z$755&gt;$B25),(('5_Oferta Geração'!$P$5:$P$755)=$I$4)*1)</f>
        <v>0</v>
      </c>
      <c r="J25" s="573">
        <f ca="1">SUMPRODUCT('5_Oferta Geração'!$H$5:$H$755,('5_Oferta Geração'!$Y$5:$Y$755&lt;=$B25)*('5_Oferta Geração'!$Z$5:$Z$755&gt;$B25),(('5_Oferta Geração'!$P$5:$P$755)=$I$4)*1)</f>
        <v>0</v>
      </c>
      <c r="K25" s="120"/>
      <c r="L25" s="120"/>
      <c r="M25" s="120"/>
      <c r="N25" s="120"/>
      <c r="O25" s="120"/>
      <c r="P25" s="123">
        <f t="shared" si="0"/>
        <v>31</v>
      </c>
      <c r="Q25" s="121">
        <v>44409</v>
      </c>
      <c r="R25" s="124">
        <f t="shared" ca="1" si="8"/>
        <v>0</v>
      </c>
      <c r="S25" s="124">
        <f t="shared" ca="1" si="1"/>
        <v>0</v>
      </c>
      <c r="T25" s="124">
        <f t="shared" ca="1" si="2"/>
        <v>0</v>
      </c>
      <c r="U25" s="124">
        <f t="shared" ca="1" si="3"/>
        <v>0</v>
      </c>
      <c r="V25" s="124">
        <f t="shared" ca="1" si="4"/>
        <v>0</v>
      </c>
      <c r="W25" s="124">
        <f t="shared" ca="1" si="5"/>
        <v>0</v>
      </c>
      <c r="X25" s="124">
        <f t="shared" ca="1" si="6"/>
        <v>0</v>
      </c>
      <c r="Y25" s="124">
        <f t="shared" ca="1" si="7"/>
        <v>0</v>
      </c>
    </row>
    <row r="26" spans="1:25" x14ac:dyDescent="0.25">
      <c r="A26" s="120"/>
      <c r="B26" s="121">
        <v>44440</v>
      </c>
      <c r="C26" s="122">
        <f ca="1">SUMPRODUCT('5_Oferta Geração'!$G$5:$G$755,('5_Oferta Geração'!$Y$5:$Y$755&lt;=$B26)*('5_Oferta Geração'!$Z$5:$Z$755&gt;$B26),(('5_Oferta Geração'!$P$5:$P$755)=$C$4)*1)</f>
        <v>0</v>
      </c>
      <c r="D26" s="122">
        <f ca="1">SUMPRODUCT('5_Oferta Geração'!$H$5:$H$755,('5_Oferta Geração'!$Y$5:$Y$755&lt;=$B26)*('5_Oferta Geração'!$Z$5:$Z$755&gt;$B26),(('5_Oferta Geração'!$P$5:$P$755)=$C$4)*1)</f>
        <v>0</v>
      </c>
      <c r="E26" s="122">
        <f ca="1">SUMPRODUCT('5_Oferta Geração'!$G$5:$G$755,('5_Oferta Geração'!$Y$5:$Y$755&lt;=$B26)*('5_Oferta Geração'!$Z$5:$Z$755&gt;$B26),(('5_Oferta Geração'!$P$5:$P$755)=$E$4)*1)</f>
        <v>0</v>
      </c>
      <c r="F26" s="122">
        <f ca="1">SUMPRODUCT('5_Oferta Geração'!$H$5:$H$755,('5_Oferta Geração'!$Y$5:$Y$755&lt;=$B26)*('5_Oferta Geração'!$Z$5:$Z$755&gt;$B26),(('5_Oferta Geração'!$P$5:$P$755)=$E$4)*1)</f>
        <v>0</v>
      </c>
      <c r="G26" s="122">
        <f ca="1">SUMPRODUCT('5_Oferta Geração'!$G$5:$G$755,('5_Oferta Geração'!$Y$5:$Y$755&lt;=$B26)*('5_Oferta Geração'!$Z$5:$Z$755&gt;$B26),(('5_Oferta Geração'!$P$5:$P$755)=$G$4)*1)</f>
        <v>0</v>
      </c>
      <c r="H26" s="122">
        <f ca="1">SUMPRODUCT('5_Oferta Geração'!$H$5:$H$755,('5_Oferta Geração'!$Y$5:$Y$755&lt;=$B26)*('5_Oferta Geração'!$Z$5:$Z$755&gt;$B26),(('5_Oferta Geração'!$P$5:$P$755)=$G$4)*1)</f>
        <v>0</v>
      </c>
      <c r="I26" s="122">
        <f ca="1">SUMPRODUCT('5_Oferta Geração'!$G$5:$G$755,('5_Oferta Geração'!$Y$5:$Y$755&lt;=$B26)*('5_Oferta Geração'!$Z$5:$Z$755&gt;$B26),(('5_Oferta Geração'!$P$5:$P$755)=$I$4)*1)</f>
        <v>0</v>
      </c>
      <c r="J26" s="573">
        <f ca="1">SUMPRODUCT('5_Oferta Geração'!$H$5:$H$755,('5_Oferta Geração'!$Y$5:$Y$755&lt;=$B26)*('5_Oferta Geração'!$Z$5:$Z$755&gt;$B26),(('5_Oferta Geração'!$P$5:$P$755)=$I$4)*1)</f>
        <v>0</v>
      </c>
      <c r="K26" s="120"/>
      <c r="L26" s="120"/>
      <c r="M26" s="120"/>
      <c r="N26" s="120"/>
      <c r="O26" s="120"/>
      <c r="P26" s="123">
        <f t="shared" si="0"/>
        <v>30</v>
      </c>
      <c r="Q26" s="121">
        <v>44440</v>
      </c>
      <c r="R26" s="124">
        <f t="shared" ca="1" si="8"/>
        <v>0</v>
      </c>
      <c r="S26" s="124">
        <f t="shared" ca="1" si="1"/>
        <v>0</v>
      </c>
      <c r="T26" s="124">
        <f t="shared" ca="1" si="2"/>
        <v>0</v>
      </c>
      <c r="U26" s="124">
        <f t="shared" ca="1" si="3"/>
        <v>0</v>
      </c>
      <c r="V26" s="124">
        <f t="shared" ca="1" si="4"/>
        <v>0</v>
      </c>
      <c r="W26" s="124">
        <f t="shared" ca="1" si="5"/>
        <v>0</v>
      </c>
      <c r="X26" s="124">
        <f t="shared" ca="1" si="6"/>
        <v>0</v>
      </c>
      <c r="Y26" s="124">
        <f t="shared" ca="1" si="7"/>
        <v>0</v>
      </c>
    </row>
    <row r="27" spans="1:25" x14ac:dyDescent="0.25">
      <c r="A27" s="120"/>
      <c r="B27" s="121">
        <v>44470</v>
      </c>
      <c r="C27" s="122">
        <f ca="1">SUMPRODUCT('5_Oferta Geração'!$G$5:$G$755,('5_Oferta Geração'!$Y$5:$Y$755&lt;=$B27)*('5_Oferta Geração'!$Z$5:$Z$755&gt;$B27),(('5_Oferta Geração'!$P$5:$P$755)=$C$4)*1)</f>
        <v>0</v>
      </c>
      <c r="D27" s="122">
        <f ca="1">SUMPRODUCT('5_Oferta Geração'!$H$5:$H$755,('5_Oferta Geração'!$Y$5:$Y$755&lt;=$B27)*('5_Oferta Geração'!$Z$5:$Z$755&gt;$B27),(('5_Oferta Geração'!$P$5:$P$755)=$C$4)*1)</f>
        <v>0</v>
      </c>
      <c r="E27" s="122">
        <f ca="1">SUMPRODUCT('5_Oferta Geração'!$G$5:$G$755,('5_Oferta Geração'!$Y$5:$Y$755&lt;=$B27)*('5_Oferta Geração'!$Z$5:$Z$755&gt;$B27),(('5_Oferta Geração'!$P$5:$P$755)=$E$4)*1)</f>
        <v>0</v>
      </c>
      <c r="F27" s="122">
        <f ca="1">SUMPRODUCT('5_Oferta Geração'!$H$5:$H$755,('5_Oferta Geração'!$Y$5:$Y$755&lt;=$B27)*('5_Oferta Geração'!$Z$5:$Z$755&gt;$B27),(('5_Oferta Geração'!$P$5:$P$755)=$E$4)*1)</f>
        <v>0</v>
      </c>
      <c r="G27" s="122">
        <f ca="1">SUMPRODUCT('5_Oferta Geração'!$G$5:$G$755,('5_Oferta Geração'!$Y$5:$Y$755&lt;=$B27)*('5_Oferta Geração'!$Z$5:$Z$755&gt;$B27),(('5_Oferta Geração'!$P$5:$P$755)=$G$4)*1)</f>
        <v>0</v>
      </c>
      <c r="H27" s="122">
        <f ca="1">SUMPRODUCT('5_Oferta Geração'!$H$5:$H$755,('5_Oferta Geração'!$Y$5:$Y$755&lt;=$B27)*('5_Oferta Geração'!$Z$5:$Z$755&gt;$B27),(('5_Oferta Geração'!$P$5:$P$755)=$G$4)*1)</f>
        <v>0</v>
      </c>
      <c r="I27" s="122">
        <f ca="1">SUMPRODUCT('5_Oferta Geração'!$G$5:$G$755,('5_Oferta Geração'!$Y$5:$Y$755&lt;=$B27)*('5_Oferta Geração'!$Z$5:$Z$755&gt;$B27),(('5_Oferta Geração'!$P$5:$P$755)=$I$4)*1)</f>
        <v>0</v>
      </c>
      <c r="J27" s="573">
        <f ca="1">SUMPRODUCT('5_Oferta Geração'!$H$5:$H$755,('5_Oferta Geração'!$Y$5:$Y$755&lt;=$B27)*('5_Oferta Geração'!$Z$5:$Z$755&gt;$B27),(('5_Oferta Geração'!$P$5:$P$755)=$I$4)*1)</f>
        <v>0</v>
      </c>
      <c r="K27" s="120"/>
      <c r="L27" s="120"/>
      <c r="M27" s="120"/>
      <c r="N27" s="120"/>
      <c r="O27" s="120"/>
      <c r="P27" s="123">
        <f t="shared" si="0"/>
        <v>31</v>
      </c>
      <c r="Q27" s="121">
        <v>44470</v>
      </c>
      <c r="R27" s="124">
        <f t="shared" ca="1" si="8"/>
        <v>0</v>
      </c>
      <c r="S27" s="124">
        <f t="shared" ca="1" si="1"/>
        <v>0</v>
      </c>
      <c r="T27" s="124">
        <f t="shared" ca="1" si="2"/>
        <v>0</v>
      </c>
      <c r="U27" s="124">
        <f t="shared" ca="1" si="3"/>
        <v>0</v>
      </c>
      <c r="V27" s="124">
        <f t="shared" ca="1" si="4"/>
        <v>0</v>
      </c>
      <c r="W27" s="124">
        <f t="shared" ca="1" si="5"/>
        <v>0</v>
      </c>
      <c r="X27" s="124">
        <f t="shared" ca="1" si="6"/>
        <v>0</v>
      </c>
      <c r="Y27" s="124">
        <f t="shared" ca="1" si="7"/>
        <v>0</v>
      </c>
    </row>
    <row r="28" spans="1:25" x14ac:dyDescent="0.25">
      <c r="A28" s="120"/>
      <c r="B28" s="121">
        <v>44501</v>
      </c>
      <c r="C28" s="122">
        <f ca="1">SUMPRODUCT('5_Oferta Geração'!$G$5:$G$755,('5_Oferta Geração'!$Y$5:$Y$755&lt;=$B28)*('5_Oferta Geração'!$Z$5:$Z$755&gt;$B28),(('5_Oferta Geração'!$P$5:$P$755)=$C$4)*1)</f>
        <v>0</v>
      </c>
      <c r="D28" s="122">
        <f ca="1">SUMPRODUCT('5_Oferta Geração'!$H$5:$H$755,('5_Oferta Geração'!$Y$5:$Y$755&lt;=$B28)*('5_Oferta Geração'!$Z$5:$Z$755&gt;$B28),(('5_Oferta Geração'!$P$5:$P$755)=$C$4)*1)</f>
        <v>0</v>
      </c>
      <c r="E28" s="122">
        <f ca="1">SUMPRODUCT('5_Oferta Geração'!$G$5:$G$755,('5_Oferta Geração'!$Y$5:$Y$755&lt;=$B28)*('5_Oferta Geração'!$Z$5:$Z$755&gt;$B28),(('5_Oferta Geração'!$P$5:$P$755)=$E$4)*1)</f>
        <v>0</v>
      </c>
      <c r="F28" s="122">
        <f ca="1">SUMPRODUCT('5_Oferta Geração'!$H$5:$H$755,('5_Oferta Geração'!$Y$5:$Y$755&lt;=$B28)*('5_Oferta Geração'!$Z$5:$Z$755&gt;$B28),(('5_Oferta Geração'!$P$5:$P$755)=$E$4)*1)</f>
        <v>0</v>
      </c>
      <c r="G28" s="122">
        <f ca="1">SUMPRODUCT('5_Oferta Geração'!$G$5:$G$755,('5_Oferta Geração'!$Y$5:$Y$755&lt;=$B28)*('5_Oferta Geração'!$Z$5:$Z$755&gt;$B28),(('5_Oferta Geração'!$P$5:$P$755)=$G$4)*1)</f>
        <v>0</v>
      </c>
      <c r="H28" s="122">
        <f ca="1">SUMPRODUCT('5_Oferta Geração'!$H$5:$H$755,('5_Oferta Geração'!$Y$5:$Y$755&lt;=$B28)*('5_Oferta Geração'!$Z$5:$Z$755&gt;$B28),(('5_Oferta Geração'!$P$5:$P$755)=$G$4)*1)</f>
        <v>0</v>
      </c>
      <c r="I28" s="122">
        <f ca="1">SUMPRODUCT('5_Oferta Geração'!$G$5:$G$755,('5_Oferta Geração'!$Y$5:$Y$755&lt;=$B28)*('5_Oferta Geração'!$Z$5:$Z$755&gt;$B28),(('5_Oferta Geração'!$P$5:$P$755)=$I$4)*1)</f>
        <v>0</v>
      </c>
      <c r="J28" s="573">
        <f ca="1">SUMPRODUCT('5_Oferta Geração'!$H$5:$H$755,('5_Oferta Geração'!$Y$5:$Y$755&lt;=$B28)*('5_Oferta Geração'!$Z$5:$Z$755&gt;$B28),(('5_Oferta Geração'!$P$5:$P$755)=$I$4)*1)</f>
        <v>0</v>
      </c>
      <c r="K28" s="120"/>
      <c r="L28" s="120"/>
      <c r="M28" s="120"/>
      <c r="N28" s="120"/>
      <c r="O28" s="120"/>
      <c r="P28" s="123">
        <f t="shared" si="0"/>
        <v>30</v>
      </c>
      <c r="Q28" s="121">
        <v>44501</v>
      </c>
      <c r="R28" s="124">
        <f t="shared" ca="1" si="8"/>
        <v>0</v>
      </c>
      <c r="S28" s="124">
        <f t="shared" ca="1" si="1"/>
        <v>0</v>
      </c>
      <c r="T28" s="124">
        <f t="shared" ca="1" si="2"/>
        <v>0</v>
      </c>
      <c r="U28" s="124">
        <f t="shared" ca="1" si="3"/>
        <v>0</v>
      </c>
      <c r="V28" s="124">
        <f t="shared" ca="1" si="4"/>
        <v>0</v>
      </c>
      <c r="W28" s="124">
        <f t="shared" ca="1" si="5"/>
        <v>0</v>
      </c>
      <c r="X28" s="124">
        <f t="shared" ca="1" si="6"/>
        <v>0</v>
      </c>
      <c r="Y28" s="124">
        <f t="shared" ca="1" si="7"/>
        <v>0</v>
      </c>
    </row>
    <row r="29" spans="1:25" x14ac:dyDescent="0.25">
      <c r="A29" s="120"/>
      <c r="B29" s="121">
        <v>44531</v>
      </c>
      <c r="C29" s="122">
        <f ca="1">SUMPRODUCT('5_Oferta Geração'!$G$5:$G$755,('5_Oferta Geração'!$Y$5:$Y$755&lt;=$B29)*('5_Oferta Geração'!$Z$5:$Z$755&gt;$B29),(('5_Oferta Geração'!$P$5:$P$755)=$C$4)*1)</f>
        <v>0</v>
      </c>
      <c r="D29" s="122">
        <f ca="1">SUMPRODUCT('5_Oferta Geração'!$H$5:$H$755,('5_Oferta Geração'!$Y$5:$Y$755&lt;=$B29)*('5_Oferta Geração'!$Z$5:$Z$755&gt;$B29),(('5_Oferta Geração'!$P$5:$P$755)=$C$4)*1)</f>
        <v>0</v>
      </c>
      <c r="E29" s="122">
        <f ca="1">SUMPRODUCT('5_Oferta Geração'!$G$5:$G$755,('5_Oferta Geração'!$Y$5:$Y$755&lt;=$B29)*('5_Oferta Geração'!$Z$5:$Z$755&gt;$B29),(('5_Oferta Geração'!$P$5:$P$755)=$E$4)*1)</f>
        <v>0</v>
      </c>
      <c r="F29" s="122">
        <f ca="1">SUMPRODUCT('5_Oferta Geração'!$H$5:$H$755,('5_Oferta Geração'!$Y$5:$Y$755&lt;=$B29)*('5_Oferta Geração'!$Z$5:$Z$755&gt;$B29),(('5_Oferta Geração'!$P$5:$P$755)=$E$4)*1)</f>
        <v>0</v>
      </c>
      <c r="G29" s="122">
        <f ca="1">SUMPRODUCT('5_Oferta Geração'!$G$5:$G$755,('5_Oferta Geração'!$Y$5:$Y$755&lt;=$B29)*('5_Oferta Geração'!$Z$5:$Z$755&gt;$B29),(('5_Oferta Geração'!$P$5:$P$755)=$G$4)*1)</f>
        <v>0</v>
      </c>
      <c r="H29" s="122">
        <f ca="1">SUMPRODUCT('5_Oferta Geração'!$H$5:$H$755,('5_Oferta Geração'!$Y$5:$Y$755&lt;=$B29)*('5_Oferta Geração'!$Z$5:$Z$755&gt;$B29),(('5_Oferta Geração'!$P$5:$P$755)=$G$4)*1)</f>
        <v>0</v>
      </c>
      <c r="I29" s="122">
        <f ca="1">SUMPRODUCT('5_Oferta Geração'!$G$5:$G$755,('5_Oferta Geração'!$Y$5:$Y$755&lt;=$B29)*('5_Oferta Geração'!$Z$5:$Z$755&gt;$B29),(('5_Oferta Geração'!$P$5:$P$755)=$I$4)*1)</f>
        <v>0</v>
      </c>
      <c r="J29" s="573">
        <f ca="1">SUMPRODUCT('5_Oferta Geração'!$H$5:$H$755,('5_Oferta Geração'!$Y$5:$Y$755&lt;=$B29)*('5_Oferta Geração'!$Z$5:$Z$755&gt;$B29),(('5_Oferta Geração'!$P$5:$P$755)=$I$4)*1)</f>
        <v>0</v>
      </c>
      <c r="K29" s="120"/>
      <c r="L29" s="120"/>
      <c r="M29" s="120"/>
      <c r="N29" s="120"/>
      <c r="O29" s="120"/>
      <c r="P29" s="123">
        <f t="shared" si="0"/>
        <v>31</v>
      </c>
      <c r="Q29" s="121">
        <v>44531</v>
      </c>
      <c r="R29" s="124">
        <f t="shared" ca="1" si="8"/>
        <v>0</v>
      </c>
      <c r="S29" s="124">
        <f t="shared" ca="1" si="1"/>
        <v>0</v>
      </c>
      <c r="T29" s="124">
        <f t="shared" ca="1" si="2"/>
        <v>0</v>
      </c>
      <c r="U29" s="124">
        <f t="shared" ca="1" si="3"/>
        <v>0</v>
      </c>
      <c r="V29" s="124">
        <f t="shared" ca="1" si="4"/>
        <v>0</v>
      </c>
      <c r="W29" s="124">
        <f t="shared" ca="1" si="5"/>
        <v>0</v>
      </c>
      <c r="X29" s="124">
        <f t="shared" ca="1" si="6"/>
        <v>0</v>
      </c>
      <c r="Y29" s="124">
        <f t="shared" ca="1" si="7"/>
        <v>0</v>
      </c>
    </row>
    <row r="30" spans="1:25" x14ac:dyDescent="0.25">
      <c r="A30" s="120"/>
      <c r="B30" s="121">
        <v>44562</v>
      </c>
      <c r="C30" s="122">
        <f ca="1">SUMPRODUCT('5_Oferta Geração'!$G$5:$G$755,('5_Oferta Geração'!$Y$5:$Y$755&lt;=$B30)*('5_Oferta Geração'!$Z$5:$Z$755&gt;$B30),(('5_Oferta Geração'!$P$5:$P$755)=$C$4)*1)</f>
        <v>0</v>
      </c>
      <c r="D30" s="122">
        <f ca="1">SUMPRODUCT('5_Oferta Geração'!$H$5:$H$755,('5_Oferta Geração'!$Y$5:$Y$755&lt;=$B30)*('5_Oferta Geração'!$Z$5:$Z$755&gt;$B30),(('5_Oferta Geração'!$P$5:$P$755)=$C$4)*1)</f>
        <v>0</v>
      </c>
      <c r="E30" s="122">
        <f ca="1">SUMPRODUCT('5_Oferta Geração'!$G$5:$G$755,('5_Oferta Geração'!$Y$5:$Y$755&lt;=$B30)*('5_Oferta Geração'!$Z$5:$Z$755&gt;$B30),(('5_Oferta Geração'!$P$5:$P$755)=$E$4)*1)</f>
        <v>0</v>
      </c>
      <c r="F30" s="122">
        <f ca="1">SUMPRODUCT('5_Oferta Geração'!$H$5:$H$755,('5_Oferta Geração'!$Y$5:$Y$755&lt;=$B30)*('5_Oferta Geração'!$Z$5:$Z$755&gt;$B30),(('5_Oferta Geração'!$P$5:$P$755)=$E$4)*1)</f>
        <v>0</v>
      </c>
      <c r="G30" s="122">
        <f ca="1">SUMPRODUCT('5_Oferta Geração'!$G$5:$G$755,('5_Oferta Geração'!$Y$5:$Y$755&lt;=$B30)*('5_Oferta Geração'!$Z$5:$Z$755&gt;$B30),(('5_Oferta Geração'!$P$5:$P$755)=$G$4)*1)</f>
        <v>0</v>
      </c>
      <c r="H30" s="122">
        <f ca="1">SUMPRODUCT('5_Oferta Geração'!$H$5:$H$755,('5_Oferta Geração'!$Y$5:$Y$755&lt;=$B30)*('5_Oferta Geração'!$Z$5:$Z$755&gt;$B30),(('5_Oferta Geração'!$P$5:$P$755)=$G$4)*1)</f>
        <v>0</v>
      </c>
      <c r="I30" s="122">
        <f ca="1">SUMPRODUCT('5_Oferta Geração'!$G$5:$G$755,('5_Oferta Geração'!$Y$5:$Y$755&lt;=$B30)*('5_Oferta Geração'!$Z$5:$Z$755&gt;$B30),(('5_Oferta Geração'!$P$5:$P$755)=$I$4)*1)</f>
        <v>0</v>
      </c>
      <c r="J30" s="573">
        <f ca="1">SUMPRODUCT('5_Oferta Geração'!$H$5:$H$755,('5_Oferta Geração'!$Y$5:$Y$755&lt;=$B30)*('5_Oferta Geração'!$Z$5:$Z$755&gt;$B30),(('5_Oferta Geração'!$P$5:$P$755)=$I$4)*1)</f>
        <v>0</v>
      </c>
      <c r="K30" s="120"/>
      <c r="L30" s="120"/>
      <c r="M30" s="120"/>
      <c r="N30" s="120"/>
      <c r="O30" s="120"/>
      <c r="P30" s="123">
        <f t="shared" si="0"/>
        <v>31</v>
      </c>
      <c r="Q30" s="121">
        <v>44562</v>
      </c>
      <c r="R30" s="124">
        <f t="shared" ca="1" si="8"/>
        <v>0</v>
      </c>
      <c r="S30" s="124">
        <f t="shared" ca="1" si="1"/>
        <v>0</v>
      </c>
      <c r="T30" s="124">
        <f t="shared" ca="1" si="2"/>
        <v>0</v>
      </c>
      <c r="U30" s="124">
        <f t="shared" ca="1" si="3"/>
        <v>0</v>
      </c>
      <c r="V30" s="124">
        <f t="shared" ca="1" si="4"/>
        <v>0</v>
      </c>
      <c r="W30" s="124">
        <f t="shared" ca="1" si="5"/>
        <v>0</v>
      </c>
      <c r="X30" s="124">
        <f t="shared" ca="1" si="6"/>
        <v>0</v>
      </c>
      <c r="Y30" s="124">
        <f t="shared" ca="1" si="7"/>
        <v>0</v>
      </c>
    </row>
    <row r="31" spans="1:25" x14ac:dyDescent="0.25">
      <c r="A31" s="120"/>
      <c r="B31" s="121">
        <v>44593</v>
      </c>
      <c r="C31" s="122">
        <f ca="1">SUMPRODUCT('5_Oferta Geração'!$G$5:$G$755,('5_Oferta Geração'!$Y$5:$Y$755&lt;=$B31)*('5_Oferta Geração'!$Z$5:$Z$755&gt;$B31),(('5_Oferta Geração'!$P$5:$P$755)=$C$4)*1)</f>
        <v>0</v>
      </c>
      <c r="D31" s="122">
        <f ca="1">SUMPRODUCT('5_Oferta Geração'!$H$5:$H$755,('5_Oferta Geração'!$Y$5:$Y$755&lt;=$B31)*('5_Oferta Geração'!$Z$5:$Z$755&gt;$B31),(('5_Oferta Geração'!$P$5:$P$755)=$C$4)*1)</f>
        <v>0</v>
      </c>
      <c r="E31" s="122">
        <f ca="1">SUMPRODUCT('5_Oferta Geração'!$G$5:$G$755,('5_Oferta Geração'!$Y$5:$Y$755&lt;=$B31)*('5_Oferta Geração'!$Z$5:$Z$755&gt;$B31),(('5_Oferta Geração'!$P$5:$P$755)=$E$4)*1)</f>
        <v>0</v>
      </c>
      <c r="F31" s="122">
        <f ca="1">SUMPRODUCT('5_Oferta Geração'!$H$5:$H$755,('5_Oferta Geração'!$Y$5:$Y$755&lt;=$B31)*('5_Oferta Geração'!$Z$5:$Z$755&gt;$B31),(('5_Oferta Geração'!$P$5:$P$755)=$E$4)*1)</f>
        <v>0</v>
      </c>
      <c r="G31" s="122">
        <f ca="1">SUMPRODUCT('5_Oferta Geração'!$G$5:$G$755,('5_Oferta Geração'!$Y$5:$Y$755&lt;=$B31)*('5_Oferta Geração'!$Z$5:$Z$755&gt;$B31),(('5_Oferta Geração'!$P$5:$P$755)=$G$4)*1)</f>
        <v>0</v>
      </c>
      <c r="H31" s="122">
        <f ca="1">SUMPRODUCT('5_Oferta Geração'!$H$5:$H$755,('5_Oferta Geração'!$Y$5:$Y$755&lt;=$B31)*('5_Oferta Geração'!$Z$5:$Z$755&gt;$B31),(('5_Oferta Geração'!$P$5:$P$755)=$G$4)*1)</f>
        <v>0</v>
      </c>
      <c r="I31" s="122">
        <f ca="1">SUMPRODUCT('5_Oferta Geração'!$G$5:$G$755,('5_Oferta Geração'!$Y$5:$Y$755&lt;=$B31)*('5_Oferta Geração'!$Z$5:$Z$755&gt;$B31),(('5_Oferta Geração'!$P$5:$P$755)=$I$4)*1)</f>
        <v>0</v>
      </c>
      <c r="J31" s="573">
        <f ca="1">SUMPRODUCT('5_Oferta Geração'!$H$5:$H$755,('5_Oferta Geração'!$Y$5:$Y$755&lt;=$B31)*('5_Oferta Geração'!$Z$5:$Z$755&gt;$B31),(('5_Oferta Geração'!$P$5:$P$755)=$I$4)*1)</f>
        <v>0</v>
      </c>
      <c r="K31" s="120"/>
      <c r="L31" s="120"/>
      <c r="M31" s="120"/>
      <c r="N31" s="120"/>
      <c r="O31" s="120"/>
      <c r="P31" s="123">
        <f t="shared" si="0"/>
        <v>28</v>
      </c>
      <c r="Q31" s="121">
        <v>44593</v>
      </c>
      <c r="R31" s="124">
        <f t="shared" ca="1" si="8"/>
        <v>0</v>
      </c>
      <c r="S31" s="124">
        <f t="shared" ca="1" si="1"/>
        <v>0</v>
      </c>
      <c r="T31" s="124">
        <f t="shared" ca="1" si="2"/>
        <v>0</v>
      </c>
      <c r="U31" s="124">
        <f t="shared" ca="1" si="3"/>
        <v>0</v>
      </c>
      <c r="V31" s="124">
        <f t="shared" ca="1" si="4"/>
        <v>0</v>
      </c>
      <c r="W31" s="124">
        <f t="shared" ca="1" si="5"/>
        <v>0</v>
      </c>
      <c r="X31" s="124">
        <f t="shared" ca="1" si="6"/>
        <v>0</v>
      </c>
      <c r="Y31" s="124">
        <f t="shared" ca="1" si="7"/>
        <v>0</v>
      </c>
    </row>
    <row r="32" spans="1:25" x14ac:dyDescent="0.25">
      <c r="A32" s="120"/>
      <c r="B32" s="121">
        <v>44621</v>
      </c>
      <c r="C32" s="122">
        <f ca="1">SUMPRODUCT('5_Oferta Geração'!$G$5:$G$755,('5_Oferta Geração'!$Y$5:$Y$755&lt;=$B32)*('5_Oferta Geração'!$Z$5:$Z$755&gt;$B32),(('5_Oferta Geração'!$P$5:$P$755)=$C$4)*1)</f>
        <v>0</v>
      </c>
      <c r="D32" s="122">
        <f ca="1">SUMPRODUCT('5_Oferta Geração'!$H$5:$H$755,('5_Oferta Geração'!$Y$5:$Y$755&lt;=$B32)*('5_Oferta Geração'!$Z$5:$Z$755&gt;$B32),(('5_Oferta Geração'!$P$5:$P$755)=$C$4)*1)</f>
        <v>0</v>
      </c>
      <c r="E32" s="122">
        <f ca="1">SUMPRODUCT('5_Oferta Geração'!$G$5:$G$755,('5_Oferta Geração'!$Y$5:$Y$755&lt;=$B32)*('5_Oferta Geração'!$Z$5:$Z$755&gt;$B32),(('5_Oferta Geração'!$P$5:$P$755)=$E$4)*1)</f>
        <v>0</v>
      </c>
      <c r="F32" s="122">
        <f ca="1">SUMPRODUCT('5_Oferta Geração'!$H$5:$H$755,('5_Oferta Geração'!$Y$5:$Y$755&lt;=$B32)*('5_Oferta Geração'!$Z$5:$Z$755&gt;$B32),(('5_Oferta Geração'!$P$5:$P$755)=$E$4)*1)</f>
        <v>0</v>
      </c>
      <c r="G32" s="122">
        <f ca="1">SUMPRODUCT('5_Oferta Geração'!$G$5:$G$755,('5_Oferta Geração'!$Y$5:$Y$755&lt;=$B32)*('5_Oferta Geração'!$Z$5:$Z$755&gt;$B32),(('5_Oferta Geração'!$P$5:$P$755)=$G$4)*1)</f>
        <v>0</v>
      </c>
      <c r="H32" s="122">
        <f ca="1">SUMPRODUCT('5_Oferta Geração'!$H$5:$H$755,('5_Oferta Geração'!$Y$5:$Y$755&lt;=$B32)*('5_Oferta Geração'!$Z$5:$Z$755&gt;$B32),(('5_Oferta Geração'!$P$5:$P$755)=$G$4)*1)</f>
        <v>0</v>
      </c>
      <c r="I32" s="122">
        <f ca="1">SUMPRODUCT('5_Oferta Geração'!$G$5:$G$755,('5_Oferta Geração'!$Y$5:$Y$755&lt;=$B32)*('5_Oferta Geração'!$Z$5:$Z$755&gt;$B32),(('5_Oferta Geração'!$P$5:$P$755)=$I$4)*1)</f>
        <v>0</v>
      </c>
      <c r="J32" s="573">
        <f ca="1">SUMPRODUCT('5_Oferta Geração'!$H$5:$H$755,('5_Oferta Geração'!$Y$5:$Y$755&lt;=$B32)*('5_Oferta Geração'!$Z$5:$Z$755&gt;$B32),(('5_Oferta Geração'!$P$5:$P$755)=$I$4)*1)</f>
        <v>0</v>
      </c>
      <c r="K32" s="120"/>
      <c r="L32" s="120"/>
      <c r="M32" s="120"/>
      <c r="N32" s="120"/>
      <c r="O32" s="120"/>
      <c r="P32" s="123">
        <f t="shared" si="0"/>
        <v>31</v>
      </c>
      <c r="Q32" s="121">
        <v>44621</v>
      </c>
      <c r="R32" s="124">
        <f t="shared" ca="1" si="8"/>
        <v>0</v>
      </c>
      <c r="S32" s="124">
        <f t="shared" ca="1" si="1"/>
        <v>0</v>
      </c>
      <c r="T32" s="124">
        <f t="shared" ca="1" si="2"/>
        <v>0</v>
      </c>
      <c r="U32" s="124">
        <f t="shared" ca="1" si="3"/>
        <v>0</v>
      </c>
      <c r="V32" s="124">
        <f t="shared" ca="1" si="4"/>
        <v>0</v>
      </c>
      <c r="W32" s="124">
        <f t="shared" ca="1" si="5"/>
        <v>0</v>
      </c>
      <c r="X32" s="124">
        <f t="shared" ca="1" si="6"/>
        <v>0</v>
      </c>
      <c r="Y32" s="124">
        <f t="shared" ca="1" si="7"/>
        <v>0</v>
      </c>
    </row>
    <row r="33" spans="1:25" x14ac:dyDescent="0.25">
      <c r="A33" s="120"/>
      <c r="B33" s="121">
        <v>44652</v>
      </c>
      <c r="C33" s="122">
        <f ca="1">SUMPRODUCT('5_Oferta Geração'!$G$5:$G$755,('5_Oferta Geração'!$Y$5:$Y$755&lt;=$B33)*('5_Oferta Geração'!$Z$5:$Z$755&gt;$B33),(('5_Oferta Geração'!$P$5:$P$755)=$C$4)*1)</f>
        <v>0</v>
      </c>
      <c r="D33" s="122">
        <f ca="1">SUMPRODUCT('5_Oferta Geração'!$H$5:$H$755,('5_Oferta Geração'!$Y$5:$Y$755&lt;=$B33)*('5_Oferta Geração'!$Z$5:$Z$755&gt;$B33),(('5_Oferta Geração'!$P$5:$P$755)=$C$4)*1)</f>
        <v>0</v>
      </c>
      <c r="E33" s="122">
        <f ca="1">SUMPRODUCT('5_Oferta Geração'!$G$5:$G$755,('5_Oferta Geração'!$Y$5:$Y$755&lt;=$B33)*('5_Oferta Geração'!$Z$5:$Z$755&gt;$B33),(('5_Oferta Geração'!$P$5:$P$755)=$E$4)*1)</f>
        <v>0</v>
      </c>
      <c r="F33" s="122">
        <f ca="1">SUMPRODUCT('5_Oferta Geração'!$H$5:$H$755,('5_Oferta Geração'!$Y$5:$Y$755&lt;=$B33)*('5_Oferta Geração'!$Z$5:$Z$755&gt;$B33),(('5_Oferta Geração'!$P$5:$P$755)=$E$4)*1)</f>
        <v>0</v>
      </c>
      <c r="G33" s="122">
        <f ca="1">SUMPRODUCT('5_Oferta Geração'!$G$5:$G$755,('5_Oferta Geração'!$Y$5:$Y$755&lt;=$B33)*('5_Oferta Geração'!$Z$5:$Z$755&gt;$B33),(('5_Oferta Geração'!$P$5:$P$755)=$G$4)*1)</f>
        <v>0</v>
      </c>
      <c r="H33" s="122">
        <f ca="1">SUMPRODUCT('5_Oferta Geração'!$H$5:$H$755,('5_Oferta Geração'!$Y$5:$Y$755&lt;=$B33)*('5_Oferta Geração'!$Z$5:$Z$755&gt;$B33),(('5_Oferta Geração'!$P$5:$P$755)=$G$4)*1)</f>
        <v>0</v>
      </c>
      <c r="I33" s="122">
        <f ca="1">SUMPRODUCT('5_Oferta Geração'!$G$5:$G$755,('5_Oferta Geração'!$Y$5:$Y$755&lt;=$B33)*('5_Oferta Geração'!$Z$5:$Z$755&gt;$B33),(('5_Oferta Geração'!$P$5:$P$755)=$I$4)*1)</f>
        <v>0</v>
      </c>
      <c r="J33" s="573">
        <f ca="1">SUMPRODUCT('5_Oferta Geração'!$H$5:$H$755,('5_Oferta Geração'!$Y$5:$Y$755&lt;=$B33)*('5_Oferta Geração'!$Z$5:$Z$755&gt;$B33),(('5_Oferta Geração'!$P$5:$P$755)=$I$4)*1)</f>
        <v>0</v>
      </c>
      <c r="K33" s="120"/>
      <c r="L33" s="120"/>
      <c r="M33" s="120"/>
      <c r="N33" s="120"/>
      <c r="O33" s="120"/>
      <c r="P33" s="123">
        <f t="shared" si="0"/>
        <v>30</v>
      </c>
      <c r="Q33" s="121">
        <v>44652</v>
      </c>
      <c r="R33" s="124">
        <f t="shared" ca="1" si="8"/>
        <v>0</v>
      </c>
      <c r="S33" s="124">
        <f t="shared" ca="1" si="1"/>
        <v>0</v>
      </c>
      <c r="T33" s="124">
        <f t="shared" ca="1" si="2"/>
        <v>0</v>
      </c>
      <c r="U33" s="124">
        <f t="shared" ca="1" si="3"/>
        <v>0</v>
      </c>
      <c r="V33" s="124">
        <f t="shared" ca="1" si="4"/>
        <v>0</v>
      </c>
      <c r="W33" s="124">
        <f t="shared" ca="1" si="5"/>
        <v>0</v>
      </c>
      <c r="X33" s="124">
        <f t="shared" ca="1" si="6"/>
        <v>0</v>
      </c>
      <c r="Y33" s="124">
        <f t="shared" ca="1" si="7"/>
        <v>0</v>
      </c>
    </row>
    <row r="34" spans="1:25" x14ac:dyDescent="0.25">
      <c r="A34" s="120"/>
      <c r="B34" s="121">
        <v>44682</v>
      </c>
      <c r="C34" s="122">
        <f ca="1">SUMPRODUCT('5_Oferta Geração'!$G$5:$G$755,('5_Oferta Geração'!$Y$5:$Y$755&lt;=$B34)*('5_Oferta Geração'!$Z$5:$Z$755&gt;$B34),(('5_Oferta Geração'!$P$5:$P$755)=$C$4)*1)</f>
        <v>0</v>
      </c>
      <c r="D34" s="122">
        <f ca="1">SUMPRODUCT('5_Oferta Geração'!$H$5:$H$755,('5_Oferta Geração'!$Y$5:$Y$755&lt;=$B34)*('5_Oferta Geração'!$Z$5:$Z$755&gt;$B34),(('5_Oferta Geração'!$P$5:$P$755)=$C$4)*1)</f>
        <v>0</v>
      </c>
      <c r="E34" s="122">
        <f ca="1">SUMPRODUCT('5_Oferta Geração'!$G$5:$G$755,('5_Oferta Geração'!$Y$5:$Y$755&lt;=$B34)*('5_Oferta Geração'!$Z$5:$Z$755&gt;$B34),(('5_Oferta Geração'!$P$5:$P$755)=$E$4)*1)</f>
        <v>0</v>
      </c>
      <c r="F34" s="122">
        <f ca="1">SUMPRODUCT('5_Oferta Geração'!$H$5:$H$755,('5_Oferta Geração'!$Y$5:$Y$755&lt;=$B34)*('5_Oferta Geração'!$Z$5:$Z$755&gt;$B34),(('5_Oferta Geração'!$P$5:$P$755)=$E$4)*1)</f>
        <v>0</v>
      </c>
      <c r="G34" s="122">
        <f ca="1">SUMPRODUCT('5_Oferta Geração'!$G$5:$G$755,('5_Oferta Geração'!$Y$5:$Y$755&lt;=$B34)*('5_Oferta Geração'!$Z$5:$Z$755&gt;$B34),(('5_Oferta Geração'!$P$5:$P$755)=$G$4)*1)</f>
        <v>0</v>
      </c>
      <c r="H34" s="122">
        <f ca="1">SUMPRODUCT('5_Oferta Geração'!$H$5:$H$755,('5_Oferta Geração'!$Y$5:$Y$755&lt;=$B34)*('5_Oferta Geração'!$Z$5:$Z$755&gt;$B34),(('5_Oferta Geração'!$P$5:$P$755)=$G$4)*1)</f>
        <v>0</v>
      </c>
      <c r="I34" s="122">
        <f ca="1">SUMPRODUCT('5_Oferta Geração'!$G$5:$G$755,('5_Oferta Geração'!$Y$5:$Y$755&lt;=$B34)*('5_Oferta Geração'!$Z$5:$Z$755&gt;$B34),(('5_Oferta Geração'!$P$5:$P$755)=$I$4)*1)</f>
        <v>0</v>
      </c>
      <c r="J34" s="573">
        <f ca="1">SUMPRODUCT('5_Oferta Geração'!$H$5:$H$755,('5_Oferta Geração'!$Y$5:$Y$755&lt;=$B34)*('5_Oferta Geração'!$Z$5:$Z$755&gt;$B34),(('5_Oferta Geração'!$P$5:$P$755)=$I$4)*1)</f>
        <v>0</v>
      </c>
      <c r="K34" s="120"/>
      <c r="L34" s="120"/>
      <c r="M34" s="120"/>
      <c r="N34" s="120"/>
      <c r="O34" s="120"/>
      <c r="P34" s="123">
        <f t="shared" si="0"/>
        <v>31</v>
      </c>
      <c r="Q34" s="121">
        <v>44682</v>
      </c>
      <c r="R34" s="124">
        <f t="shared" ca="1" si="8"/>
        <v>0</v>
      </c>
      <c r="S34" s="124">
        <f t="shared" ca="1" si="1"/>
        <v>0</v>
      </c>
      <c r="T34" s="124">
        <f t="shared" ca="1" si="2"/>
        <v>0</v>
      </c>
      <c r="U34" s="124">
        <f t="shared" ca="1" si="3"/>
        <v>0</v>
      </c>
      <c r="V34" s="124">
        <f t="shared" ca="1" si="4"/>
        <v>0</v>
      </c>
      <c r="W34" s="124">
        <f t="shared" ca="1" si="5"/>
        <v>0</v>
      </c>
      <c r="X34" s="124">
        <f t="shared" ca="1" si="6"/>
        <v>0</v>
      </c>
      <c r="Y34" s="124">
        <f t="shared" ca="1" si="7"/>
        <v>0</v>
      </c>
    </row>
    <row r="35" spans="1:25" x14ac:dyDescent="0.25">
      <c r="A35" s="120"/>
      <c r="B35" s="121">
        <v>44713</v>
      </c>
      <c r="C35" s="122">
        <f ca="1">SUMPRODUCT('5_Oferta Geração'!$G$5:$G$755,('5_Oferta Geração'!$Y$5:$Y$755&lt;=$B35)*('5_Oferta Geração'!$Z$5:$Z$755&gt;$B35),(('5_Oferta Geração'!$P$5:$P$755)=$C$4)*1)</f>
        <v>0</v>
      </c>
      <c r="D35" s="122">
        <f ca="1">SUMPRODUCT('5_Oferta Geração'!$H$5:$H$755,('5_Oferta Geração'!$Y$5:$Y$755&lt;=$B35)*('5_Oferta Geração'!$Z$5:$Z$755&gt;$B35),(('5_Oferta Geração'!$P$5:$P$755)=$C$4)*1)</f>
        <v>0</v>
      </c>
      <c r="E35" s="122">
        <f ca="1">SUMPRODUCT('5_Oferta Geração'!$G$5:$G$755,('5_Oferta Geração'!$Y$5:$Y$755&lt;=$B35)*('5_Oferta Geração'!$Z$5:$Z$755&gt;$B35),(('5_Oferta Geração'!$P$5:$P$755)=$E$4)*1)</f>
        <v>0</v>
      </c>
      <c r="F35" s="122">
        <f ca="1">SUMPRODUCT('5_Oferta Geração'!$H$5:$H$755,('5_Oferta Geração'!$Y$5:$Y$755&lt;=$B35)*('5_Oferta Geração'!$Z$5:$Z$755&gt;$B35),(('5_Oferta Geração'!$P$5:$P$755)=$E$4)*1)</f>
        <v>0</v>
      </c>
      <c r="G35" s="122">
        <f ca="1">SUMPRODUCT('5_Oferta Geração'!$G$5:$G$755,('5_Oferta Geração'!$Y$5:$Y$755&lt;=$B35)*('5_Oferta Geração'!$Z$5:$Z$755&gt;$B35),(('5_Oferta Geração'!$P$5:$P$755)=$G$4)*1)</f>
        <v>0</v>
      </c>
      <c r="H35" s="122">
        <f ca="1">SUMPRODUCT('5_Oferta Geração'!$H$5:$H$755,('5_Oferta Geração'!$Y$5:$Y$755&lt;=$B35)*('5_Oferta Geração'!$Z$5:$Z$755&gt;$B35),(('5_Oferta Geração'!$P$5:$P$755)=$G$4)*1)</f>
        <v>0</v>
      </c>
      <c r="I35" s="122">
        <f ca="1">SUMPRODUCT('5_Oferta Geração'!$G$5:$G$755,('5_Oferta Geração'!$Y$5:$Y$755&lt;=$B35)*('5_Oferta Geração'!$Z$5:$Z$755&gt;$B35),(('5_Oferta Geração'!$P$5:$P$755)=$I$4)*1)</f>
        <v>0</v>
      </c>
      <c r="J35" s="573">
        <f ca="1">SUMPRODUCT('5_Oferta Geração'!$H$5:$H$755,('5_Oferta Geração'!$Y$5:$Y$755&lt;=$B35)*('5_Oferta Geração'!$Z$5:$Z$755&gt;$B35),(('5_Oferta Geração'!$P$5:$P$755)=$I$4)*1)</f>
        <v>0</v>
      </c>
      <c r="K35" s="120"/>
      <c r="L35" s="120"/>
      <c r="M35" s="120"/>
      <c r="N35" s="120"/>
      <c r="O35" s="120"/>
      <c r="P35" s="123">
        <f t="shared" si="0"/>
        <v>30</v>
      </c>
      <c r="Q35" s="121">
        <v>44713</v>
      </c>
      <c r="R35" s="124">
        <f t="shared" ca="1" si="8"/>
        <v>0</v>
      </c>
      <c r="S35" s="124">
        <f t="shared" ca="1" si="1"/>
        <v>0</v>
      </c>
      <c r="T35" s="124">
        <f t="shared" ca="1" si="2"/>
        <v>0</v>
      </c>
      <c r="U35" s="124">
        <f t="shared" ca="1" si="3"/>
        <v>0</v>
      </c>
      <c r="V35" s="124">
        <f t="shared" ca="1" si="4"/>
        <v>0</v>
      </c>
      <c r="W35" s="124">
        <f t="shared" ca="1" si="5"/>
        <v>0</v>
      </c>
      <c r="X35" s="124">
        <f t="shared" ca="1" si="6"/>
        <v>0</v>
      </c>
      <c r="Y35" s="124">
        <f t="shared" ca="1" si="7"/>
        <v>0</v>
      </c>
    </row>
    <row r="36" spans="1:25" x14ac:dyDescent="0.25">
      <c r="A36" s="120"/>
      <c r="B36" s="121">
        <v>44743</v>
      </c>
      <c r="C36" s="122">
        <f ca="1">SUMPRODUCT('5_Oferta Geração'!$G$5:$G$755,('5_Oferta Geração'!$Y$5:$Y$755&lt;=$B36)*('5_Oferta Geração'!$Z$5:$Z$755&gt;$B36),(('5_Oferta Geração'!$P$5:$P$755)=$C$4)*1)</f>
        <v>0</v>
      </c>
      <c r="D36" s="122">
        <f ca="1">SUMPRODUCT('5_Oferta Geração'!$H$5:$H$755,('5_Oferta Geração'!$Y$5:$Y$755&lt;=$B36)*('5_Oferta Geração'!$Z$5:$Z$755&gt;$B36),(('5_Oferta Geração'!$P$5:$P$755)=$C$4)*1)</f>
        <v>0</v>
      </c>
      <c r="E36" s="122">
        <f ca="1">SUMPRODUCT('5_Oferta Geração'!$G$5:$G$755,('5_Oferta Geração'!$Y$5:$Y$755&lt;=$B36)*('5_Oferta Geração'!$Z$5:$Z$755&gt;$B36),(('5_Oferta Geração'!$P$5:$P$755)=$E$4)*1)</f>
        <v>0</v>
      </c>
      <c r="F36" s="122">
        <f ca="1">SUMPRODUCT('5_Oferta Geração'!$H$5:$H$755,('5_Oferta Geração'!$Y$5:$Y$755&lt;=$B36)*('5_Oferta Geração'!$Z$5:$Z$755&gt;$B36),(('5_Oferta Geração'!$P$5:$P$755)=$E$4)*1)</f>
        <v>0</v>
      </c>
      <c r="G36" s="122">
        <f ca="1">SUMPRODUCT('5_Oferta Geração'!$G$5:$G$755,('5_Oferta Geração'!$Y$5:$Y$755&lt;=$B36)*('5_Oferta Geração'!$Z$5:$Z$755&gt;$B36),(('5_Oferta Geração'!$P$5:$P$755)=$G$4)*1)</f>
        <v>0</v>
      </c>
      <c r="H36" s="122">
        <f ca="1">SUMPRODUCT('5_Oferta Geração'!$H$5:$H$755,('5_Oferta Geração'!$Y$5:$Y$755&lt;=$B36)*('5_Oferta Geração'!$Z$5:$Z$755&gt;$B36),(('5_Oferta Geração'!$P$5:$P$755)=$G$4)*1)</f>
        <v>0</v>
      </c>
      <c r="I36" s="122">
        <f ca="1">SUMPRODUCT('5_Oferta Geração'!$G$5:$G$755,('5_Oferta Geração'!$Y$5:$Y$755&lt;=$B36)*('5_Oferta Geração'!$Z$5:$Z$755&gt;$B36),(('5_Oferta Geração'!$P$5:$P$755)=$I$4)*1)</f>
        <v>0</v>
      </c>
      <c r="J36" s="573">
        <f ca="1">SUMPRODUCT('5_Oferta Geração'!$H$5:$H$755,('5_Oferta Geração'!$Y$5:$Y$755&lt;=$B36)*('5_Oferta Geração'!$Z$5:$Z$755&gt;$B36),(('5_Oferta Geração'!$P$5:$P$755)=$I$4)*1)</f>
        <v>0</v>
      </c>
      <c r="K36" s="120"/>
      <c r="L36" s="120"/>
      <c r="M36" s="120"/>
      <c r="N36" s="120"/>
      <c r="O36" s="120"/>
      <c r="P36" s="123">
        <f t="shared" si="0"/>
        <v>31</v>
      </c>
      <c r="Q36" s="121">
        <v>44743</v>
      </c>
      <c r="R36" s="124">
        <f t="shared" ca="1" si="8"/>
        <v>0</v>
      </c>
      <c r="S36" s="124">
        <f t="shared" ca="1" si="1"/>
        <v>0</v>
      </c>
      <c r="T36" s="124">
        <f t="shared" ca="1" si="2"/>
        <v>0</v>
      </c>
      <c r="U36" s="124">
        <f t="shared" ca="1" si="3"/>
        <v>0</v>
      </c>
      <c r="V36" s="124">
        <f t="shared" ca="1" si="4"/>
        <v>0</v>
      </c>
      <c r="W36" s="124">
        <f t="shared" ca="1" si="5"/>
        <v>0</v>
      </c>
      <c r="X36" s="124">
        <f t="shared" ca="1" si="6"/>
        <v>0</v>
      </c>
      <c r="Y36" s="124">
        <f t="shared" ca="1" si="7"/>
        <v>0</v>
      </c>
    </row>
    <row r="37" spans="1:25" x14ac:dyDescent="0.25">
      <c r="A37" s="120"/>
      <c r="B37" s="121">
        <v>44774</v>
      </c>
      <c r="C37" s="122">
        <f ca="1">SUMPRODUCT('5_Oferta Geração'!$G$5:$G$755,('5_Oferta Geração'!$Y$5:$Y$755&lt;=$B37)*('5_Oferta Geração'!$Z$5:$Z$755&gt;$B37),(('5_Oferta Geração'!$P$5:$P$755)=$C$4)*1)</f>
        <v>0</v>
      </c>
      <c r="D37" s="122">
        <f ca="1">SUMPRODUCT('5_Oferta Geração'!$H$5:$H$755,('5_Oferta Geração'!$Y$5:$Y$755&lt;=$B37)*('5_Oferta Geração'!$Z$5:$Z$755&gt;$B37),(('5_Oferta Geração'!$P$5:$P$755)=$C$4)*1)</f>
        <v>0</v>
      </c>
      <c r="E37" s="122">
        <f ca="1">SUMPRODUCT('5_Oferta Geração'!$G$5:$G$755,('5_Oferta Geração'!$Y$5:$Y$755&lt;=$B37)*('5_Oferta Geração'!$Z$5:$Z$755&gt;$B37),(('5_Oferta Geração'!$P$5:$P$755)=$E$4)*1)</f>
        <v>0</v>
      </c>
      <c r="F37" s="122">
        <f ca="1">SUMPRODUCT('5_Oferta Geração'!$H$5:$H$755,('5_Oferta Geração'!$Y$5:$Y$755&lt;=$B37)*('5_Oferta Geração'!$Z$5:$Z$755&gt;$B37),(('5_Oferta Geração'!$P$5:$P$755)=$E$4)*1)</f>
        <v>0</v>
      </c>
      <c r="G37" s="122">
        <f ca="1">SUMPRODUCT('5_Oferta Geração'!$G$5:$G$755,('5_Oferta Geração'!$Y$5:$Y$755&lt;=$B37)*('5_Oferta Geração'!$Z$5:$Z$755&gt;$B37),(('5_Oferta Geração'!$P$5:$P$755)=$G$4)*1)</f>
        <v>0</v>
      </c>
      <c r="H37" s="122">
        <f ca="1">SUMPRODUCT('5_Oferta Geração'!$H$5:$H$755,('5_Oferta Geração'!$Y$5:$Y$755&lt;=$B37)*('5_Oferta Geração'!$Z$5:$Z$755&gt;$B37),(('5_Oferta Geração'!$P$5:$P$755)=$G$4)*1)</f>
        <v>0</v>
      </c>
      <c r="I37" s="122">
        <f ca="1">SUMPRODUCT('5_Oferta Geração'!$G$5:$G$755,('5_Oferta Geração'!$Y$5:$Y$755&lt;=$B37)*('5_Oferta Geração'!$Z$5:$Z$755&gt;$B37),(('5_Oferta Geração'!$P$5:$P$755)=$I$4)*1)</f>
        <v>0</v>
      </c>
      <c r="J37" s="573">
        <f ca="1">SUMPRODUCT('5_Oferta Geração'!$H$5:$H$755,('5_Oferta Geração'!$Y$5:$Y$755&lt;=$B37)*('5_Oferta Geração'!$Z$5:$Z$755&gt;$B37),(('5_Oferta Geração'!$P$5:$P$755)=$I$4)*1)</f>
        <v>0</v>
      </c>
      <c r="K37" s="120"/>
      <c r="L37" s="120"/>
      <c r="M37" s="120"/>
      <c r="N37" s="120"/>
      <c r="O37" s="120"/>
      <c r="P37" s="123">
        <f t="shared" si="0"/>
        <v>31</v>
      </c>
      <c r="Q37" s="121">
        <v>44774</v>
      </c>
      <c r="R37" s="124">
        <f t="shared" ca="1" si="8"/>
        <v>0</v>
      </c>
      <c r="S37" s="124">
        <f t="shared" ca="1" si="1"/>
        <v>0</v>
      </c>
      <c r="T37" s="124">
        <f t="shared" ca="1" si="2"/>
        <v>0</v>
      </c>
      <c r="U37" s="124">
        <f t="shared" ca="1" si="3"/>
        <v>0</v>
      </c>
      <c r="V37" s="124">
        <f t="shared" ca="1" si="4"/>
        <v>0</v>
      </c>
      <c r="W37" s="124">
        <f t="shared" ca="1" si="5"/>
        <v>0</v>
      </c>
      <c r="X37" s="124">
        <f t="shared" ca="1" si="6"/>
        <v>0</v>
      </c>
      <c r="Y37" s="124">
        <f t="shared" ca="1" si="7"/>
        <v>0</v>
      </c>
    </row>
    <row r="38" spans="1:25" x14ac:dyDescent="0.25">
      <c r="A38" s="120"/>
      <c r="B38" s="121">
        <v>44805</v>
      </c>
      <c r="C38" s="122">
        <f ca="1">SUMPRODUCT('5_Oferta Geração'!$G$5:$G$755,('5_Oferta Geração'!$Y$5:$Y$755&lt;=$B38)*('5_Oferta Geração'!$Z$5:$Z$755&gt;$B38),(('5_Oferta Geração'!$P$5:$P$755)=$C$4)*1)</f>
        <v>0</v>
      </c>
      <c r="D38" s="122">
        <f ca="1">SUMPRODUCT('5_Oferta Geração'!$H$5:$H$755,('5_Oferta Geração'!$Y$5:$Y$755&lt;=$B38)*('5_Oferta Geração'!$Z$5:$Z$755&gt;$B38),(('5_Oferta Geração'!$P$5:$P$755)=$C$4)*1)</f>
        <v>0</v>
      </c>
      <c r="E38" s="122">
        <f ca="1">SUMPRODUCT('5_Oferta Geração'!$G$5:$G$755,('5_Oferta Geração'!$Y$5:$Y$755&lt;=$B38)*('5_Oferta Geração'!$Z$5:$Z$755&gt;$B38),(('5_Oferta Geração'!$P$5:$P$755)=$E$4)*1)</f>
        <v>0</v>
      </c>
      <c r="F38" s="122">
        <f ca="1">SUMPRODUCT('5_Oferta Geração'!$H$5:$H$755,('5_Oferta Geração'!$Y$5:$Y$755&lt;=$B38)*('5_Oferta Geração'!$Z$5:$Z$755&gt;$B38),(('5_Oferta Geração'!$P$5:$P$755)=$E$4)*1)</f>
        <v>0</v>
      </c>
      <c r="G38" s="122">
        <f ca="1">SUMPRODUCT('5_Oferta Geração'!$G$5:$G$755,('5_Oferta Geração'!$Y$5:$Y$755&lt;=$B38)*('5_Oferta Geração'!$Z$5:$Z$755&gt;$B38),(('5_Oferta Geração'!$P$5:$P$755)=$G$4)*1)</f>
        <v>0</v>
      </c>
      <c r="H38" s="122">
        <f ca="1">SUMPRODUCT('5_Oferta Geração'!$H$5:$H$755,('5_Oferta Geração'!$Y$5:$Y$755&lt;=$B38)*('5_Oferta Geração'!$Z$5:$Z$755&gt;$B38),(('5_Oferta Geração'!$P$5:$P$755)=$G$4)*1)</f>
        <v>0</v>
      </c>
      <c r="I38" s="122">
        <f ca="1">SUMPRODUCT('5_Oferta Geração'!$G$5:$G$755,('5_Oferta Geração'!$Y$5:$Y$755&lt;=$B38)*('5_Oferta Geração'!$Z$5:$Z$755&gt;$B38),(('5_Oferta Geração'!$P$5:$P$755)=$I$4)*1)</f>
        <v>0</v>
      </c>
      <c r="J38" s="573">
        <f ca="1">SUMPRODUCT('5_Oferta Geração'!$H$5:$H$755,('5_Oferta Geração'!$Y$5:$Y$755&lt;=$B38)*('5_Oferta Geração'!$Z$5:$Z$755&gt;$B38),(('5_Oferta Geração'!$P$5:$P$755)=$I$4)*1)</f>
        <v>0</v>
      </c>
      <c r="K38" s="120"/>
      <c r="L38" s="120"/>
      <c r="M38" s="120"/>
      <c r="N38" s="120"/>
      <c r="O38" s="120"/>
      <c r="P38" s="123">
        <f t="shared" si="0"/>
        <v>30</v>
      </c>
      <c r="Q38" s="121">
        <v>44805</v>
      </c>
      <c r="R38" s="124">
        <f t="shared" ca="1" si="8"/>
        <v>0</v>
      </c>
      <c r="S38" s="124">
        <f t="shared" ca="1" si="1"/>
        <v>0</v>
      </c>
      <c r="T38" s="124">
        <f t="shared" ca="1" si="2"/>
        <v>0</v>
      </c>
      <c r="U38" s="124">
        <f t="shared" ca="1" si="3"/>
        <v>0</v>
      </c>
      <c r="V38" s="124">
        <f t="shared" ca="1" si="4"/>
        <v>0</v>
      </c>
      <c r="W38" s="124">
        <f t="shared" ca="1" si="5"/>
        <v>0</v>
      </c>
      <c r="X38" s="124">
        <f t="shared" ca="1" si="6"/>
        <v>0</v>
      </c>
      <c r="Y38" s="124">
        <f t="shared" ca="1" si="7"/>
        <v>0</v>
      </c>
    </row>
    <row r="39" spans="1:25" x14ac:dyDescent="0.25">
      <c r="A39" s="120"/>
      <c r="B39" s="121">
        <v>44835</v>
      </c>
      <c r="C39" s="122">
        <f ca="1">SUMPRODUCT('5_Oferta Geração'!$G$5:$G$755,('5_Oferta Geração'!$Y$5:$Y$755&lt;=$B39)*('5_Oferta Geração'!$Z$5:$Z$755&gt;$B39),(('5_Oferta Geração'!$P$5:$P$755)=$C$4)*1)</f>
        <v>0</v>
      </c>
      <c r="D39" s="122">
        <f ca="1">SUMPRODUCT('5_Oferta Geração'!$H$5:$H$755,('5_Oferta Geração'!$Y$5:$Y$755&lt;=$B39)*('5_Oferta Geração'!$Z$5:$Z$755&gt;$B39),(('5_Oferta Geração'!$P$5:$P$755)=$C$4)*1)</f>
        <v>0</v>
      </c>
      <c r="E39" s="122">
        <f ca="1">SUMPRODUCT('5_Oferta Geração'!$G$5:$G$755,('5_Oferta Geração'!$Y$5:$Y$755&lt;=$B39)*('5_Oferta Geração'!$Z$5:$Z$755&gt;$B39),(('5_Oferta Geração'!$P$5:$P$755)=$E$4)*1)</f>
        <v>0</v>
      </c>
      <c r="F39" s="122">
        <f ca="1">SUMPRODUCT('5_Oferta Geração'!$H$5:$H$755,('5_Oferta Geração'!$Y$5:$Y$755&lt;=$B39)*('5_Oferta Geração'!$Z$5:$Z$755&gt;$B39),(('5_Oferta Geração'!$P$5:$P$755)=$E$4)*1)</f>
        <v>0</v>
      </c>
      <c r="G39" s="122">
        <f ca="1">SUMPRODUCT('5_Oferta Geração'!$G$5:$G$755,('5_Oferta Geração'!$Y$5:$Y$755&lt;=$B39)*('5_Oferta Geração'!$Z$5:$Z$755&gt;$B39),(('5_Oferta Geração'!$P$5:$P$755)=$G$4)*1)</f>
        <v>0</v>
      </c>
      <c r="H39" s="122">
        <f ca="1">SUMPRODUCT('5_Oferta Geração'!$H$5:$H$755,('5_Oferta Geração'!$Y$5:$Y$755&lt;=$B39)*('5_Oferta Geração'!$Z$5:$Z$755&gt;$B39),(('5_Oferta Geração'!$P$5:$P$755)=$G$4)*1)</f>
        <v>0</v>
      </c>
      <c r="I39" s="122">
        <f ca="1">SUMPRODUCT('5_Oferta Geração'!$G$5:$G$755,('5_Oferta Geração'!$Y$5:$Y$755&lt;=$B39)*('5_Oferta Geração'!$Z$5:$Z$755&gt;$B39),(('5_Oferta Geração'!$P$5:$P$755)=$I$4)*1)</f>
        <v>0</v>
      </c>
      <c r="J39" s="573">
        <f ca="1">SUMPRODUCT('5_Oferta Geração'!$H$5:$H$755,('5_Oferta Geração'!$Y$5:$Y$755&lt;=$B39)*('5_Oferta Geração'!$Z$5:$Z$755&gt;$B39),(('5_Oferta Geração'!$P$5:$P$755)=$I$4)*1)</f>
        <v>0</v>
      </c>
      <c r="K39" s="120"/>
      <c r="L39" s="120"/>
      <c r="M39" s="120"/>
      <c r="N39" s="120"/>
      <c r="O39" s="120"/>
      <c r="P39" s="123">
        <f t="shared" si="0"/>
        <v>31</v>
      </c>
      <c r="Q39" s="121">
        <v>44835</v>
      </c>
      <c r="R39" s="124">
        <f t="shared" ca="1" si="8"/>
        <v>0</v>
      </c>
      <c r="S39" s="124">
        <f t="shared" ca="1" si="1"/>
        <v>0</v>
      </c>
      <c r="T39" s="124">
        <f t="shared" ca="1" si="2"/>
        <v>0</v>
      </c>
      <c r="U39" s="124">
        <f t="shared" ca="1" si="3"/>
        <v>0</v>
      </c>
      <c r="V39" s="124">
        <f t="shared" ca="1" si="4"/>
        <v>0</v>
      </c>
      <c r="W39" s="124">
        <f t="shared" ca="1" si="5"/>
        <v>0</v>
      </c>
      <c r="X39" s="124">
        <f t="shared" ca="1" si="6"/>
        <v>0</v>
      </c>
      <c r="Y39" s="124">
        <f t="shared" ca="1" si="7"/>
        <v>0</v>
      </c>
    </row>
    <row r="40" spans="1:25" x14ac:dyDescent="0.25">
      <c r="A40" s="120"/>
      <c r="B40" s="121">
        <v>44866</v>
      </c>
      <c r="C40" s="122">
        <f ca="1">SUMPRODUCT('5_Oferta Geração'!$G$5:$G$755,('5_Oferta Geração'!$Y$5:$Y$755&lt;=$B40)*('5_Oferta Geração'!$Z$5:$Z$755&gt;$B40),(('5_Oferta Geração'!$P$5:$P$755)=$C$4)*1)</f>
        <v>0</v>
      </c>
      <c r="D40" s="122">
        <f ca="1">SUMPRODUCT('5_Oferta Geração'!$H$5:$H$755,('5_Oferta Geração'!$Y$5:$Y$755&lt;=$B40)*('5_Oferta Geração'!$Z$5:$Z$755&gt;$B40),(('5_Oferta Geração'!$P$5:$P$755)=$C$4)*1)</f>
        <v>0</v>
      </c>
      <c r="E40" s="122">
        <f ca="1">SUMPRODUCT('5_Oferta Geração'!$G$5:$G$755,('5_Oferta Geração'!$Y$5:$Y$755&lt;=$B40)*('5_Oferta Geração'!$Z$5:$Z$755&gt;$B40),(('5_Oferta Geração'!$P$5:$P$755)=$E$4)*1)</f>
        <v>0</v>
      </c>
      <c r="F40" s="122">
        <f ca="1">SUMPRODUCT('5_Oferta Geração'!$H$5:$H$755,('5_Oferta Geração'!$Y$5:$Y$755&lt;=$B40)*('5_Oferta Geração'!$Z$5:$Z$755&gt;$B40),(('5_Oferta Geração'!$P$5:$P$755)=$E$4)*1)</f>
        <v>0</v>
      </c>
      <c r="G40" s="122">
        <f ca="1">SUMPRODUCT('5_Oferta Geração'!$G$5:$G$755,('5_Oferta Geração'!$Y$5:$Y$755&lt;=$B40)*('5_Oferta Geração'!$Z$5:$Z$755&gt;$B40),(('5_Oferta Geração'!$P$5:$P$755)=$G$4)*1)</f>
        <v>0</v>
      </c>
      <c r="H40" s="122">
        <f ca="1">SUMPRODUCT('5_Oferta Geração'!$H$5:$H$755,('5_Oferta Geração'!$Y$5:$Y$755&lt;=$B40)*('5_Oferta Geração'!$Z$5:$Z$755&gt;$B40),(('5_Oferta Geração'!$P$5:$P$755)=$G$4)*1)</f>
        <v>0</v>
      </c>
      <c r="I40" s="122">
        <f ca="1">SUMPRODUCT('5_Oferta Geração'!$G$5:$G$755,('5_Oferta Geração'!$Y$5:$Y$755&lt;=$B40)*('5_Oferta Geração'!$Z$5:$Z$755&gt;$B40),(('5_Oferta Geração'!$P$5:$P$755)=$I$4)*1)</f>
        <v>0</v>
      </c>
      <c r="J40" s="573">
        <f ca="1">SUMPRODUCT('5_Oferta Geração'!$H$5:$H$755,('5_Oferta Geração'!$Y$5:$Y$755&lt;=$B40)*('5_Oferta Geração'!$Z$5:$Z$755&gt;$B40),(('5_Oferta Geração'!$P$5:$P$755)=$I$4)*1)</f>
        <v>0</v>
      </c>
      <c r="K40" s="120"/>
      <c r="L40" s="120"/>
      <c r="M40" s="120"/>
      <c r="N40" s="120"/>
      <c r="O40" s="120"/>
      <c r="P40" s="123">
        <f t="shared" si="0"/>
        <v>30</v>
      </c>
      <c r="Q40" s="121">
        <v>44866</v>
      </c>
      <c r="R40" s="124">
        <f t="shared" ca="1" si="8"/>
        <v>0</v>
      </c>
      <c r="S40" s="124">
        <f t="shared" ca="1" si="1"/>
        <v>0</v>
      </c>
      <c r="T40" s="124">
        <f t="shared" ca="1" si="2"/>
        <v>0</v>
      </c>
      <c r="U40" s="124">
        <f t="shared" ca="1" si="3"/>
        <v>0</v>
      </c>
      <c r="V40" s="124">
        <f t="shared" ca="1" si="4"/>
        <v>0</v>
      </c>
      <c r="W40" s="124">
        <f t="shared" ca="1" si="5"/>
        <v>0</v>
      </c>
      <c r="X40" s="124">
        <f t="shared" ca="1" si="6"/>
        <v>0</v>
      </c>
      <c r="Y40" s="124">
        <f t="shared" ca="1" si="7"/>
        <v>0</v>
      </c>
    </row>
    <row r="41" spans="1:25" x14ac:dyDescent="0.25">
      <c r="A41" s="120"/>
      <c r="B41" s="121">
        <v>44896</v>
      </c>
      <c r="C41" s="122">
        <f ca="1">SUMPRODUCT('5_Oferta Geração'!$G$5:$G$755,('5_Oferta Geração'!$Y$5:$Y$755&lt;=$B41)*('5_Oferta Geração'!$Z$5:$Z$755&gt;$B41),(('5_Oferta Geração'!$P$5:$P$755)=$C$4)*1)</f>
        <v>0</v>
      </c>
      <c r="D41" s="122">
        <f ca="1">SUMPRODUCT('5_Oferta Geração'!$H$5:$H$755,('5_Oferta Geração'!$Y$5:$Y$755&lt;=$B41)*('5_Oferta Geração'!$Z$5:$Z$755&gt;$B41),(('5_Oferta Geração'!$P$5:$P$755)=$C$4)*1)</f>
        <v>0</v>
      </c>
      <c r="E41" s="122">
        <f ca="1">SUMPRODUCT('5_Oferta Geração'!$G$5:$G$755,('5_Oferta Geração'!$Y$5:$Y$755&lt;=$B41)*('5_Oferta Geração'!$Z$5:$Z$755&gt;$B41),(('5_Oferta Geração'!$P$5:$P$755)=$E$4)*1)</f>
        <v>0</v>
      </c>
      <c r="F41" s="122">
        <f ca="1">SUMPRODUCT('5_Oferta Geração'!$H$5:$H$755,('5_Oferta Geração'!$Y$5:$Y$755&lt;=$B41)*('5_Oferta Geração'!$Z$5:$Z$755&gt;$B41),(('5_Oferta Geração'!$P$5:$P$755)=$E$4)*1)</f>
        <v>0</v>
      </c>
      <c r="G41" s="122">
        <f ca="1">SUMPRODUCT('5_Oferta Geração'!$G$5:$G$755,('5_Oferta Geração'!$Y$5:$Y$755&lt;=$B41)*('5_Oferta Geração'!$Z$5:$Z$755&gt;$B41),(('5_Oferta Geração'!$P$5:$P$755)=$G$4)*1)</f>
        <v>0</v>
      </c>
      <c r="H41" s="122">
        <f ca="1">SUMPRODUCT('5_Oferta Geração'!$H$5:$H$755,('5_Oferta Geração'!$Y$5:$Y$755&lt;=$B41)*('5_Oferta Geração'!$Z$5:$Z$755&gt;$B41),(('5_Oferta Geração'!$P$5:$P$755)=$G$4)*1)</f>
        <v>0</v>
      </c>
      <c r="I41" s="122">
        <f ca="1">SUMPRODUCT('5_Oferta Geração'!$G$5:$G$755,('5_Oferta Geração'!$Y$5:$Y$755&lt;=$B41)*('5_Oferta Geração'!$Z$5:$Z$755&gt;$B41),(('5_Oferta Geração'!$P$5:$P$755)=$I$4)*1)</f>
        <v>0</v>
      </c>
      <c r="J41" s="573">
        <f ca="1">SUMPRODUCT('5_Oferta Geração'!$H$5:$H$755,('5_Oferta Geração'!$Y$5:$Y$755&lt;=$B41)*('5_Oferta Geração'!$Z$5:$Z$755&gt;$B41),(('5_Oferta Geração'!$P$5:$P$755)=$I$4)*1)</f>
        <v>0</v>
      </c>
      <c r="K41" s="120"/>
      <c r="L41" s="120"/>
      <c r="M41" s="120"/>
      <c r="N41" s="120"/>
      <c r="O41" s="120"/>
      <c r="P41" s="123">
        <f t="shared" si="0"/>
        <v>31</v>
      </c>
      <c r="Q41" s="121">
        <v>44896</v>
      </c>
      <c r="R41" s="124">
        <f t="shared" ca="1" si="8"/>
        <v>0</v>
      </c>
      <c r="S41" s="124">
        <f t="shared" ca="1" si="1"/>
        <v>0</v>
      </c>
      <c r="T41" s="124">
        <f t="shared" ca="1" si="2"/>
        <v>0</v>
      </c>
      <c r="U41" s="124">
        <f t="shared" ca="1" si="3"/>
        <v>0</v>
      </c>
      <c r="V41" s="124">
        <f t="shared" ca="1" si="4"/>
        <v>0</v>
      </c>
      <c r="W41" s="124">
        <f t="shared" ca="1" si="5"/>
        <v>0</v>
      </c>
      <c r="X41" s="124">
        <f t="shared" ca="1" si="6"/>
        <v>0</v>
      </c>
      <c r="Y41" s="124">
        <f t="shared" ca="1" si="7"/>
        <v>0</v>
      </c>
    </row>
    <row r="42" spans="1:25" x14ac:dyDescent="0.25">
      <c r="A42" s="120"/>
      <c r="B42" s="121">
        <v>44927</v>
      </c>
      <c r="C42" s="122">
        <f ca="1">SUMPRODUCT('5_Oferta Geração'!$G$5:$G$755,('5_Oferta Geração'!$Y$5:$Y$755&lt;=$B42)*('5_Oferta Geração'!$Z$5:$Z$755&gt;$B42),(('5_Oferta Geração'!$P$5:$P$755)=$C$4)*1)</f>
        <v>0</v>
      </c>
      <c r="D42" s="122">
        <f ca="1">SUMPRODUCT('5_Oferta Geração'!$H$5:$H$755,('5_Oferta Geração'!$Y$5:$Y$755&lt;=$B42)*('5_Oferta Geração'!$Z$5:$Z$755&gt;$B42),(('5_Oferta Geração'!$P$5:$P$755)=$C$4)*1)</f>
        <v>0</v>
      </c>
      <c r="E42" s="122">
        <f ca="1">SUMPRODUCT('5_Oferta Geração'!$G$5:$G$755,('5_Oferta Geração'!$Y$5:$Y$755&lt;=$B42)*('5_Oferta Geração'!$Z$5:$Z$755&gt;$B42),(('5_Oferta Geração'!$P$5:$P$755)=$E$4)*1)</f>
        <v>0</v>
      </c>
      <c r="F42" s="122">
        <f ca="1">SUMPRODUCT('5_Oferta Geração'!$H$5:$H$755,('5_Oferta Geração'!$Y$5:$Y$755&lt;=$B42)*('5_Oferta Geração'!$Z$5:$Z$755&gt;$B42),(('5_Oferta Geração'!$P$5:$P$755)=$E$4)*1)</f>
        <v>0</v>
      </c>
      <c r="G42" s="122">
        <f ca="1">SUMPRODUCT('5_Oferta Geração'!$G$5:$G$755,('5_Oferta Geração'!$Y$5:$Y$755&lt;=$B42)*('5_Oferta Geração'!$Z$5:$Z$755&gt;$B42),(('5_Oferta Geração'!$P$5:$P$755)=$G$4)*1)</f>
        <v>0</v>
      </c>
      <c r="H42" s="122">
        <f ca="1">SUMPRODUCT('5_Oferta Geração'!$H$5:$H$755,('5_Oferta Geração'!$Y$5:$Y$755&lt;=$B42)*('5_Oferta Geração'!$Z$5:$Z$755&gt;$B42),(('5_Oferta Geração'!$P$5:$P$755)=$G$4)*1)</f>
        <v>0</v>
      </c>
      <c r="I42" s="122">
        <f ca="1">SUMPRODUCT('5_Oferta Geração'!$G$5:$G$755,('5_Oferta Geração'!$Y$5:$Y$755&lt;=$B42)*('5_Oferta Geração'!$Z$5:$Z$755&gt;$B42),(('5_Oferta Geração'!$P$5:$P$755)=$I$4)*1)</f>
        <v>0</v>
      </c>
      <c r="J42" s="573">
        <f ca="1">SUMPRODUCT('5_Oferta Geração'!$H$5:$H$755,('5_Oferta Geração'!$Y$5:$Y$755&lt;=$B42)*('5_Oferta Geração'!$Z$5:$Z$755&gt;$B42),(('5_Oferta Geração'!$P$5:$P$755)=$I$4)*1)</f>
        <v>0</v>
      </c>
      <c r="K42" s="120"/>
      <c r="L42" s="120"/>
      <c r="M42" s="120"/>
      <c r="N42" s="120"/>
      <c r="O42" s="120"/>
      <c r="P42" s="123">
        <f t="shared" si="0"/>
        <v>31</v>
      </c>
      <c r="Q42" s="121">
        <v>44927</v>
      </c>
      <c r="R42" s="124">
        <f t="shared" ca="1" si="8"/>
        <v>0</v>
      </c>
      <c r="S42" s="124">
        <f t="shared" ca="1" si="1"/>
        <v>0</v>
      </c>
      <c r="T42" s="124">
        <f t="shared" ca="1" si="2"/>
        <v>0</v>
      </c>
      <c r="U42" s="124">
        <f t="shared" ca="1" si="3"/>
        <v>0</v>
      </c>
      <c r="V42" s="124">
        <f t="shared" ca="1" si="4"/>
        <v>0</v>
      </c>
      <c r="W42" s="124">
        <f t="shared" ca="1" si="5"/>
        <v>0</v>
      </c>
      <c r="X42" s="124">
        <f t="shared" ca="1" si="6"/>
        <v>0</v>
      </c>
      <c r="Y42" s="124">
        <f t="shared" ca="1" si="7"/>
        <v>0</v>
      </c>
    </row>
    <row r="43" spans="1:25" x14ac:dyDescent="0.25">
      <c r="A43" s="120"/>
      <c r="B43" s="121">
        <v>44958</v>
      </c>
      <c r="C43" s="122">
        <f ca="1">SUMPRODUCT('5_Oferta Geração'!$G$5:$G$755,('5_Oferta Geração'!$Y$5:$Y$755&lt;=$B43)*('5_Oferta Geração'!$Z$5:$Z$755&gt;$B43),(('5_Oferta Geração'!$P$5:$P$755)=$C$4)*1)</f>
        <v>0</v>
      </c>
      <c r="D43" s="122">
        <f ca="1">SUMPRODUCT('5_Oferta Geração'!$H$5:$H$755,('5_Oferta Geração'!$Y$5:$Y$755&lt;=$B43)*('5_Oferta Geração'!$Z$5:$Z$755&gt;$B43),(('5_Oferta Geração'!$P$5:$P$755)=$C$4)*1)</f>
        <v>0</v>
      </c>
      <c r="E43" s="122">
        <f ca="1">SUMPRODUCT('5_Oferta Geração'!$G$5:$G$755,('5_Oferta Geração'!$Y$5:$Y$755&lt;=$B43)*('5_Oferta Geração'!$Z$5:$Z$755&gt;$B43),(('5_Oferta Geração'!$P$5:$P$755)=$E$4)*1)</f>
        <v>0</v>
      </c>
      <c r="F43" s="122">
        <f ca="1">SUMPRODUCT('5_Oferta Geração'!$H$5:$H$755,('5_Oferta Geração'!$Y$5:$Y$755&lt;=$B43)*('5_Oferta Geração'!$Z$5:$Z$755&gt;$B43),(('5_Oferta Geração'!$P$5:$P$755)=$E$4)*1)</f>
        <v>0</v>
      </c>
      <c r="G43" s="122">
        <f ca="1">SUMPRODUCT('5_Oferta Geração'!$G$5:$G$755,('5_Oferta Geração'!$Y$5:$Y$755&lt;=$B43)*('5_Oferta Geração'!$Z$5:$Z$755&gt;$B43),(('5_Oferta Geração'!$P$5:$P$755)=$G$4)*1)</f>
        <v>0</v>
      </c>
      <c r="H43" s="122">
        <f ca="1">SUMPRODUCT('5_Oferta Geração'!$H$5:$H$755,('5_Oferta Geração'!$Y$5:$Y$755&lt;=$B43)*('5_Oferta Geração'!$Z$5:$Z$755&gt;$B43),(('5_Oferta Geração'!$P$5:$P$755)=$G$4)*1)</f>
        <v>0</v>
      </c>
      <c r="I43" s="122">
        <f ca="1">SUMPRODUCT('5_Oferta Geração'!$G$5:$G$755,('5_Oferta Geração'!$Y$5:$Y$755&lt;=$B43)*('5_Oferta Geração'!$Z$5:$Z$755&gt;$B43),(('5_Oferta Geração'!$P$5:$P$755)=$I$4)*1)</f>
        <v>0</v>
      </c>
      <c r="J43" s="573">
        <f ca="1">SUMPRODUCT('5_Oferta Geração'!$H$5:$H$755,('5_Oferta Geração'!$Y$5:$Y$755&lt;=$B43)*('5_Oferta Geração'!$Z$5:$Z$755&gt;$B43),(('5_Oferta Geração'!$P$5:$P$755)=$I$4)*1)</f>
        <v>0</v>
      </c>
      <c r="K43" s="120"/>
      <c r="L43" s="120"/>
      <c r="M43" s="120"/>
      <c r="N43" s="120"/>
      <c r="O43" s="120"/>
      <c r="P43" s="123">
        <f t="shared" si="0"/>
        <v>28</v>
      </c>
      <c r="Q43" s="121">
        <v>44958</v>
      </c>
      <c r="R43" s="124">
        <f t="shared" ca="1" si="8"/>
        <v>0</v>
      </c>
      <c r="S43" s="124">
        <f t="shared" ca="1" si="1"/>
        <v>0</v>
      </c>
      <c r="T43" s="124">
        <f t="shared" ca="1" si="2"/>
        <v>0</v>
      </c>
      <c r="U43" s="124">
        <f t="shared" ca="1" si="3"/>
        <v>0</v>
      </c>
      <c r="V43" s="124">
        <f t="shared" ca="1" si="4"/>
        <v>0</v>
      </c>
      <c r="W43" s="124">
        <f t="shared" ca="1" si="5"/>
        <v>0</v>
      </c>
      <c r="X43" s="124">
        <f t="shared" ca="1" si="6"/>
        <v>0</v>
      </c>
      <c r="Y43" s="124">
        <f t="shared" ca="1" si="7"/>
        <v>0</v>
      </c>
    </row>
    <row r="44" spans="1:25" x14ac:dyDescent="0.25">
      <c r="A44" s="120"/>
      <c r="B44" s="121">
        <v>44986</v>
      </c>
      <c r="C44" s="122">
        <f ca="1">SUMPRODUCT('5_Oferta Geração'!$G$5:$G$755,('5_Oferta Geração'!$Y$5:$Y$755&lt;=$B44)*('5_Oferta Geração'!$Z$5:$Z$755&gt;$B44),(('5_Oferta Geração'!$P$5:$P$755)=$C$4)*1)</f>
        <v>0</v>
      </c>
      <c r="D44" s="122">
        <f ca="1">SUMPRODUCT('5_Oferta Geração'!$H$5:$H$755,('5_Oferta Geração'!$Y$5:$Y$755&lt;=$B44)*('5_Oferta Geração'!$Z$5:$Z$755&gt;$B44),(('5_Oferta Geração'!$P$5:$P$755)=$C$4)*1)</f>
        <v>0</v>
      </c>
      <c r="E44" s="122">
        <f ca="1">SUMPRODUCT('5_Oferta Geração'!$G$5:$G$755,('5_Oferta Geração'!$Y$5:$Y$755&lt;=$B44)*('5_Oferta Geração'!$Z$5:$Z$755&gt;$B44),(('5_Oferta Geração'!$P$5:$P$755)=$E$4)*1)</f>
        <v>0</v>
      </c>
      <c r="F44" s="122">
        <f ca="1">SUMPRODUCT('5_Oferta Geração'!$H$5:$H$755,('5_Oferta Geração'!$Y$5:$Y$755&lt;=$B44)*('5_Oferta Geração'!$Z$5:$Z$755&gt;$B44),(('5_Oferta Geração'!$P$5:$P$755)=$E$4)*1)</f>
        <v>0</v>
      </c>
      <c r="G44" s="122">
        <f ca="1">SUMPRODUCT('5_Oferta Geração'!$G$5:$G$755,('5_Oferta Geração'!$Y$5:$Y$755&lt;=$B44)*('5_Oferta Geração'!$Z$5:$Z$755&gt;$B44),(('5_Oferta Geração'!$P$5:$P$755)=$G$4)*1)</f>
        <v>0</v>
      </c>
      <c r="H44" s="122">
        <f ca="1">SUMPRODUCT('5_Oferta Geração'!$H$5:$H$755,('5_Oferta Geração'!$Y$5:$Y$755&lt;=$B44)*('5_Oferta Geração'!$Z$5:$Z$755&gt;$B44),(('5_Oferta Geração'!$P$5:$P$755)=$G$4)*1)</f>
        <v>0</v>
      </c>
      <c r="I44" s="122">
        <f ca="1">SUMPRODUCT('5_Oferta Geração'!$G$5:$G$755,('5_Oferta Geração'!$Y$5:$Y$755&lt;=$B44)*('5_Oferta Geração'!$Z$5:$Z$755&gt;$B44),(('5_Oferta Geração'!$P$5:$P$755)=$I$4)*1)</f>
        <v>0</v>
      </c>
      <c r="J44" s="573">
        <f ca="1">SUMPRODUCT('5_Oferta Geração'!$H$5:$H$755,('5_Oferta Geração'!$Y$5:$Y$755&lt;=$B44)*('5_Oferta Geração'!$Z$5:$Z$755&gt;$B44),(('5_Oferta Geração'!$P$5:$P$755)=$I$4)*1)</f>
        <v>0</v>
      </c>
      <c r="K44" s="120"/>
      <c r="L44" s="120"/>
      <c r="M44" s="120"/>
      <c r="N44" s="120"/>
      <c r="O44" s="120"/>
      <c r="P44" s="123">
        <f t="shared" si="0"/>
        <v>31</v>
      </c>
      <c r="Q44" s="121">
        <v>44986</v>
      </c>
      <c r="R44" s="124">
        <f t="shared" ca="1" si="8"/>
        <v>0</v>
      </c>
      <c r="S44" s="124">
        <f t="shared" ca="1" si="1"/>
        <v>0</v>
      </c>
      <c r="T44" s="124">
        <f t="shared" ca="1" si="2"/>
        <v>0</v>
      </c>
      <c r="U44" s="124">
        <f t="shared" ca="1" si="3"/>
        <v>0</v>
      </c>
      <c r="V44" s="124">
        <f t="shared" ca="1" si="4"/>
        <v>0</v>
      </c>
      <c r="W44" s="124">
        <f t="shared" ca="1" si="5"/>
        <v>0</v>
      </c>
      <c r="X44" s="124">
        <f t="shared" ca="1" si="6"/>
        <v>0</v>
      </c>
      <c r="Y44" s="124">
        <f t="shared" ca="1" si="7"/>
        <v>0</v>
      </c>
    </row>
    <row r="45" spans="1:25" x14ac:dyDescent="0.25">
      <c r="A45" s="120"/>
      <c r="B45" s="121">
        <v>45017</v>
      </c>
      <c r="C45" s="122">
        <f ca="1">SUMPRODUCT('5_Oferta Geração'!$G$5:$G$755,('5_Oferta Geração'!$Y$5:$Y$755&lt;=$B45)*('5_Oferta Geração'!$Z$5:$Z$755&gt;$B45),(('5_Oferta Geração'!$P$5:$P$755)=$C$4)*1)</f>
        <v>0</v>
      </c>
      <c r="D45" s="122">
        <f ca="1">SUMPRODUCT('5_Oferta Geração'!$H$5:$H$755,('5_Oferta Geração'!$Y$5:$Y$755&lt;=$B45)*('5_Oferta Geração'!$Z$5:$Z$755&gt;$B45),(('5_Oferta Geração'!$P$5:$P$755)=$C$4)*1)</f>
        <v>0</v>
      </c>
      <c r="E45" s="122">
        <f ca="1">SUMPRODUCT('5_Oferta Geração'!$G$5:$G$755,('5_Oferta Geração'!$Y$5:$Y$755&lt;=$B45)*('5_Oferta Geração'!$Z$5:$Z$755&gt;$B45),(('5_Oferta Geração'!$P$5:$P$755)=$E$4)*1)</f>
        <v>0</v>
      </c>
      <c r="F45" s="122">
        <f ca="1">SUMPRODUCT('5_Oferta Geração'!$H$5:$H$755,('5_Oferta Geração'!$Y$5:$Y$755&lt;=$B45)*('5_Oferta Geração'!$Z$5:$Z$755&gt;$B45),(('5_Oferta Geração'!$P$5:$P$755)=$E$4)*1)</f>
        <v>0</v>
      </c>
      <c r="G45" s="122">
        <f ca="1">SUMPRODUCT('5_Oferta Geração'!$G$5:$G$755,('5_Oferta Geração'!$Y$5:$Y$755&lt;=$B45)*('5_Oferta Geração'!$Z$5:$Z$755&gt;$B45),(('5_Oferta Geração'!$P$5:$P$755)=$G$4)*1)</f>
        <v>0</v>
      </c>
      <c r="H45" s="122">
        <f ca="1">SUMPRODUCT('5_Oferta Geração'!$H$5:$H$755,('5_Oferta Geração'!$Y$5:$Y$755&lt;=$B45)*('5_Oferta Geração'!$Z$5:$Z$755&gt;$B45),(('5_Oferta Geração'!$P$5:$P$755)=$G$4)*1)</f>
        <v>0</v>
      </c>
      <c r="I45" s="122">
        <f ca="1">SUMPRODUCT('5_Oferta Geração'!$G$5:$G$755,('5_Oferta Geração'!$Y$5:$Y$755&lt;=$B45)*('5_Oferta Geração'!$Z$5:$Z$755&gt;$B45),(('5_Oferta Geração'!$P$5:$P$755)=$I$4)*1)</f>
        <v>0</v>
      </c>
      <c r="J45" s="573">
        <f ca="1">SUMPRODUCT('5_Oferta Geração'!$H$5:$H$755,('5_Oferta Geração'!$Y$5:$Y$755&lt;=$B45)*('5_Oferta Geração'!$Z$5:$Z$755&gt;$B45),(('5_Oferta Geração'!$P$5:$P$755)=$I$4)*1)</f>
        <v>0</v>
      </c>
      <c r="K45" s="120"/>
      <c r="L45" s="120"/>
      <c r="M45" s="120"/>
      <c r="N45" s="120"/>
      <c r="O45" s="120"/>
      <c r="P45" s="123">
        <f t="shared" si="0"/>
        <v>30</v>
      </c>
      <c r="Q45" s="121">
        <v>45017</v>
      </c>
      <c r="R45" s="124">
        <f t="shared" ca="1" si="8"/>
        <v>0</v>
      </c>
      <c r="S45" s="124">
        <f t="shared" ca="1" si="1"/>
        <v>0</v>
      </c>
      <c r="T45" s="124">
        <f t="shared" ca="1" si="2"/>
        <v>0</v>
      </c>
      <c r="U45" s="124">
        <f t="shared" ca="1" si="3"/>
        <v>0</v>
      </c>
      <c r="V45" s="124">
        <f t="shared" ca="1" si="4"/>
        <v>0</v>
      </c>
      <c r="W45" s="124">
        <f t="shared" ca="1" si="5"/>
        <v>0</v>
      </c>
      <c r="X45" s="124">
        <f t="shared" ca="1" si="6"/>
        <v>0</v>
      </c>
      <c r="Y45" s="124">
        <f t="shared" ca="1" si="7"/>
        <v>0</v>
      </c>
    </row>
    <row r="46" spans="1:25" x14ac:dyDescent="0.25">
      <c r="A46" s="120"/>
      <c r="B46" s="121">
        <v>45047</v>
      </c>
      <c r="C46" s="122">
        <f ca="1">SUMPRODUCT('5_Oferta Geração'!$G$5:$G$755,('5_Oferta Geração'!$Y$5:$Y$755&lt;=$B46)*('5_Oferta Geração'!$Z$5:$Z$755&gt;$B46),(('5_Oferta Geração'!$P$5:$P$755)=$C$4)*1)</f>
        <v>0</v>
      </c>
      <c r="D46" s="122">
        <f ca="1">SUMPRODUCT('5_Oferta Geração'!$H$5:$H$755,('5_Oferta Geração'!$Y$5:$Y$755&lt;=$B46)*('5_Oferta Geração'!$Z$5:$Z$755&gt;$B46),(('5_Oferta Geração'!$P$5:$P$755)=$C$4)*1)</f>
        <v>0</v>
      </c>
      <c r="E46" s="122">
        <f ca="1">SUMPRODUCT('5_Oferta Geração'!$G$5:$G$755,('5_Oferta Geração'!$Y$5:$Y$755&lt;=$B46)*('5_Oferta Geração'!$Z$5:$Z$755&gt;$B46),(('5_Oferta Geração'!$P$5:$P$755)=$E$4)*1)</f>
        <v>0</v>
      </c>
      <c r="F46" s="122">
        <f ca="1">SUMPRODUCT('5_Oferta Geração'!$H$5:$H$755,('5_Oferta Geração'!$Y$5:$Y$755&lt;=$B46)*('5_Oferta Geração'!$Z$5:$Z$755&gt;$B46),(('5_Oferta Geração'!$P$5:$P$755)=$E$4)*1)</f>
        <v>0</v>
      </c>
      <c r="G46" s="122">
        <f ca="1">SUMPRODUCT('5_Oferta Geração'!$G$5:$G$755,('5_Oferta Geração'!$Y$5:$Y$755&lt;=$B46)*('5_Oferta Geração'!$Z$5:$Z$755&gt;$B46),(('5_Oferta Geração'!$P$5:$P$755)=$G$4)*1)</f>
        <v>0</v>
      </c>
      <c r="H46" s="122">
        <f ca="1">SUMPRODUCT('5_Oferta Geração'!$H$5:$H$755,('5_Oferta Geração'!$Y$5:$Y$755&lt;=$B46)*('5_Oferta Geração'!$Z$5:$Z$755&gt;$B46),(('5_Oferta Geração'!$P$5:$P$755)=$G$4)*1)</f>
        <v>0</v>
      </c>
      <c r="I46" s="122">
        <f ca="1">SUMPRODUCT('5_Oferta Geração'!$G$5:$G$755,('5_Oferta Geração'!$Y$5:$Y$755&lt;=$B46)*('5_Oferta Geração'!$Z$5:$Z$755&gt;$B46),(('5_Oferta Geração'!$P$5:$P$755)=$I$4)*1)</f>
        <v>0</v>
      </c>
      <c r="J46" s="573">
        <f ca="1">SUMPRODUCT('5_Oferta Geração'!$H$5:$H$755,('5_Oferta Geração'!$Y$5:$Y$755&lt;=$B46)*('5_Oferta Geração'!$Z$5:$Z$755&gt;$B46),(('5_Oferta Geração'!$P$5:$P$755)=$I$4)*1)</f>
        <v>0</v>
      </c>
      <c r="K46" s="120"/>
      <c r="L46" s="120"/>
      <c r="M46" s="120"/>
      <c r="N46" s="120"/>
      <c r="O46" s="120"/>
      <c r="P46" s="123">
        <f t="shared" si="0"/>
        <v>31</v>
      </c>
      <c r="Q46" s="121">
        <v>45047</v>
      </c>
      <c r="R46" s="124">
        <f t="shared" ca="1" si="8"/>
        <v>0</v>
      </c>
      <c r="S46" s="124">
        <f t="shared" ca="1" si="1"/>
        <v>0</v>
      </c>
      <c r="T46" s="124">
        <f t="shared" ca="1" si="2"/>
        <v>0</v>
      </c>
      <c r="U46" s="124">
        <f t="shared" ca="1" si="3"/>
        <v>0</v>
      </c>
      <c r="V46" s="124">
        <f t="shared" ca="1" si="4"/>
        <v>0</v>
      </c>
      <c r="W46" s="124">
        <f t="shared" ca="1" si="5"/>
        <v>0</v>
      </c>
      <c r="X46" s="124">
        <f t="shared" ca="1" si="6"/>
        <v>0</v>
      </c>
      <c r="Y46" s="124">
        <f t="shared" ca="1" si="7"/>
        <v>0</v>
      </c>
    </row>
    <row r="47" spans="1:25" x14ac:dyDescent="0.25">
      <c r="A47" s="120"/>
      <c r="B47" s="121">
        <v>45078</v>
      </c>
      <c r="C47" s="122">
        <f ca="1">SUMPRODUCT('5_Oferta Geração'!$G$5:$G$755,('5_Oferta Geração'!$Y$5:$Y$755&lt;=$B47)*('5_Oferta Geração'!$Z$5:$Z$755&gt;$B47),(('5_Oferta Geração'!$P$5:$P$755)=$C$4)*1)</f>
        <v>0</v>
      </c>
      <c r="D47" s="122">
        <f ca="1">SUMPRODUCT('5_Oferta Geração'!$H$5:$H$755,('5_Oferta Geração'!$Y$5:$Y$755&lt;=$B47)*('5_Oferta Geração'!$Z$5:$Z$755&gt;$B47),(('5_Oferta Geração'!$P$5:$P$755)=$C$4)*1)</f>
        <v>0</v>
      </c>
      <c r="E47" s="122">
        <f ca="1">SUMPRODUCT('5_Oferta Geração'!$G$5:$G$755,('5_Oferta Geração'!$Y$5:$Y$755&lt;=$B47)*('5_Oferta Geração'!$Z$5:$Z$755&gt;$B47),(('5_Oferta Geração'!$P$5:$P$755)=$E$4)*1)</f>
        <v>0</v>
      </c>
      <c r="F47" s="122">
        <f ca="1">SUMPRODUCT('5_Oferta Geração'!$H$5:$H$755,('5_Oferta Geração'!$Y$5:$Y$755&lt;=$B47)*('5_Oferta Geração'!$Z$5:$Z$755&gt;$B47),(('5_Oferta Geração'!$P$5:$P$755)=$E$4)*1)</f>
        <v>0</v>
      </c>
      <c r="G47" s="122">
        <f ca="1">SUMPRODUCT('5_Oferta Geração'!$G$5:$G$755,('5_Oferta Geração'!$Y$5:$Y$755&lt;=$B47)*('5_Oferta Geração'!$Z$5:$Z$755&gt;$B47),(('5_Oferta Geração'!$P$5:$P$755)=$G$4)*1)</f>
        <v>0</v>
      </c>
      <c r="H47" s="122">
        <f ca="1">SUMPRODUCT('5_Oferta Geração'!$H$5:$H$755,('5_Oferta Geração'!$Y$5:$Y$755&lt;=$B47)*('5_Oferta Geração'!$Z$5:$Z$755&gt;$B47),(('5_Oferta Geração'!$P$5:$P$755)=$G$4)*1)</f>
        <v>0</v>
      </c>
      <c r="I47" s="122">
        <f ca="1">SUMPRODUCT('5_Oferta Geração'!$G$5:$G$755,('5_Oferta Geração'!$Y$5:$Y$755&lt;=$B47)*('5_Oferta Geração'!$Z$5:$Z$755&gt;$B47),(('5_Oferta Geração'!$P$5:$P$755)=$I$4)*1)</f>
        <v>0</v>
      </c>
      <c r="J47" s="573">
        <f ca="1">SUMPRODUCT('5_Oferta Geração'!$H$5:$H$755,('5_Oferta Geração'!$Y$5:$Y$755&lt;=$B47)*('5_Oferta Geração'!$Z$5:$Z$755&gt;$B47),(('5_Oferta Geração'!$P$5:$P$755)=$I$4)*1)</f>
        <v>0</v>
      </c>
      <c r="K47" s="120"/>
      <c r="L47" s="120"/>
      <c r="M47" s="120"/>
      <c r="N47" s="120"/>
      <c r="O47" s="120"/>
      <c r="P47" s="123">
        <f t="shared" ref="P47:P54" si="9">EOMONTH(Q47,0)-Q47+1</f>
        <v>30</v>
      </c>
      <c r="Q47" s="121">
        <v>45078</v>
      </c>
      <c r="R47" s="124">
        <f t="shared" ref="R47:R54" ca="1" si="10">C47*$P47*24/1000</f>
        <v>0</v>
      </c>
      <c r="S47" s="124">
        <f t="shared" ref="S47:S54" ca="1" si="11">D47*$P47*24/1000</f>
        <v>0</v>
      </c>
      <c r="T47" s="124">
        <f t="shared" ref="T47:T54" ca="1" si="12">E47*$P47*24/1000</f>
        <v>0</v>
      </c>
      <c r="U47" s="124">
        <f t="shared" ref="U47:U54" ca="1" si="13">F47*$P47*24/1000</f>
        <v>0</v>
      </c>
      <c r="V47" s="124">
        <f t="shared" ref="V47:V54" ca="1" si="14">G47*$P47*24/1000</f>
        <v>0</v>
      </c>
      <c r="W47" s="124">
        <f t="shared" ref="W47:W54" ca="1" si="15">H47*$P47*24/1000</f>
        <v>0</v>
      </c>
      <c r="X47" s="124">
        <f t="shared" ref="X47:X54" ca="1" si="16">I47*$P47*24/1000</f>
        <v>0</v>
      </c>
      <c r="Y47" s="124">
        <f t="shared" ref="Y47:Y54" ca="1" si="17">J47*$P47*24/1000</f>
        <v>0</v>
      </c>
    </row>
    <row r="48" spans="1:25" x14ac:dyDescent="0.25">
      <c r="A48" s="120"/>
      <c r="B48" s="121">
        <v>45108</v>
      </c>
      <c r="C48" s="122">
        <f ca="1">SUMPRODUCT('5_Oferta Geração'!$G$5:$G$755,('5_Oferta Geração'!$Y$5:$Y$755&lt;=$B48)*('5_Oferta Geração'!$Z$5:$Z$755&gt;$B48),(('5_Oferta Geração'!$P$5:$P$755)=$C$4)*1)</f>
        <v>0</v>
      </c>
      <c r="D48" s="122">
        <f ca="1">SUMPRODUCT('5_Oferta Geração'!$H$5:$H$755,('5_Oferta Geração'!$Y$5:$Y$755&lt;=$B48)*('5_Oferta Geração'!$Z$5:$Z$755&gt;$B48),(('5_Oferta Geração'!$P$5:$P$755)=$C$4)*1)</f>
        <v>0</v>
      </c>
      <c r="E48" s="122">
        <f ca="1">SUMPRODUCT('5_Oferta Geração'!$G$5:$G$755,('5_Oferta Geração'!$Y$5:$Y$755&lt;=$B48)*('5_Oferta Geração'!$Z$5:$Z$755&gt;$B48),(('5_Oferta Geração'!$P$5:$P$755)=$E$4)*1)</f>
        <v>0</v>
      </c>
      <c r="F48" s="122">
        <f ca="1">SUMPRODUCT('5_Oferta Geração'!$H$5:$H$755,('5_Oferta Geração'!$Y$5:$Y$755&lt;=$B48)*('5_Oferta Geração'!$Z$5:$Z$755&gt;$B48),(('5_Oferta Geração'!$P$5:$P$755)=$E$4)*1)</f>
        <v>0</v>
      </c>
      <c r="G48" s="122">
        <f ca="1">SUMPRODUCT('5_Oferta Geração'!$G$5:$G$755,('5_Oferta Geração'!$Y$5:$Y$755&lt;=$B48)*('5_Oferta Geração'!$Z$5:$Z$755&gt;$B48),(('5_Oferta Geração'!$P$5:$P$755)=$G$4)*1)</f>
        <v>0</v>
      </c>
      <c r="H48" s="122">
        <f ca="1">SUMPRODUCT('5_Oferta Geração'!$H$5:$H$755,('5_Oferta Geração'!$Y$5:$Y$755&lt;=$B48)*('5_Oferta Geração'!$Z$5:$Z$755&gt;$B48),(('5_Oferta Geração'!$P$5:$P$755)=$G$4)*1)</f>
        <v>0</v>
      </c>
      <c r="I48" s="122">
        <f ca="1">SUMPRODUCT('5_Oferta Geração'!$G$5:$G$755,('5_Oferta Geração'!$Y$5:$Y$755&lt;=$B48)*('5_Oferta Geração'!$Z$5:$Z$755&gt;$B48),(('5_Oferta Geração'!$P$5:$P$755)=$I$4)*1)</f>
        <v>0</v>
      </c>
      <c r="J48" s="573">
        <f ca="1">SUMPRODUCT('5_Oferta Geração'!$H$5:$H$755,('5_Oferta Geração'!$Y$5:$Y$755&lt;=$B48)*('5_Oferta Geração'!$Z$5:$Z$755&gt;$B48),(('5_Oferta Geração'!$P$5:$P$755)=$I$4)*1)</f>
        <v>0</v>
      </c>
      <c r="K48" s="120"/>
      <c r="L48" s="120"/>
      <c r="M48" s="120"/>
      <c r="N48" s="120"/>
      <c r="O48" s="120"/>
      <c r="P48" s="123">
        <f t="shared" si="9"/>
        <v>31</v>
      </c>
      <c r="Q48" s="121">
        <v>45108</v>
      </c>
      <c r="R48" s="124">
        <f t="shared" ca="1" si="10"/>
        <v>0</v>
      </c>
      <c r="S48" s="124">
        <f t="shared" ca="1" si="11"/>
        <v>0</v>
      </c>
      <c r="T48" s="124">
        <f t="shared" ca="1" si="12"/>
        <v>0</v>
      </c>
      <c r="U48" s="124">
        <f t="shared" ca="1" si="13"/>
        <v>0</v>
      </c>
      <c r="V48" s="124">
        <f t="shared" ca="1" si="14"/>
        <v>0</v>
      </c>
      <c r="W48" s="124">
        <f t="shared" ca="1" si="15"/>
        <v>0</v>
      </c>
      <c r="X48" s="124">
        <f t="shared" ca="1" si="16"/>
        <v>0</v>
      </c>
      <c r="Y48" s="124">
        <f t="shared" ca="1" si="17"/>
        <v>0</v>
      </c>
    </row>
    <row r="49" spans="1:25" x14ac:dyDescent="0.25">
      <c r="A49" s="120"/>
      <c r="B49" s="121">
        <v>45139</v>
      </c>
      <c r="C49" s="122">
        <f ca="1">SUMPRODUCT('5_Oferta Geração'!$G$5:$G$755,('5_Oferta Geração'!$Y$5:$Y$755&lt;=$B49)*('5_Oferta Geração'!$Z$5:$Z$755&gt;$B49),(('5_Oferta Geração'!$P$5:$P$755)=$C$4)*1)</f>
        <v>0</v>
      </c>
      <c r="D49" s="122">
        <f ca="1">SUMPRODUCT('5_Oferta Geração'!$H$5:$H$755,('5_Oferta Geração'!$Y$5:$Y$755&lt;=$B49)*('5_Oferta Geração'!$Z$5:$Z$755&gt;$B49),(('5_Oferta Geração'!$P$5:$P$755)=$C$4)*1)</f>
        <v>0</v>
      </c>
      <c r="E49" s="122">
        <f ca="1">SUMPRODUCT('5_Oferta Geração'!$G$5:$G$755,('5_Oferta Geração'!$Y$5:$Y$755&lt;=$B49)*('5_Oferta Geração'!$Z$5:$Z$755&gt;$B49),(('5_Oferta Geração'!$P$5:$P$755)=$E$4)*1)</f>
        <v>0</v>
      </c>
      <c r="F49" s="122">
        <f ca="1">SUMPRODUCT('5_Oferta Geração'!$H$5:$H$755,('5_Oferta Geração'!$Y$5:$Y$755&lt;=$B49)*('5_Oferta Geração'!$Z$5:$Z$755&gt;$B49),(('5_Oferta Geração'!$P$5:$P$755)=$E$4)*1)</f>
        <v>0</v>
      </c>
      <c r="G49" s="122">
        <f ca="1">SUMPRODUCT('5_Oferta Geração'!$G$5:$G$755,('5_Oferta Geração'!$Y$5:$Y$755&lt;=$B49)*('5_Oferta Geração'!$Z$5:$Z$755&gt;$B49),(('5_Oferta Geração'!$P$5:$P$755)=$G$4)*1)</f>
        <v>0</v>
      </c>
      <c r="H49" s="122">
        <f ca="1">SUMPRODUCT('5_Oferta Geração'!$H$5:$H$755,('5_Oferta Geração'!$Y$5:$Y$755&lt;=$B49)*('5_Oferta Geração'!$Z$5:$Z$755&gt;$B49),(('5_Oferta Geração'!$P$5:$P$755)=$G$4)*1)</f>
        <v>0</v>
      </c>
      <c r="I49" s="122">
        <f ca="1">SUMPRODUCT('5_Oferta Geração'!$G$5:$G$755,('5_Oferta Geração'!$Y$5:$Y$755&lt;=$B49)*('5_Oferta Geração'!$Z$5:$Z$755&gt;$B49),(('5_Oferta Geração'!$P$5:$P$755)=$I$4)*1)</f>
        <v>0</v>
      </c>
      <c r="J49" s="573">
        <f ca="1">SUMPRODUCT('5_Oferta Geração'!$H$5:$H$755,('5_Oferta Geração'!$Y$5:$Y$755&lt;=$B49)*('5_Oferta Geração'!$Z$5:$Z$755&gt;$B49),(('5_Oferta Geração'!$P$5:$P$755)=$I$4)*1)</f>
        <v>0</v>
      </c>
      <c r="K49" s="120"/>
      <c r="L49" s="120"/>
      <c r="M49" s="120"/>
      <c r="N49" s="120"/>
      <c r="O49" s="120"/>
      <c r="P49" s="123">
        <f t="shared" si="9"/>
        <v>31</v>
      </c>
      <c r="Q49" s="121">
        <v>45139</v>
      </c>
      <c r="R49" s="124">
        <f t="shared" ca="1" si="10"/>
        <v>0</v>
      </c>
      <c r="S49" s="124">
        <f t="shared" ca="1" si="11"/>
        <v>0</v>
      </c>
      <c r="T49" s="124">
        <f t="shared" ca="1" si="12"/>
        <v>0</v>
      </c>
      <c r="U49" s="124">
        <f t="shared" ca="1" si="13"/>
        <v>0</v>
      </c>
      <c r="V49" s="124">
        <f t="shared" ca="1" si="14"/>
        <v>0</v>
      </c>
      <c r="W49" s="124">
        <f t="shared" ca="1" si="15"/>
        <v>0</v>
      </c>
      <c r="X49" s="124">
        <f t="shared" ca="1" si="16"/>
        <v>0</v>
      </c>
      <c r="Y49" s="124">
        <f t="shared" ca="1" si="17"/>
        <v>0</v>
      </c>
    </row>
    <row r="50" spans="1:25" x14ac:dyDescent="0.25">
      <c r="A50" s="120"/>
      <c r="B50" s="121">
        <v>45170</v>
      </c>
      <c r="C50" s="122">
        <f ca="1">SUMPRODUCT('5_Oferta Geração'!$G$5:$G$755,('5_Oferta Geração'!$Y$5:$Y$755&lt;=$B50)*('5_Oferta Geração'!$Z$5:$Z$755&gt;$B50),(('5_Oferta Geração'!$P$5:$P$755)=$C$4)*1)</f>
        <v>0</v>
      </c>
      <c r="D50" s="122">
        <f ca="1">SUMPRODUCT('5_Oferta Geração'!$H$5:$H$755,('5_Oferta Geração'!$Y$5:$Y$755&lt;=$B50)*('5_Oferta Geração'!$Z$5:$Z$755&gt;$B50),(('5_Oferta Geração'!$P$5:$P$755)=$C$4)*1)</f>
        <v>0</v>
      </c>
      <c r="E50" s="122">
        <f ca="1">SUMPRODUCT('5_Oferta Geração'!$G$5:$G$755,('5_Oferta Geração'!$Y$5:$Y$755&lt;=$B50)*('5_Oferta Geração'!$Z$5:$Z$755&gt;$B50),(('5_Oferta Geração'!$P$5:$P$755)=$E$4)*1)</f>
        <v>0</v>
      </c>
      <c r="F50" s="122">
        <f ca="1">SUMPRODUCT('5_Oferta Geração'!$H$5:$H$755,('5_Oferta Geração'!$Y$5:$Y$755&lt;=$B50)*('5_Oferta Geração'!$Z$5:$Z$755&gt;$B50),(('5_Oferta Geração'!$P$5:$P$755)=$E$4)*1)</f>
        <v>0</v>
      </c>
      <c r="G50" s="122">
        <f ca="1">SUMPRODUCT('5_Oferta Geração'!$G$5:$G$755,('5_Oferta Geração'!$Y$5:$Y$755&lt;=$B50)*('5_Oferta Geração'!$Z$5:$Z$755&gt;$B50),(('5_Oferta Geração'!$P$5:$P$755)=$G$4)*1)</f>
        <v>0</v>
      </c>
      <c r="H50" s="122">
        <f ca="1">SUMPRODUCT('5_Oferta Geração'!$H$5:$H$755,('5_Oferta Geração'!$Y$5:$Y$755&lt;=$B50)*('5_Oferta Geração'!$Z$5:$Z$755&gt;$B50),(('5_Oferta Geração'!$P$5:$P$755)=$G$4)*1)</f>
        <v>0</v>
      </c>
      <c r="I50" s="122">
        <f ca="1">SUMPRODUCT('5_Oferta Geração'!$G$5:$G$755,('5_Oferta Geração'!$Y$5:$Y$755&lt;=$B50)*('5_Oferta Geração'!$Z$5:$Z$755&gt;$B50),(('5_Oferta Geração'!$P$5:$P$755)=$I$4)*1)</f>
        <v>0</v>
      </c>
      <c r="J50" s="573">
        <f ca="1">SUMPRODUCT('5_Oferta Geração'!$H$5:$H$755,('5_Oferta Geração'!$Y$5:$Y$755&lt;=$B50)*('5_Oferta Geração'!$Z$5:$Z$755&gt;$B50),(('5_Oferta Geração'!$P$5:$P$755)=$I$4)*1)</f>
        <v>0</v>
      </c>
      <c r="K50" s="120"/>
      <c r="L50" s="120"/>
      <c r="M50" s="120"/>
      <c r="N50" s="120"/>
      <c r="O50" s="120"/>
      <c r="P50" s="123">
        <f t="shared" si="9"/>
        <v>30</v>
      </c>
      <c r="Q50" s="121">
        <v>45170</v>
      </c>
      <c r="R50" s="124">
        <f t="shared" ca="1" si="10"/>
        <v>0</v>
      </c>
      <c r="S50" s="124">
        <f t="shared" ca="1" si="11"/>
        <v>0</v>
      </c>
      <c r="T50" s="124">
        <f t="shared" ca="1" si="12"/>
        <v>0</v>
      </c>
      <c r="U50" s="124">
        <f t="shared" ca="1" si="13"/>
        <v>0</v>
      </c>
      <c r="V50" s="124">
        <f t="shared" ca="1" si="14"/>
        <v>0</v>
      </c>
      <c r="W50" s="124">
        <f t="shared" ca="1" si="15"/>
        <v>0</v>
      </c>
      <c r="X50" s="124">
        <f t="shared" ca="1" si="16"/>
        <v>0</v>
      </c>
      <c r="Y50" s="124">
        <f t="shared" ca="1" si="17"/>
        <v>0</v>
      </c>
    </row>
    <row r="51" spans="1:25" x14ac:dyDescent="0.25">
      <c r="A51" s="120"/>
      <c r="B51" s="121">
        <v>45200</v>
      </c>
      <c r="C51" s="122">
        <f ca="1">SUMPRODUCT('5_Oferta Geração'!$G$5:$G$755,('5_Oferta Geração'!$Y$5:$Y$755&lt;=$B51)*('5_Oferta Geração'!$Z$5:$Z$755&gt;$B51),(('5_Oferta Geração'!$P$5:$P$755)=$C$4)*1)</f>
        <v>0</v>
      </c>
      <c r="D51" s="122">
        <f ca="1">SUMPRODUCT('5_Oferta Geração'!$H$5:$H$755,('5_Oferta Geração'!$Y$5:$Y$755&lt;=$B51)*('5_Oferta Geração'!$Z$5:$Z$755&gt;$B51),(('5_Oferta Geração'!$P$5:$P$755)=$C$4)*1)</f>
        <v>0</v>
      </c>
      <c r="E51" s="122">
        <f ca="1">SUMPRODUCT('5_Oferta Geração'!$G$5:$G$755,('5_Oferta Geração'!$Y$5:$Y$755&lt;=$B51)*('5_Oferta Geração'!$Z$5:$Z$755&gt;$B51),(('5_Oferta Geração'!$P$5:$P$755)=$E$4)*1)</f>
        <v>0</v>
      </c>
      <c r="F51" s="122">
        <f ca="1">SUMPRODUCT('5_Oferta Geração'!$H$5:$H$755,('5_Oferta Geração'!$Y$5:$Y$755&lt;=$B51)*('5_Oferta Geração'!$Z$5:$Z$755&gt;$B51),(('5_Oferta Geração'!$P$5:$P$755)=$E$4)*1)</f>
        <v>0</v>
      </c>
      <c r="G51" s="122">
        <f ca="1">SUMPRODUCT('5_Oferta Geração'!$G$5:$G$755,('5_Oferta Geração'!$Y$5:$Y$755&lt;=$B51)*('5_Oferta Geração'!$Z$5:$Z$755&gt;$B51),(('5_Oferta Geração'!$P$5:$P$755)=$G$4)*1)</f>
        <v>0</v>
      </c>
      <c r="H51" s="122">
        <f ca="1">SUMPRODUCT('5_Oferta Geração'!$H$5:$H$755,('5_Oferta Geração'!$Y$5:$Y$755&lt;=$B51)*('5_Oferta Geração'!$Z$5:$Z$755&gt;$B51),(('5_Oferta Geração'!$P$5:$P$755)=$G$4)*1)</f>
        <v>0</v>
      </c>
      <c r="I51" s="122">
        <f ca="1">SUMPRODUCT('5_Oferta Geração'!$G$5:$G$755,('5_Oferta Geração'!$Y$5:$Y$755&lt;=$B51)*('5_Oferta Geração'!$Z$5:$Z$755&gt;$B51),(('5_Oferta Geração'!$P$5:$P$755)=$I$4)*1)</f>
        <v>0</v>
      </c>
      <c r="J51" s="573">
        <f ca="1">SUMPRODUCT('5_Oferta Geração'!$H$5:$H$755,('5_Oferta Geração'!$Y$5:$Y$755&lt;=$B51)*('5_Oferta Geração'!$Z$5:$Z$755&gt;$B51),(('5_Oferta Geração'!$P$5:$P$755)=$I$4)*1)</f>
        <v>0</v>
      </c>
      <c r="K51" s="120"/>
      <c r="L51" s="120"/>
      <c r="M51" s="120"/>
      <c r="N51" s="120"/>
      <c r="O51" s="120"/>
      <c r="P51" s="123">
        <f t="shared" si="9"/>
        <v>31</v>
      </c>
      <c r="Q51" s="121">
        <v>45200</v>
      </c>
      <c r="R51" s="124">
        <f t="shared" ca="1" si="10"/>
        <v>0</v>
      </c>
      <c r="S51" s="124">
        <f t="shared" ca="1" si="11"/>
        <v>0</v>
      </c>
      <c r="T51" s="124">
        <f t="shared" ca="1" si="12"/>
        <v>0</v>
      </c>
      <c r="U51" s="124">
        <f t="shared" ca="1" si="13"/>
        <v>0</v>
      </c>
      <c r="V51" s="124">
        <f t="shared" ca="1" si="14"/>
        <v>0</v>
      </c>
      <c r="W51" s="124">
        <f t="shared" ca="1" si="15"/>
        <v>0</v>
      </c>
      <c r="X51" s="124">
        <f t="shared" ca="1" si="16"/>
        <v>0</v>
      </c>
      <c r="Y51" s="124">
        <f t="shared" ca="1" si="17"/>
        <v>0</v>
      </c>
    </row>
    <row r="52" spans="1:25" x14ac:dyDescent="0.25">
      <c r="A52" s="120"/>
      <c r="B52" s="121">
        <v>45231</v>
      </c>
      <c r="C52" s="122">
        <f ca="1">SUMPRODUCT('5_Oferta Geração'!$G$5:$G$755,('5_Oferta Geração'!$Y$5:$Y$755&lt;=$B52)*('5_Oferta Geração'!$Z$5:$Z$755&gt;$B52),(('5_Oferta Geração'!$P$5:$P$755)=$C$4)*1)</f>
        <v>0</v>
      </c>
      <c r="D52" s="122">
        <f ca="1">SUMPRODUCT('5_Oferta Geração'!$H$5:$H$755,('5_Oferta Geração'!$Y$5:$Y$755&lt;=$B52)*('5_Oferta Geração'!$Z$5:$Z$755&gt;$B52),(('5_Oferta Geração'!$P$5:$P$755)=$C$4)*1)</f>
        <v>0</v>
      </c>
      <c r="E52" s="122">
        <f ca="1">SUMPRODUCT('5_Oferta Geração'!$G$5:$G$755,('5_Oferta Geração'!$Y$5:$Y$755&lt;=$B52)*('5_Oferta Geração'!$Z$5:$Z$755&gt;$B52),(('5_Oferta Geração'!$P$5:$P$755)=$E$4)*1)</f>
        <v>0</v>
      </c>
      <c r="F52" s="122">
        <f ca="1">SUMPRODUCT('5_Oferta Geração'!$H$5:$H$755,('5_Oferta Geração'!$Y$5:$Y$755&lt;=$B52)*('5_Oferta Geração'!$Z$5:$Z$755&gt;$B52),(('5_Oferta Geração'!$P$5:$P$755)=$E$4)*1)</f>
        <v>0</v>
      </c>
      <c r="G52" s="122">
        <f ca="1">SUMPRODUCT('5_Oferta Geração'!$G$5:$G$755,('5_Oferta Geração'!$Y$5:$Y$755&lt;=$B52)*('5_Oferta Geração'!$Z$5:$Z$755&gt;$B52),(('5_Oferta Geração'!$P$5:$P$755)=$G$4)*1)</f>
        <v>0</v>
      </c>
      <c r="H52" s="122">
        <f ca="1">SUMPRODUCT('5_Oferta Geração'!$H$5:$H$755,('5_Oferta Geração'!$Y$5:$Y$755&lt;=$B52)*('5_Oferta Geração'!$Z$5:$Z$755&gt;$B52),(('5_Oferta Geração'!$P$5:$P$755)=$G$4)*1)</f>
        <v>0</v>
      </c>
      <c r="I52" s="122">
        <f ca="1">SUMPRODUCT('5_Oferta Geração'!$G$5:$G$755,('5_Oferta Geração'!$Y$5:$Y$755&lt;=$B52)*('5_Oferta Geração'!$Z$5:$Z$755&gt;$B52),(('5_Oferta Geração'!$P$5:$P$755)=$I$4)*1)</f>
        <v>0</v>
      </c>
      <c r="J52" s="573">
        <f ca="1">SUMPRODUCT('5_Oferta Geração'!$H$5:$H$755,('5_Oferta Geração'!$Y$5:$Y$755&lt;=$B52)*('5_Oferta Geração'!$Z$5:$Z$755&gt;$B52),(('5_Oferta Geração'!$P$5:$P$755)=$I$4)*1)</f>
        <v>0</v>
      </c>
      <c r="K52" s="120"/>
      <c r="L52" s="120"/>
      <c r="M52" s="120"/>
      <c r="N52" s="120"/>
      <c r="O52" s="120"/>
      <c r="P52" s="123">
        <f t="shared" si="9"/>
        <v>30</v>
      </c>
      <c r="Q52" s="121">
        <v>45231</v>
      </c>
      <c r="R52" s="124">
        <f t="shared" ca="1" si="10"/>
        <v>0</v>
      </c>
      <c r="S52" s="124">
        <f t="shared" ca="1" si="11"/>
        <v>0</v>
      </c>
      <c r="T52" s="124">
        <f t="shared" ca="1" si="12"/>
        <v>0</v>
      </c>
      <c r="U52" s="124">
        <f t="shared" ca="1" si="13"/>
        <v>0</v>
      </c>
      <c r="V52" s="124">
        <f t="shared" ca="1" si="14"/>
        <v>0</v>
      </c>
      <c r="W52" s="124">
        <f t="shared" ca="1" si="15"/>
        <v>0</v>
      </c>
      <c r="X52" s="124">
        <f t="shared" ca="1" si="16"/>
        <v>0</v>
      </c>
      <c r="Y52" s="124">
        <f t="shared" ca="1" si="17"/>
        <v>0</v>
      </c>
    </row>
    <row r="53" spans="1:25" x14ac:dyDescent="0.25">
      <c r="A53" s="120"/>
      <c r="B53" s="121">
        <v>45261</v>
      </c>
      <c r="C53" s="122">
        <f ca="1">SUMPRODUCT('5_Oferta Geração'!$G$5:$G$755,('5_Oferta Geração'!$Y$5:$Y$755&lt;=$B53)*('5_Oferta Geração'!$Z$5:$Z$755&gt;$B53),(('5_Oferta Geração'!$P$5:$P$755)=$C$4)*1)</f>
        <v>0</v>
      </c>
      <c r="D53" s="122">
        <f ca="1">SUMPRODUCT('5_Oferta Geração'!$H$5:$H$755,('5_Oferta Geração'!$Y$5:$Y$755&lt;=$B53)*('5_Oferta Geração'!$Z$5:$Z$755&gt;$B53),(('5_Oferta Geração'!$P$5:$P$755)=$C$4)*1)</f>
        <v>0</v>
      </c>
      <c r="E53" s="122">
        <f ca="1">SUMPRODUCT('5_Oferta Geração'!$G$5:$G$755,('5_Oferta Geração'!$Y$5:$Y$755&lt;=$B53)*('5_Oferta Geração'!$Z$5:$Z$755&gt;$B53),(('5_Oferta Geração'!$P$5:$P$755)=$E$4)*1)</f>
        <v>0</v>
      </c>
      <c r="F53" s="122">
        <f ca="1">SUMPRODUCT('5_Oferta Geração'!$H$5:$H$755,('5_Oferta Geração'!$Y$5:$Y$755&lt;=$B53)*('5_Oferta Geração'!$Z$5:$Z$755&gt;$B53),(('5_Oferta Geração'!$P$5:$P$755)=$E$4)*1)</f>
        <v>0</v>
      </c>
      <c r="G53" s="122">
        <f ca="1">SUMPRODUCT('5_Oferta Geração'!$G$5:$G$755,('5_Oferta Geração'!$Y$5:$Y$755&lt;=$B53)*('5_Oferta Geração'!$Z$5:$Z$755&gt;$B53),(('5_Oferta Geração'!$P$5:$P$755)=$G$4)*1)</f>
        <v>0</v>
      </c>
      <c r="H53" s="122">
        <f ca="1">SUMPRODUCT('5_Oferta Geração'!$H$5:$H$755,('5_Oferta Geração'!$Y$5:$Y$755&lt;=$B53)*('5_Oferta Geração'!$Z$5:$Z$755&gt;$B53),(('5_Oferta Geração'!$P$5:$P$755)=$G$4)*1)</f>
        <v>0</v>
      </c>
      <c r="I53" s="122">
        <f ca="1">SUMPRODUCT('5_Oferta Geração'!$G$5:$G$755,('5_Oferta Geração'!$Y$5:$Y$755&lt;=$B53)*('5_Oferta Geração'!$Z$5:$Z$755&gt;$B53),(('5_Oferta Geração'!$P$5:$P$755)=$I$4)*1)</f>
        <v>0</v>
      </c>
      <c r="J53" s="573">
        <f ca="1">SUMPRODUCT('5_Oferta Geração'!$H$5:$H$755,('5_Oferta Geração'!$Y$5:$Y$755&lt;=$B53)*('5_Oferta Geração'!$Z$5:$Z$755&gt;$B53),(('5_Oferta Geração'!$P$5:$P$755)=$I$4)*1)</f>
        <v>0</v>
      </c>
      <c r="K53" s="120"/>
      <c r="L53" s="120"/>
      <c r="M53" s="120"/>
      <c r="N53" s="120"/>
      <c r="O53" s="120"/>
      <c r="P53" s="123">
        <f t="shared" si="9"/>
        <v>31</v>
      </c>
      <c r="Q53" s="121">
        <v>45261</v>
      </c>
      <c r="R53" s="124">
        <f t="shared" ca="1" si="10"/>
        <v>0</v>
      </c>
      <c r="S53" s="124">
        <f t="shared" ca="1" si="11"/>
        <v>0</v>
      </c>
      <c r="T53" s="124">
        <f t="shared" ca="1" si="12"/>
        <v>0</v>
      </c>
      <c r="U53" s="124">
        <f t="shared" ca="1" si="13"/>
        <v>0</v>
      </c>
      <c r="V53" s="124">
        <f t="shared" ca="1" si="14"/>
        <v>0</v>
      </c>
      <c r="W53" s="124">
        <f t="shared" ca="1" si="15"/>
        <v>0</v>
      </c>
      <c r="X53" s="124">
        <f t="shared" ca="1" si="16"/>
        <v>0</v>
      </c>
      <c r="Y53" s="124">
        <f t="shared" ca="1" si="17"/>
        <v>0</v>
      </c>
    </row>
    <row r="54" spans="1:25" x14ac:dyDescent="0.25">
      <c r="A54" s="120"/>
      <c r="B54" s="121">
        <v>45292</v>
      </c>
      <c r="C54" s="122">
        <f ca="1">SUMPRODUCT('5_Oferta Geração'!$G$5:$G$755,('5_Oferta Geração'!$Y$5:$Y$755&lt;=$B54)*('5_Oferta Geração'!$Z$5:$Z$755&gt;$B54),(('5_Oferta Geração'!$P$5:$P$755)=$C$4)*1)</f>
        <v>0</v>
      </c>
      <c r="D54" s="122">
        <f ca="1">SUMPRODUCT('5_Oferta Geração'!$H$5:$H$755,('5_Oferta Geração'!$Y$5:$Y$755&lt;=$B54)*('5_Oferta Geração'!$Z$5:$Z$755&gt;$B54),(('5_Oferta Geração'!$P$5:$P$755)=$C$4)*1)</f>
        <v>0</v>
      </c>
      <c r="E54" s="122">
        <f ca="1">SUMPRODUCT('5_Oferta Geração'!$G$5:$G$755,('5_Oferta Geração'!$Y$5:$Y$755&lt;=$B54)*('5_Oferta Geração'!$Z$5:$Z$755&gt;$B54),(('5_Oferta Geração'!$P$5:$P$755)=$E$4)*1)</f>
        <v>0</v>
      </c>
      <c r="F54" s="122">
        <f ca="1">SUMPRODUCT('5_Oferta Geração'!$H$5:$H$755,('5_Oferta Geração'!$Y$5:$Y$755&lt;=$B54)*('5_Oferta Geração'!$Z$5:$Z$755&gt;$B54),(('5_Oferta Geração'!$P$5:$P$755)=$E$4)*1)</f>
        <v>0</v>
      </c>
      <c r="G54" s="122">
        <f ca="1">SUMPRODUCT('5_Oferta Geração'!$G$5:$G$755,('5_Oferta Geração'!$Y$5:$Y$755&lt;=$B54)*('5_Oferta Geração'!$Z$5:$Z$755&gt;$B54),(('5_Oferta Geração'!$P$5:$P$755)=$G$4)*1)</f>
        <v>0</v>
      </c>
      <c r="H54" s="122">
        <f ca="1">SUMPRODUCT('5_Oferta Geração'!$H$5:$H$755,('5_Oferta Geração'!$Y$5:$Y$755&lt;=$B54)*('5_Oferta Geração'!$Z$5:$Z$755&gt;$B54),(('5_Oferta Geração'!$P$5:$P$755)=$G$4)*1)</f>
        <v>0</v>
      </c>
      <c r="I54" s="122">
        <f ca="1">SUMPRODUCT('5_Oferta Geração'!$G$5:$G$755,('5_Oferta Geração'!$Y$5:$Y$755&lt;=$B54)*('5_Oferta Geração'!$Z$5:$Z$755&gt;$B54),(('5_Oferta Geração'!$P$5:$P$755)=$I$4)*1)</f>
        <v>0</v>
      </c>
      <c r="J54" s="573">
        <f ca="1">SUMPRODUCT('5_Oferta Geração'!$H$5:$H$755,('5_Oferta Geração'!$Y$5:$Y$755&lt;=$B54)*('5_Oferta Geração'!$Z$5:$Z$755&gt;$B54),(('5_Oferta Geração'!$P$5:$P$755)=$I$4)*1)</f>
        <v>0</v>
      </c>
      <c r="K54" s="120"/>
      <c r="L54" s="120"/>
      <c r="M54" s="120"/>
      <c r="N54" s="120"/>
      <c r="O54" s="120"/>
      <c r="P54" s="123">
        <f t="shared" si="9"/>
        <v>31</v>
      </c>
      <c r="Q54" s="121">
        <v>45292</v>
      </c>
      <c r="R54" s="124">
        <f t="shared" ca="1" si="10"/>
        <v>0</v>
      </c>
      <c r="S54" s="124">
        <f t="shared" ca="1" si="11"/>
        <v>0</v>
      </c>
      <c r="T54" s="124">
        <f t="shared" ca="1" si="12"/>
        <v>0</v>
      </c>
      <c r="U54" s="124">
        <f t="shared" ca="1" si="13"/>
        <v>0</v>
      </c>
      <c r="V54" s="124">
        <f t="shared" ca="1" si="14"/>
        <v>0</v>
      </c>
      <c r="W54" s="124">
        <f t="shared" ca="1" si="15"/>
        <v>0</v>
      </c>
      <c r="X54" s="124">
        <f t="shared" ca="1" si="16"/>
        <v>0</v>
      </c>
      <c r="Y54" s="124">
        <f t="shared" ca="1" si="17"/>
        <v>0</v>
      </c>
    </row>
    <row r="55" spans="1:25" x14ac:dyDescent="0.25">
      <c r="B55" s="125"/>
    </row>
    <row r="56" spans="1:25" x14ac:dyDescent="0.25">
      <c r="B56" s="125"/>
    </row>
    <row r="57" spans="1:25" x14ac:dyDescent="0.25">
      <c r="B57" s="125"/>
    </row>
    <row r="58" spans="1:25" x14ac:dyDescent="0.25">
      <c r="B58" s="125"/>
    </row>
    <row r="59" spans="1:25" x14ac:dyDescent="0.25">
      <c r="B59" s="125"/>
    </row>
    <row r="60" spans="1:25" x14ac:dyDescent="0.25">
      <c r="B60" s="125"/>
    </row>
    <row r="61" spans="1:25" x14ac:dyDescent="0.25">
      <c r="B61" s="125"/>
    </row>
    <row r="62" spans="1:25" x14ac:dyDescent="0.25">
      <c r="B62" s="125"/>
    </row>
    <row r="63" spans="1:25" x14ac:dyDescent="0.25">
      <c r="B63" s="125"/>
    </row>
    <row r="64" spans="1:25" x14ac:dyDescent="0.25">
      <c r="B64" s="125"/>
    </row>
    <row r="65" spans="2:25" x14ac:dyDescent="0.25">
      <c r="B65" s="125"/>
    </row>
    <row r="66" spans="2:25" x14ac:dyDescent="0.25">
      <c r="B66" s="125"/>
    </row>
    <row r="67" spans="2:25" x14ac:dyDescent="0.25">
      <c r="B67" s="125"/>
    </row>
    <row r="68" spans="2:25" x14ac:dyDescent="0.25">
      <c r="B68" s="125"/>
    </row>
    <row r="69" spans="2:25" x14ac:dyDescent="0.25">
      <c r="B69" s="125"/>
    </row>
    <row r="70" spans="2:25" x14ac:dyDescent="0.25">
      <c r="B70" s="125"/>
    </row>
    <row r="71" spans="2:25" x14ac:dyDescent="0.25">
      <c r="B71" s="125"/>
    </row>
    <row r="72" spans="2:25" x14ac:dyDescent="0.25">
      <c r="B72" s="125"/>
    </row>
    <row r="73" spans="2:25" x14ac:dyDescent="0.25">
      <c r="B73" s="125"/>
    </row>
    <row r="74" spans="2:25" x14ac:dyDescent="0.25">
      <c r="B74" s="125"/>
    </row>
    <row r="75" spans="2:25" x14ac:dyDescent="0.25">
      <c r="B75" s="125"/>
    </row>
    <row r="76" spans="2:25" x14ac:dyDescent="0.25">
      <c r="B76" s="125"/>
    </row>
    <row r="77" spans="2:25" x14ac:dyDescent="0.25">
      <c r="B77" s="739" t="s">
        <v>5820</v>
      </c>
      <c r="C77" s="739"/>
      <c r="D77" s="739"/>
      <c r="E77" s="739"/>
      <c r="F77" s="739"/>
      <c r="G77" s="739"/>
      <c r="H77" s="739"/>
      <c r="I77" s="739"/>
      <c r="J77" s="739"/>
      <c r="Q77" s="739" t="s">
        <v>5820</v>
      </c>
      <c r="R77" s="739"/>
      <c r="S77" s="739"/>
      <c r="T77" s="739"/>
      <c r="U77" s="739"/>
      <c r="V77" s="739"/>
      <c r="W77" s="739"/>
      <c r="X77" s="739"/>
      <c r="Y77" s="739"/>
    </row>
    <row r="78" spans="2:25" x14ac:dyDescent="0.25">
      <c r="B78" s="739"/>
      <c r="C78" s="739"/>
      <c r="D78" s="739"/>
      <c r="E78" s="739"/>
      <c r="F78" s="739"/>
      <c r="G78" s="739"/>
      <c r="H78" s="739"/>
      <c r="I78" s="739"/>
      <c r="J78" s="739"/>
      <c r="Q78" s="739"/>
      <c r="R78" s="739"/>
      <c r="S78" s="739"/>
      <c r="T78" s="739"/>
      <c r="U78" s="739"/>
      <c r="V78" s="739"/>
      <c r="W78" s="739"/>
      <c r="X78" s="739"/>
      <c r="Y78" s="739"/>
    </row>
    <row r="79" spans="2:25" x14ac:dyDescent="0.25">
      <c r="B79" s="119"/>
      <c r="C79" s="740" t="s">
        <v>5822</v>
      </c>
      <c r="D79" s="740"/>
      <c r="E79" s="740" t="s">
        <v>5823</v>
      </c>
      <c r="F79" s="740"/>
      <c r="G79" s="740" t="s">
        <v>5824</v>
      </c>
      <c r="H79" s="740"/>
      <c r="I79" s="740" t="s">
        <v>5825</v>
      </c>
      <c r="J79" s="740"/>
      <c r="Q79" s="119"/>
      <c r="R79" s="740" t="s">
        <v>5822</v>
      </c>
      <c r="S79" s="740"/>
      <c r="T79" s="740" t="s">
        <v>5823</v>
      </c>
      <c r="U79" s="740"/>
      <c r="V79" s="740" t="s">
        <v>5824</v>
      </c>
      <c r="W79" s="740"/>
      <c r="X79" s="740" t="s">
        <v>5825</v>
      </c>
      <c r="Y79" s="740"/>
    </row>
    <row r="80" spans="2:25" x14ac:dyDescent="0.25">
      <c r="B80" s="119"/>
      <c r="C80" s="119" t="s">
        <v>5826</v>
      </c>
      <c r="D80" s="119" t="s">
        <v>5827</v>
      </c>
      <c r="E80" s="119" t="s">
        <v>5826</v>
      </c>
      <c r="F80" s="119" t="s">
        <v>5827</v>
      </c>
      <c r="G80" s="119" t="s">
        <v>5826</v>
      </c>
      <c r="H80" s="119" t="s">
        <v>5827</v>
      </c>
      <c r="I80" s="119" t="s">
        <v>5826</v>
      </c>
      <c r="J80" s="119" t="s">
        <v>5827</v>
      </c>
      <c r="Q80" s="119"/>
      <c r="R80" s="119" t="s">
        <v>5826</v>
      </c>
      <c r="S80" s="119" t="s">
        <v>5827</v>
      </c>
      <c r="T80" s="119" t="s">
        <v>5826</v>
      </c>
      <c r="U80" s="119" t="s">
        <v>5827</v>
      </c>
      <c r="V80" s="119" t="s">
        <v>5826</v>
      </c>
      <c r="W80" s="119" t="s">
        <v>5827</v>
      </c>
      <c r="X80" s="119" t="s">
        <v>5826</v>
      </c>
      <c r="Y80" s="119" t="s">
        <v>5827</v>
      </c>
    </row>
    <row r="81" spans="2:32" x14ac:dyDescent="0.25">
      <c r="B81" s="121">
        <f t="shared" ref="B81:J81" si="18">B17</f>
        <v>44166</v>
      </c>
      <c r="C81" s="122">
        <f t="shared" ca="1" si="18"/>
        <v>0</v>
      </c>
      <c r="D81" s="122">
        <f t="shared" ca="1" si="18"/>
        <v>0</v>
      </c>
      <c r="E81" s="122">
        <f t="shared" ca="1" si="18"/>
        <v>0</v>
      </c>
      <c r="F81" s="122">
        <f t="shared" ca="1" si="18"/>
        <v>0</v>
      </c>
      <c r="G81" s="122">
        <f t="shared" ca="1" si="18"/>
        <v>0</v>
      </c>
      <c r="H81" s="122">
        <f t="shared" ca="1" si="18"/>
        <v>0</v>
      </c>
      <c r="I81" s="122">
        <f t="shared" ca="1" si="18"/>
        <v>0</v>
      </c>
      <c r="J81" s="122">
        <f t="shared" ca="1" si="18"/>
        <v>0</v>
      </c>
      <c r="P81" s="127">
        <f>'6_Balanço'!O13</f>
        <v>366</v>
      </c>
      <c r="Q81" s="121">
        <f>Q17</f>
        <v>44166</v>
      </c>
      <c r="R81" s="126">
        <f ca="1">C81*$P81*24/1000</f>
        <v>0</v>
      </c>
      <c r="S81" s="126">
        <f t="shared" ref="S81:Y84" ca="1" si="19">D81*$P81*24/1000</f>
        <v>0</v>
      </c>
      <c r="T81" s="126">
        <f t="shared" ca="1" si="19"/>
        <v>0</v>
      </c>
      <c r="U81" s="126">
        <f t="shared" ca="1" si="19"/>
        <v>0</v>
      </c>
      <c r="V81" s="126">
        <f t="shared" ca="1" si="19"/>
        <v>0</v>
      </c>
      <c r="W81" s="126">
        <f t="shared" ca="1" si="19"/>
        <v>0</v>
      </c>
      <c r="X81" s="126">
        <f t="shared" ca="1" si="19"/>
        <v>0</v>
      </c>
      <c r="Y81" s="126">
        <f t="shared" ca="1" si="19"/>
        <v>0</v>
      </c>
      <c r="AC81" s="133" t="e">
        <f ca="1">'6_Balanço'!E13/'7_Cálculo de Recurso'!S81</f>
        <v>#DIV/0!</v>
      </c>
      <c r="AD81" s="133" t="e">
        <f ca="1">'6_Balanço'!F13/'7_Cálculo de Recurso'!U81</f>
        <v>#DIV/0!</v>
      </c>
      <c r="AE81" s="133" t="e">
        <f ca="1">'6_Balanço'!G13/'7_Cálculo de Recurso'!W81</f>
        <v>#DIV/0!</v>
      </c>
      <c r="AF81" s="133" t="e">
        <f ca="1">'6_Balanço'!H13/'7_Cálculo de Recurso'!Y81</f>
        <v>#DIV/0!</v>
      </c>
    </row>
    <row r="82" spans="2:32" x14ac:dyDescent="0.25">
      <c r="B82" s="121">
        <f>B29</f>
        <v>44531</v>
      </c>
      <c r="C82" s="122">
        <f t="shared" ref="C82:J82" ca="1" si="20">C29</f>
        <v>0</v>
      </c>
      <c r="D82" s="122">
        <f t="shared" ca="1" si="20"/>
        <v>0</v>
      </c>
      <c r="E82" s="122">
        <f t="shared" ca="1" si="20"/>
        <v>0</v>
      </c>
      <c r="F82" s="122">
        <f t="shared" ca="1" si="20"/>
        <v>0</v>
      </c>
      <c r="G82" s="122">
        <f t="shared" ca="1" si="20"/>
        <v>0</v>
      </c>
      <c r="H82" s="122">
        <f t="shared" ca="1" si="20"/>
        <v>0</v>
      </c>
      <c r="I82" s="122">
        <f t="shared" ca="1" si="20"/>
        <v>0</v>
      </c>
      <c r="J82" s="122">
        <f t="shared" ca="1" si="20"/>
        <v>0</v>
      </c>
      <c r="P82" s="127">
        <f>'6_Balanço'!O14</f>
        <v>365</v>
      </c>
      <c r="Q82" s="121">
        <f>Q29</f>
        <v>44531</v>
      </c>
      <c r="R82" s="126">
        <f ca="1">C82*$P82*24/1000</f>
        <v>0</v>
      </c>
      <c r="S82" s="126">
        <f t="shared" ca="1" si="19"/>
        <v>0</v>
      </c>
      <c r="T82" s="126">
        <f t="shared" ca="1" si="19"/>
        <v>0</v>
      </c>
      <c r="U82" s="126">
        <f t="shared" ca="1" si="19"/>
        <v>0</v>
      </c>
      <c r="V82" s="126">
        <f t="shared" ca="1" si="19"/>
        <v>0</v>
      </c>
      <c r="W82" s="126">
        <f t="shared" ca="1" si="19"/>
        <v>0</v>
      </c>
      <c r="X82" s="126">
        <f t="shared" ca="1" si="19"/>
        <v>0</v>
      </c>
      <c r="Y82" s="126">
        <f t="shared" ca="1" si="19"/>
        <v>0</v>
      </c>
      <c r="AC82" s="133" t="e">
        <f ca="1">'6_Balanço'!E14/'7_Cálculo de Recurso'!S82</f>
        <v>#DIV/0!</v>
      </c>
      <c r="AD82" s="133" t="e">
        <f ca="1">'6_Balanço'!F14/'7_Cálculo de Recurso'!U82</f>
        <v>#DIV/0!</v>
      </c>
      <c r="AE82" s="133" t="e">
        <f ca="1">'6_Balanço'!G14/'7_Cálculo de Recurso'!W82</f>
        <v>#DIV/0!</v>
      </c>
      <c r="AF82" s="133" t="e">
        <f ca="1">'6_Balanço'!H14/'7_Cálculo de Recurso'!Y82</f>
        <v>#DIV/0!</v>
      </c>
    </row>
    <row r="83" spans="2:32" x14ac:dyDescent="0.25">
      <c r="B83" s="121">
        <f>B41</f>
        <v>44896</v>
      </c>
      <c r="C83" s="122">
        <f t="shared" ref="C83:J83" ca="1" si="21">C41</f>
        <v>0</v>
      </c>
      <c r="D83" s="122">
        <f t="shared" ca="1" si="21"/>
        <v>0</v>
      </c>
      <c r="E83" s="122">
        <f t="shared" ca="1" si="21"/>
        <v>0</v>
      </c>
      <c r="F83" s="122">
        <f t="shared" ca="1" si="21"/>
        <v>0</v>
      </c>
      <c r="G83" s="122">
        <f t="shared" ca="1" si="21"/>
        <v>0</v>
      </c>
      <c r="H83" s="122">
        <f t="shared" ca="1" si="21"/>
        <v>0</v>
      </c>
      <c r="I83" s="122">
        <f t="shared" ca="1" si="21"/>
        <v>0</v>
      </c>
      <c r="J83" s="122">
        <f t="shared" ca="1" si="21"/>
        <v>0</v>
      </c>
      <c r="P83" s="127">
        <f>'6_Balanço'!O15</f>
        <v>365</v>
      </c>
      <c r="Q83" s="121">
        <f>Q41</f>
        <v>44896</v>
      </c>
      <c r="R83" s="126">
        <f ca="1">C83*$P83*24/1000</f>
        <v>0</v>
      </c>
      <c r="S83" s="126">
        <f t="shared" ca="1" si="19"/>
        <v>0</v>
      </c>
      <c r="T83" s="126">
        <f t="shared" ca="1" si="19"/>
        <v>0</v>
      </c>
      <c r="U83" s="126">
        <f t="shared" ca="1" si="19"/>
        <v>0</v>
      </c>
      <c r="V83" s="126">
        <f t="shared" ca="1" si="19"/>
        <v>0</v>
      </c>
      <c r="W83" s="126">
        <f t="shared" ca="1" si="19"/>
        <v>0</v>
      </c>
      <c r="X83" s="126">
        <f t="shared" ca="1" si="19"/>
        <v>0</v>
      </c>
      <c r="Y83" s="126">
        <f t="shared" ca="1" si="19"/>
        <v>0</v>
      </c>
      <c r="AC83" s="133" t="e">
        <f ca="1">'6_Balanço'!E15/'7_Cálculo de Recurso'!S83</f>
        <v>#DIV/0!</v>
      </c>
      <c r="AD83" s="133" t="e">
        <f ca="1">'6_Balanço'!F15/'7_Cálculo de Recurso'!U83</f>
        <v>#DIV/0!</v>
      </c>
      <c r="AE83" s="133" t="e">
        <f ca="1">'6_Balanço'!G15/'7_Cálculo de Recurso'!W83</f>
        <v>#DIV/0!</v>
      </c>
      <c r="AF83" s="133" t="e">
        <f ca="1">'6_Balanço'!H15/'7_Cálculo de Recurso'!Y83</f>
        <v>#DIV/0!</v>
      </c>
    </row>
    <row r="84" spans="2:32" x14ac:dyDescent="0.25">
      <c r="B84" s="121">
        <f>B53</f>
        <v>45261</v>
      </c>
      <c r="C84" s="122">
        <f t="shared" ref="C84:J84" ca="1" si="22">C53</f>
        <v>0</v>
      </c>
      <c r="D84" s="122">
        <f t="shared" ca="1" si="22"/>
        <v>0</v>
      </c>
      <c r="E84" s="122">
        <f t="shared" ca="1" si="22"/>
        <v>0</v>
      </c>
      <c r="F84" s="122">
        <f t="shared" ca="1" si="22"/>
        <v>0</v>
      </c>
      <c r="G84" s="122">
        <f t="shared" ca="1" si="22"/>
        <v>0</v>
      </c>
      <c r="H84" s="122">
        <f t="shared" ca="1" si="22"/>
        <v>0</v>
      </c>
      <c r="I84" s="122">
        <f t="shared" ca="1" si="22"/>
        <v>0</v>
      </c>
      <c r="J84" s="122">
        <f t="shared" ca="1" si="22"/>
        <v>0</v>
      </c>
      <c r="P84" s="127">
        <f>'6_Balanço'!O16</f>
        <v>365</v>
      </c>
      <c r="Q84" s="121">
        <f>Q53</f>
        <v>45261</v>
      </c>
      <c r="R84" s="126">
        <f ca="1">C84*$P84*24/1000</f>
        <v>0</v>
      </c>
      <c r="S84" s="126">
        <f t="shared" ca="1" si="19"/>
        <v>0</v>
      </c>
      <c r="T84" s="126">
        <f t="shared" ca="1" si="19"/>
        <v>0</v>
      </c>
      <c r="U84" s="126">
        <f t="shared" ca="1" si="19"/>
        <v>0</v>
      </c>
      <c r="V84" s="126">
        <f t="shared" ca="1" si="19"/>
        <v>0</v>
      </c>
      <c r="W84" s="126">
        <f t="shared" ca="1" si="19"/>
        <v>0</v>
      </c>
      <c r="X84" s="126">
        <f t="shared" ca="1" si="19"/>
        <v>0</v>
      </c>
      <c r="Y84" s="126">
        <f t="shared" ca="1" si="19"/>
        <v>0</v>
      </c>
      <c r="AC84" s="133" t="e">
        <f ca="1">'6_Balanço'!E16/'7_Cálculo de Recurso'!S84</f>
        <v>#DIV/0!</v>
      </c>
      <c r="AD84" s="133" t="e">
        <f ca="1">'6_Balanço'!F16/'7_Cálculo de Recurso'!U84</f>
        <v>#DIV/0!</v>
      </c>
      <c r="AE84" s="133" t="e">
        <f ca="1">'6_Balanço'!G16/'7_Cálculo de Recurso'!W84</f>
        <v>#DIV/0!</v>
      </c>
      <c r="AF84" s="133" t="e">
        <f ca="1">'6_Balanço'!H16/'7_Cálculo de Recurso'!Y84</f>
        <v>#DIV/0!</v>
      </c>
    </row>
    <row r="85" spans="2:32" x14ac:dyDescent="0.25">
      <c r="B85" s="121"/>
      <c r="C85" s="129"/>
      <c r="D85" s="129"/>
      <c r="E85" s="129"/>
      <c r="F85" s="129"/>
      <c r="G85" s="129"/>
      <c r="H85" s="129"/>
      <c r="I85" s="129"/>
      <c r="J85" s="129"/>
    </row>
    <row r="86" spans="2:32" x14ac:dyDescent="0.25">
      <c r="B86" s="121"/>
      <c r="C86" s="129"/>
      <c r="D86" s="129"/>
      <c r="E86" s="129"/>
      <c r="F86" s="129"/>
      <c r="G86" s="129"/>
      <c r="H86" s="129"/>
      <c r="I86" s="129"/>
      <c r="J86" s="129"/>
    </row>
    <row r="87" spans="2:32" x14ac:dyDescent="0.25">
      <c r="B87" s="121"/>
      <c r="C87" s="129"/>
      <c r="D87" s="129"/>
      <c r="E87" s="129"/>
      <c r="F87" s="129"/>
      <c r="G87" s="129"/>
      <c r="H87" s="129"/>
      <c r="I87" s="129"/>
      <c r="J87" s="129"/>
    </row>
    <row r="88" spans="2:32" x14ac:dyDescent="0.25">
      <c r="B88" s="121"/>
      <c r="C88" s="129"/>
      <c r="D88" s="129"/>
      <c r="E88" s="129"/>
      <c r="F88" s="129"/>
      <c r="G88" s="129"/>
      <c r="H88" s="129"/>
      <c r="I88" s="129"/>
      <c r="J88" s="129"/>
    </row>
    <row r="89" spans="2:32" x14ac:dyDescent="0.25">
      <c r="B89" s="121"/>
      <c r="C89" s="129"/>
      <c r="D89" s="129"/>
      <c r="E89" s="129"/>
      <c r="F89" s="129"/>
      <c r="G89" s="129"/>
      <c r="H89" s="129"/>
      <c r="I89" s="129"/>
      <c r="J89" s="129"/>
    </row>
    <row r="90" spans="2:32" x14ac:dyDescent="0.25">
      <c r="B90" s="121"/>
      <c r="C90" s="129"/>
      <c r="D90" s="129"/>
      <c r="E90" s="129"/>
      <c r="F90" s="129"/>
      <c r="G90" s="129"/>
      <c r="H90" s="129"/>
      <c r="I90" s="129"/>
      <c r="J90" s="129"/>
    </row>
    <row r="91" spans="2:32" x14ac:dyDescent="0.25">
      <c r="B91" s="121"/>
      <c r="C91" s="129"/>
      <c r="D91" s="129"/>
      <c r="E91" s="129"/>
      <c r="F91" s="129"/>
      <c r="G91" s="129"/>
      <c r="H91" s="129"/>
      <c r="I91" s="129"/>
      <c r="J91" s="129"/>
    </row>
    <row r="92" spans="2:32" x14ac:dyDescent="0.25">
      <c r="B92" s="121"/>
      <c r="C92" s="129"/>
      <c r="D92" s="129"/>
      <c r="E92" s="129"/>
      <c r="F92" s="129"/>
      <c r="G92" s="129"/>
      <c r="H92" s="129"/>
      <c r="I92" s="129"/>
      <c r="J92" s="129"/>
    </row>
    <row r="93" spans="2:32" x14ac:dyDescent="0.25">
      <c r="B93" s="121"/>
      <c r="C93" s="129"/>
      <c r="D93" s="129"/>
      <c r="E93" s="129"/>
      <c r="F93" s="129"/>
      <c r="G93" s="129"/>
      <c r="H93" s="129"/>
      <c r="I93" s="129"/>
      <c r="J93" s="129"/>
    </row>
    <row r="94" spans="2:32" x14ac:dyDescent="0.25">
      <c r="B94" s="121"/>
      <c r="C94" s="129"/>
      <c r="D94" s="129"/>
      <c r="E94" s="129"/>
      <c r="F94" s="129"/>
      <c r="G94" s="129"/>
      <c r="H94" s="129"/>
      <c r="I94" s="129"/>
      <c r="J94" s="129"/>
    </row>
    <row r="95" spans="2:32" x14ac:dyDescent="0.25">
      <c r="B95" s="121"/>
      <c r="C95" s="129"/>
      <c r="D95" s="129"/>
      <c r="E95" s="129"/>
      <c r="F95" s="129"/>
      <c r="G95" s="129"/>
      <c r="H95" s="129"/>
      <c r="I95" s="129"/>
      <c r="J95" s="129"/>
    </row>
    <row r="96" spans="2:32" x14ac:dyDescent="0.25">
      <c r="B96" s="121"/>
      <c r="C96" s="129"/>
      <c r="D96" s="129"/>
      <c r="E96" s="129"/>
      <c r="F96" s="129"/>
      <c r="G96" s="129"/>
      <c r="H96" s="129"/>
      <c r="I96" s="129"/>
      <c r="J96" s="129"/>
    </row>
    <row r="97" spans="2:10" x14ac:dyDescent="0.25">
      <c r="B97" s="121"/>
      <c r="C97" s="129"/>
      <c r="D97" s="129"/>
      <c r="E97" s="129"/>
      <c r="F97" s="129"/>
      <c r="G97" s="129"/>
      <c r="H97" s="129"/>
      <c r="I97" s="129"/>
      <c r="J97" s="129"/>
    </row>
    <row r="98" spans="2:10" x14ac:dyDescent="0.25">
      <c r="B98" s="121"/>
      <c r="C98" s="129"/>
      <c r="D98" s="129"/>
      <c r="E98" s="129"/>
      <c r="F98" s="129"/>
      <c r="G98" s="129"/>
      <c r="H98" s="129"/>
      <c r="I98" s="129"/>
      <c r="J98" s="129"/>
    </row>
    <row r="99" spans="2:10" x14ac:dyDescent="0.25">
      <c r="B99" s="121"/>
      <c r="C99" s="129"/>
      <c r="D99" s="129"/>
      <c r="E99" s="129"/>
      <c r="F99" s="129"/>
      <c r="G99" s="129"/>
      <c r="H99" s="129"/>
      <c r="I99" s="129"/>
      <c r="J99" s="129"/>
    </row>
    <row r="100" spans="2:10" x14ac:dyDescent="0.25">
      <c r="B100" s="121"/>
      <c r="C100" s="129"/>
      <c r="D100" s="129"/>
      <c r="E100" s="129"/>
      <c r="F100" s="129"/>
      <c r="G100" s="129"/>
      <c r="H100" s="129"/>
      <c r="I100" s="129"/>
      <c r="J100" s="129"/>
    </row>
    <row r="101" spans="2:10" x14ac:dyDescent="0.25">
      <c r="B101" s="121"/>
      <c r="C101" s="129"/>
      <c r="D101" s="129"/>
      <c r="E101" s="129"/>
      <c r="F101" s="129"/>
      <c r="G101" s="129"/>
      <c r="H101" s="129"/>
      <c r="I101" s="129"/>
      <c r="J101" s="129"/>
    </row>
    <row r="102" spans="2:10" x14ac:dyDescent="0.25">
      <c r="B102" s="121"/>
      <c r="C102" s="129"/>
      <c r="D102" s="129"/>
      <c r="E102" s="129"/>
      <c r="F102" s="129"/>
      <c r="G102" s="129"/>
      <c r="H102" s="129"/>
      <c r="I102" s="129"/>
      <c r="J102" s="129"/>
    </row>
    <row r="103" spans="2:10" x14ac:dyDescent="0.25">
      <c r="B103" s="121"/>
      <c r="C103" s="129"/>
      <c r="D103" s="129"/>
      <c r="E103" s="129"/>
      <c r="F103" s="129"/>
      <c r="G103" s="129"/>
      <c r="H103" s="129"/>
      <c r="I103" s="129"/>
      <c r="J103" s="129"/>
    </row>
    <row r="104" spans="2:10" x14ac:dyDescent="0.25">
      <c r="B104" s="121"/>
      <c r="C104" s="129"/>
      <c r="D104" s="129"/>
      <c r="E104" s="129"/>
      <c r="F104" s="129"/>
      <c r="G104" s="129"/>
      <c r="H104" s="129"/>
      <c r="I104" s="129"/>
      <c r="J104" s="129"/>
    </row>
    <row r="105" spans="2:10" x14ac:dyDescent="0.25">
      <c r="B105" s="121"/>
      <c r="C105" s="129"/>
      <c r="D105" s="129"/>
      <c r="E105" s="129"/>
      <c r="F105" s="129"/>
      <c r="G105" s="129"/>
      <c r="H105" s="129"/>
      <c r="I105" s="129"/>
      <c r="J105" s="129"/>
    </row>
    <row r="106" spans="2:10" x14ac:dyDescent="0.25">
      <c r="B106" s="121"/>
      <c r="C106" s="129"/>
      <c r="D106" s="129"/>
      <c r="E106" s="129"/>
      <c r="F106" s="129"/>
      <c r="G106" s="129"/>
      <c r="H106" s="129"/>
      <c r="I106" s="129"/>
      <c r="J106" s="129"/>
    </row>
    <row r="107" spans="2:10" x14ac:dyDescent="0.25">
      <c r="B107" s="121"/>
      <c r="C107" s="129"/>
      <c r="D107" s="129"/>
      <c r="E107" s="129"/>
      <c r="F107" s="129"/>
      <c r="G107" s="129"/>
      <c r="H107" s="129"/>
      <c r="I107" s="129"/>
      <c r="J107" s="129"/>
    </row>
    <row r="108" spans="2:10" x14ac:dyDescent="0.25">
      <c r="B108" s="121"/>
      <c r="C108" s="129"/>
      <c r="D108" s="129"/>
      <c r="E108" s="129"/>
      <c r="F108" s="129"/>
      <c r="G108" s="129"/>
      <c r="H108" s="129"/>
      <c r="I108" s="129"/>
      <c r="J108" s="129"/>
    </row>
    <row r="109" spans="2:10" x14ac:dyDescent="0.25">
      <c r="B109" s="121"/>
      <c r="C109" s="129"/>
      <c r="D109" s="129"/>
      <c r="E109" s="129"/>
      <c r="F109" s="129"/>
      <c r="G109" s="129"/>
      <c r="H109" s="129"/>
      <c r="I109" s="129"/>
      <c r="J109" s="129"/>
    </row>
    <row r="110" spans="2:10" x14ac:dyDescent="0.25">
      <c r="B110" s="121"/>
      <c r="C110" s="129"/>
      <c r="D110" s="129"/>
      <c r="E110" s="129"/>
      <c r="F110" s="129"/>
      <c r="G110" s="129"/>
      <c r="H110" s="129"/>
      <c r="I110" s="129"/>
      <c r="J110" s="129"/>
    </row>
    <row r="111" spans="2:10" x14ac:dyDescent="0.25">
      <c r="B111" s="121"/>
      <c r="C111" s="129"/>
      <c r="D111" s="129"/>
      <c r="E111" s="129"/>
      <c r="F111" s="129"/>
      <c r="G111" s="129"/>
      <c r="H111" s="129"/>
      <c r="I111" s="129"/>
      <c r="J111" s="129"/>
    </row>
    <row r="112" spans="2:10" x14ac:dyDescent="0.25">
      <c r="B112" s="121"/>
      <c r="C112" s="129"/>
      <c r="D112" s="129"/>
      <c r="E112" s="129"/>
      <c r="F112" s="129"/>
      <c r="G112" s="129"/>
      <c r="H112" s="129"/>
      <c r="I112" s="129"/>
      <c r="J112" s="129"/>
    </row>
    <row r="113" spans="2:10" x14ac:dyDescent="0.25">
      <c r="B113" s="121"/>
      <c r="C113" s="129"/>
      <c r="D113" s="129"/>
      <c r="E113" s="129"/>
      <c r="F113" s="129"/>
      <c r="G113" s="129"/>
      <c r="H113" s="129"/>
      <c r="I113" s="129"/>
      <c r="J113" s="129"/>
    </row>
    <row r="114" spans="2:10" x14ac:dyDescent="0.25">
      <c r="B114" s="121"/>
      <c r="C114" s="129"/>
      <c r="D114" s="129"/>
      <c r="E114" s="129"/>
      <c r="F114" s="129"/>
      <c r="G114" s="129"/>
      <c r="H114" s="129"/>
      <c r="I114" s="129"/>
      <c r="J114" s="129"/>
    </row>
    <row r="115" spans="2:10" x14ac:dyDescent="0.25">
      <c r="B115" s="121"/>
      <c r="C115" s="129"/>
      <c r="D115" s="129"/>
      <c r="E115" s="129"/>
      <c r="F115" s="129"/>
      <c r="G115" s="129"/>
      <c r="H115" s="129"/>
      <c r="I115" s="129"/>
      <c r="J115" s="129"/>
    </row>
    <row r="116" spans="2:10" x14ac:dyDescent="0.25">
      <c r="B116" s="121"/>
      <c r="C116" s="129"/>
      <c r="D116" s="129"/>
      <c r="E116" s="129"/>
      <c r="F116" s="129"/>
      <c r="G116" s="129"/>
      <c r="H116" s="129"/>
      <c r="I116" s="129"/>
      <c r="J116" s="129"/>
    </row>
    <row r="117" spans="2:10" x14ac:dyDescent="0.25">
      <c r="B117" s="121"/>
      <c r="C117" s="129"/>
      <c r="D117" s="129"/>
      <c r="E117" s="129"/>
      <c r="F117" s="129"/>
      <c r="G117" s="129"/>
      <c r="H117" s="129"/>
      <c r="I117" s="129"/>
      <c r="J117" s="129"/>
    </row>
    <row r="118" spans="2:10" x14ac:dyDescent="0.25">
      <c r="B118" s="121"/>
      <c r="C118" s="129"/>
      <c r="D118" s="129"/>
      <c r="E118" s="129"/>
      <c r="F118" s="129"/>
      <c r="G118" s="129"/>
      <c r="H118" s="129"/>
      <c r="I118" s="129"/>
      <c r="J118" s="129"/>
    </row>
    <row r="119" spans="2:10" x14ac:dyDescent="0.25">
      <c r="B119" s="121"/>
      <c r="C119" s="129"/>
      <c r="D119" s="129"/>
      <c r="E119" s="129"/>
      <c r="F119" s="129"/>
      <c r="G119" s="129"/>
      <c r="H119" s="129"/>
      <c r="I119" s="129"/>
      <c r="J119" s="129"/>
    </row>
    <row r="120" spans="2:10" x14ac:dyDescent="0.25">
      <c r="B120" s="121"/>
      <c r="C120" s="129"/>
      <c r="D120" s="129"/>
      <c r="E120" s="129"/>
      <c r="F120" s="129"/>
      <c r="G120" s="129"/>
      <c r="H120" s="129"/>
      <c r="I120" s="129"/>
      <c r="J120" s="129"/>
    </row>
    <row r="121" spans="2:10" x14ac:dyDescent="0.25">
      <c r="B121" s="121"/>
      <c r="C121" s="129"/>
      <c r="D121" s="129"/>
      <c r="E121" s="129"/>
      <c r="F121" s="129"/>
      <c r="G121" s="129"/>
      <c r="H121" s="129"/>
      <c r="I121" s="129"/>
      <c r="J121" s="129"/>
    </row>
    <row r="122" spans="2:10" x14ac:dyDescent="0.25">
      <c r="B122" s="121"/>
      <c r="C122" s="129"/>
      <c r="D122" s="129"/>
      <c r="E122" s="129"/>
      <c r="F122" s="129"/>
      <c r="G122" s="129"/>
      <c r="H122" s="129"/>
      <c r="I122" s="129"/>
      <c r="J122" s="129"/>
    </row>
    <row r="123" spans="2:10" x14ac:dyDescent="0.25">
      <c r="B123" s="121"/>
      <c r="C123" s="129"/>
      <c r="D123" s="129"/>
      <c r="E123" s="129"/>
      <c r="F123" s="129"/>
      <c r="G123" s="129"/>
      <c r="H123" s="129"/>
      <c r="I123" s="129"/>
      <c r="J123" s="129"/>
    </row>
    <row r="124" spans="2:10" x14ac:dyDescent="0.25">
      <c r="B124" s="121"/>
      <c r="C124" s="129"/>
      <c r="D124" s="129"/>
      <c r="E124" s="129"/>
      <c r="F124" s="129"/>
      <c r="G124" s="129"/>
      <c r="H124" s="129"/>
      <c r="I124" s="129"/>
      <c r="J124" s="129"/>
    </row>
    <row r="125" spans="2:10" x14ac:dyDescent="0.25">
      <c r="B125" s="121"/>
      <c r="C125" s="129"/>
      <c r="D125" s="129"/>
      <c r="E125" s="129"/>
      <c r="F125" s="129"/>
      <c r="G125" s="129"/>
      <c r="H125" s="129"/>
      <c r="I125" s="129"/>
      <c r="J125" s="129"/>
    </row>
    <row r="126" spans="2:10" x14ac:dyDescent="0.25">
      <c r="B126" s="121"/>
      <c r="C126" s="129"/>
      <c r="D126" s="129"/>
      <c r="E126" s="129"/>
      <c r="F126" s="129"/>
      <c r="G126" s="129"/>
      <c r="H126" s="129"/>
      <c r="I126" s="129"/>
      <c r="J126" s="129"/>
    </row>
    <row r="127" spans="2:10" x14ac:dyDescent="0.25">
      <c r="B127" s="121"/>
      <c r="C127" s="129"/>
      <c r="D127" s="129"/>
      <c r="E127" s="129"/>
      <c r="F127" s="129"/>
      <c r="G127" s="129"/>
      <c r="H127" s="129"/>
      <c r="I127" s="129"/>
      <c r="J127" s="129"/>
    </row>
    <row r="128" spans="2:10" x14ac:dyDescent="0.25">
      <c r="B128" s="121"/>
      <c r="C128" s="129"/>
      <c r="D128" s="129"/>
      <c r="E128" s="129"/>
      <c r="F128" s="129"/>
      <c r="G128" s="129"/>
      <c r="H128" s="129"/>
      <c r="I128" s="129"/>
      <c r="J128" s="129"/>
    </row>
    <row r="129" spans="2:10" x14ac:dyDescent="0.25">
      <c r="B129" s="121"/>
      <c r="C129" s="129"/>
      <c r="D129" s="129"/>
      <c r="E129" s="129"/>
      <c r="F129" s="129"/>
      <c r="G129" s="129"/>
      <c r="H129" s="129"/>
      <c r="I129" s="129"/>
      <c r="J129" s="129"/>
    </row>
    <row r="130" spans="2:10" x14ac:dyDescent="0.25">
      <c r="B130" s="121"/>
      <c r="C130" s="129"/>
      <c r="D130" s="129"/>
      <c r="E130" s="129"/>
      <c r="F130" s="129"/>
      <c r="G130" s="129"/>
      <c r="H130" s="129"/>
      <c r="I130" s="129"/>
      <c r="J130" s="129"/>
    </row>
    <row r="131" spans="2:10" x14ac:dyDescent="0.25">
      <c r="B131" s="121"/>
      <c r="C131" s="129"/>
      <c r="D131" s="129"/>
      <c r="E131" s="129"/>
      <c r="F131" s="129"/>
      <c r="G131" s="129"/>
      <c r="H131" s="129"/>
      <c r="I131" s="129"/>
      <c r="J131" s="129"/>
    </row>
    <row r="132" spans="2:10" x14ac:dyDescent="0.25">
      <c r="B132" s="121"/>
      <c r="C132" s="129"/>
      <c r="D132" s="129"/>
      <c r="E132" s="129"/>
      <c r="F132" s="129"/>
      <c r="G132" s="129"/>
      <c r="H132" s="129"/>
      <c r="I132" s="129"/>
      <c r="J132" s="129"/>
    </row>
    <row r="133" spans="2:10" x14ac:dyDescent="0.25">
      <c r="B133" s="121"/>
      <c r="C133" s="129"/>
      <c r="D133" s="129"/>
      <c r="E133" s="129"/>
      <c r="F133" s="129"/>
      <c r="G133" s="129"/>
      <c r="H133" s="129"/>
      <c r="I133" s="129"/>
      <c r="J133" s="129"/>
    </row>
    <row r="134" spans="2:10" x14ac:dyDescent="0.25">
      <c r="B134" s="121"/>
      <c r="C134" s="129"/>
      <c r="D134" s="129"/>
      <c r="E134" s="129"/>
      <c r="F134" s="129"/>
      <c r="G134" s="129"/>
      <c r="H134" s="129"/>
      <c r="I134" s="129"/>
      <c r="J134" s="129"/>
    </row>
    <row r="135" spans="2:10" x14ac:dyDescent="0.25">
      <c r="B135" s="121"/>
      <c r="C135" s="129"/>
      <c r="D135" s="129"/>
      <c r="E135" s="129"/>
      <c r="F135" s="129"/>
      <c r="G135" s="129"/>
      <c r="H135" s="129"/>
      <c r="I135" s="129"/>
      <c r="J135" s="129"/>
    </row>
    <row r="136" spans="2:10" x14ac:dyDescent="0.25">
      <c r="B136" s="121"/>
      <c r="C136" s="129"/>
      <c r="D136" s="129"/>
      <c r="E136" s="129"/>
      <c r="F136" s="129"/>
      <c r="G136" s="129"/>
      <c r="H136" s="129"/>
      <c r="I136" s="129"/>
      <c r="J136" s="129"/>
    </row>
  </sheetData>
  <sheetProtection formatCells="0" formatColumns="0" formatRows="0" insertColumns="0" insertRows="0" insertHyperlinks="0" deleteColumns="0" deleteRows="0" sort="0" autoFilter="0" pivotTables="0"/>
  <mergeCells count="20">
    <mergeCell ref="B77:J78"/>
    <mergeCell ref="Q77:Y78"/>
    <mergeCell ref="C79:D79"/>
    <mergeCell ref="E79:F79"/>
    <mergeCell ref="G79:H79"/>
    <mergeCell ref="I79:J79"/>
    <mergeCell ref="R79:S79"/>
    <mergeCell ref="T79:U79"/>
    <mergeCell ref="V79:W79"/>
    <mergeCell ref="X79:Y79"/>
    <mergeCell ref="B2:J3"/>
    <mergeCell ref="Q2:Y3"/>
    <mergeCell ref="C4:D4"/>
    <mergeCell ref="E4:F4"/>
    <mergeCell ref="G4:H4"/>
    <mergeCell ref="I4:J4"/>
    <mergeCell ref="R4:S4"/>
    <mergeCell ref="T4:U4"/>
    <mergeCell ref="V4:W4"/>
    <mergeCell ref="X4:Y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theme="9"/>
  </sheetPr>
  <dimension ref="B1:O68"/>
  <sheetViews>
    <sheetView zoomScale="70" zoomScaleNormal="70" zoomScaleSheetLayoutView="100" workbookViewId="0">
      <selection activeCell="F38" sqref="F38:I38"/>
    </sheetView>
  </sheetViews>
  <sheetFormatPr defaultColWidth="9.140625" defaultRowHeight="15" x14ac:dyDescent="0.25"/>
  <cols>
    <col min="1" max="1" width="2.42578125" style="435" customWidth="1"/>
    <col min="2" max="2" width="7.5703125" style="477" customWidth="1"/>
    <col min="3" max="3" width="43.85546875" style="435" customWidth="1"/>
    <col min="4" max="4" width="13.28515625" style="435" customWidth="1"/>
    <col min="5" max="5" width="19.85546875" style="435" customWidth="1"/>
    <col min="6" max="6" width="17.85546875" style="435" customWidth="1"/>
    <col min="7" max="7" width="29.5703125" style="435" customWidth="1"/>
    <col min="8" max="8" width="17.140625" style="435" customWidth="1"/>
    <col min="9" max="9" width="38.42578125" style="435" customWidth="1"/>
    <col min="10" max="10" width="1" style="435" customWidth="1"/>
    <col min="11" max="11" width="6.140625" style="435" customWidth="1"/>
    <col min="12" max="16384" width="9.140625" style="435"/>
  </cols>
  <sheetData>
    <row r="1" spans="2:15" s="423" customFormat="1" ht="13.7" customHeight="1" thickBot="1" x14ac:dyDescent="0.25">
      <c r="H1" s="424"/>
      <c r="I1" s="424"/>
      <c r="J1" s="424"/>
      <c r="K1" s="424"/>
      <c r="L1" s="424"/>
      <c r="M1" s="424"/>
    </row>
    <row r="2" spans="2:15" s="423" customFormat="1" ht="23.85" customHeight="1" x14ac:dyDescent="0.3">
      <c r="B2" s="767" t="s">
        <v>39</v>
      </c>
      <c r="C2" s="768"/>
      <c r="D2" s="768"/>
      <c r="E2" s="768"/>
      <c r="F2" s="768"/>
      <c r="G2" s="768"/>
      <c r="H2" s="768"/>
      <c r="I2" s="768"/>
      <c r="J2" s="768"/>
      <c r="K2" s="769"/>
      <c r="L2" s="425"/>
      <c r="M2" s="424"/>
    </row>
    <row r="3" spans="2:15" s="423" customFormat="1" ht="25.35" customHeight="1" thickBot="1" x14ac:dyDescent="0.25">
      <c r="B3" s="426"/>
      <c r="C3" s="427"/>
      <c r="D3" s="427"/>
      <c r="E3" s="427"/>
      <c r="F3" s="427"/>
      <c r="G3" s="427"/>
      <c r="H3" s="427"/>
      <c r="I3" s="427"/>
      <c r="J3" s="427"/>
      <c r="K3" s="428"/>
      <c r="L3" s="427"/>
      <c r="M3" s="424"/>
    </row>
    <row r="4" spans="2:15" ht="15.75" thickBot="1" x14ac:dyDescent="0.3">
      <c r="B4" s="429" t="s">
        <v>73</v>
      </c>
      <c r="C4" s="430" t="s">
        <v>5</v>
      </c>
      <c r="D4" s="667">
        <f>'1_Aspectos Geográficos'!$D$4</f>
        <v>0</v>
      </c>
      <c r="E4" s="668"/>
      <c r="F4" s="431" t="s">
        <v>75</v>
      </c>
      <c r="G4" s="432" t="s">
        <v>8</v>
      </c>
      <c r="H4" s="169" t="str">
        <f>IFERROR(VLOOKUP($D$4,dados,4,FALSE),"")</f>
        <v/>
      </c>
      <c r="I4" s="433"/>
      <c r="J4" s="433"/>
      <c r="K4" s="434"/>
    </row>
    <row r="5" spans="2:15" ht="9.75" customHeight="1" thickBot="1" x14ac:dyDescent="0.3">
      <c r="B5" s="429"/>
      <c r="C5" s="432"/>
      <c r="D5" s="436"/>
      <c r="E5" s="430"/>
      <c r="F5" s="431"/>
      <c r="G5" s="437"/>
      <c r="H5" s="438"/>
      <c r="I5" s="433"/>
      <c r="J5" s="433"/>
      <c r="K5" s="434"/>
    </row>
    <row r="6" spans="2:15" ht="15.75" thickBot="1" x14ac:dyDescent="0.3">
      <c r="B6" s="429" t="s">
        <v>74</v>
      </c>
      <c r="C6" s="430" t="s">
        <v>24</v>
      </c>
      <c r="D6" s="667">
        <f>'1_Aspectos Geográficos'!$D$10</f>
        <v>0</v>
      </c>
      <c r="E6" s="668"/>
      <c r="F6" s="431" t="s">
        <v>76</v>
      </c>
      <c r="G6" s="432" t="s">
        <v>5771</v>
      </c>
      <c r="H6" s="170">
        <f>'1_Aspectos Geográficos'!$K$10</f>
        <v>0</v>
      </c>
      <c r="I6" s="433"/>
      <c r="J6" s="433"/>
      <c r="K6" s="434"/>
    </row>
    <row r="7" spans="2:15" ht="15.6" customHeight="1" thickBot="1" x14ac:dyDescent="0.3">
      <c r="B7" s="429"/>
      <c r="C7" s="430"/>
      <c r="D7" s="148"/>
      <c r="E7" s="148"/>
      <c r="F7" s="179"/>
      <c r="G7" s="431"/>
      <c r="H7" s="432"/>
      <c r="I7" s="432"/>
      <c r="J7" s="153"/>
      <c r="K7" s="434"/>
    </row>
    <row r="8" spans="2:15" ht="15.6" customHeight="1" x14ac:dyDescent="0.25">
      <c r="B8" s="429" t="s">
        <v>77</v>
      </c>
      <c r="C8" s="430" t="s">
        <v>11386</v>
      </c>
      <c r="D8" s="761" t="str">
        <f ca="1">IF('6_Balanço'!V23&lt;0,((ROUND(ABS('6_Balanço'!V23),2))),"-")</f>
        <v>-</v>
      </c>
      <c r="E8" s="762"/>
      <c r="F8" s="566">
        <f>'6_Balanço'!C23</f>
        <v>2020</v>
      </c>
      <c r="G8" s="431"/>
      <c r="H8" s="432"/>
      <c r="I8" s="432"/>
      <c r="J8" s="153"/>
      <c r="K8" s="434"/>
    </row>
    <row r="9" spans="2:15" ht="15.6" customHeight="1" x14ac:dyDescent="0.25">
      <c r="B9" s="429"/>
      <c r="C9" s="430"/>
      <c r="D9" s="763" t="str">
        <f ca="1">IF('6_Balanço'!V24&lt;0,((ROUND(ABS('6_Balanço'!V24),2))),"-")</f>
        <v>-</v>
      </c>
      <c r="E9" s="764"/>
      <c r="F9" s="567">
        <f>'6_Balanço'!C24</f>
        <v>2021</v>
      </c>
      <c r="G9" s="431"/>
      <c r="H9" s="432"/>
      <c r="I9" s="432"/>
      <c r="J9" s="153"/>
      <c r="K9" s="434"/>
    </row>
    <row r="10" spans="2:15" ht="15.6" customHeight="1" x14ac:dyDescent="0.25">
      <c r="B10" s="429"/>
      <c r="C10" s="430"/>
      <c r="D10" s="763" t="str">
        <f ca="1">IF('6_Balanço'!V25&lt;0,((ROUND(ABS('6_Balanço'!V25),2))),"-")</f>
        <v>-</v>
      </c>
      <c r="E10" s="764"/>
      <c r="F10" s="567">
        <f>'6_Balanço'!C25</f>
        <v>2022</v>
      </c>
      <c r="G10" s="431"/>
      <c r="H10" s="432"/>
      <c r="I10" s="432"/>
      <c r="J10" s="153"/>
      <c r="K10" s="434"/>
    </row>
    <row r="11" spans="2:15" ht="15.6" customHeight="1" thickBot="1" x14ac:dyDescent="0.3">
      <c r="B11" s="429"/>
      <c r="C11" s="430"/>
      <c r="D11" s="765" t="str">
        <f ca="1">IF('6_Balanço'!V26&lt;0,((ROUND(ABS('6_Balanço'!V26),2))),"-")</f>
        <v>-</v>
      </c>
      <c r="E11" s="766"/>
      <c r="F11" s="568">
        <f>'6_Balanço'!C26</f>
        <v>2023</v>
      </c>
      <c r="G11" s="431"/>
      <c r="H11" s="432"/>
      <c r="I11" s="432"/>
      <c r="J11" s="153"/>
      <c r="K11" s="434"/>
    </row>
    <row r="12" spans="2:15" ht="15.6" customHeight="1" x14ac:dyDescent="0.25">
      <c r="B12" s="429"/>
      <c r="C12" s="430"/>
      <c r="D12" s="148"/>
      <c r="E12" s="148"/>
      <c r="F12" s="179"/>
      <c r="G12" s="431"/>
      <c r="H12" s="432"/>
      <c r="I12" s="432"/>
      <c r="J12" s="153"/>
      <c r="K12" s="434"/>
    </row>
    <row r="13" spans="2:15" ht="15.6" customHeight="1" thickBot="1" x14ac:dyDescent="0.3">
      <c r="B13" s="429"/>
      <c r="C13" s="430"/>
      <c r="D13" s="148"/>
      <c r="E13" s="148"/>
      <c r="F13" s="179"/>
      <c r="G13" s="431"/>
      <c r="H13" s="432"/>
      <c r="I13" s="432"/>
      <c r="J13" s="153"/>
      <c r="K13" s="434"/>
    </row>
    <row r="14" spans="2:15" ht="16.350000000000001" customHeight="1" x14ac:dyDescent="0.25">
      <c r="B14" s="429"/>
      <c r="C14" s="746" t="s">
        <v>5868</v>
      </c>
      <c r="D14" s="747"/>
      <c r="E14" s="747"/>
      <c r="F14" s="747"/>
      <c r="G14" s="747"/>
      <c r="H14" s="747"/>
      <c r="I14" s="748"/>
      <c r="J14" s="439"/>
      <c r="K14" s="434"/>
    </row>
    <row r="15" spans="2:15" ht="10.9" customHeight="1" thickBot="1" x14ac:dyDescent="0.3">
      <c r="B15" s="440"/>
      <c r="C15" s="441"/>
      <c r="D15" s="442"/>
      <c r="E15" s="442"/>
      <c r="F15" s="442"/>
      <c r="G15" s="442"/>
      <c r="H15" s="442"/>
      <c r="I15" s="443"/>
      <c r="J15" s="387"/>
      <c r="K15" s="444"/>
      <c r="L15" s="445"/>
      <c r="M15" s="445"/>
      <c r="N15" s="445"/>
      <c r="O15" s="433"/>
    </row>
    <row r="16" spans="2:15" ht="38.25" x14ac:dyDescent="0.25">
      <c r="B16" s="446" t="s">
        <v>5869</v>
      </c>
      <c r="C16" s="447" t="s">
        <v>5870</v>
      </c>
      <c r="D16" s="448" t="s">
        <v>5871</v>
      </c>
      <c r="E16" s="448" t="s">
        <v>5872</v>
      </c>
      <c r="F16" s="448" t="s">
        <v>5873</v>
      </c>
      <c r="G16" s="448" t="s">
        <v>5874</v>
      </c>
      <c r="H16" s="448" t="s">
        <v>5953</v>
      </c>
      <c r="I16" s="449" t="s">
        <v>5875</v>
      </c>
      <c r="J16" s="439"/>
      <c r="K16" s="434"/>
      <c r="L16" s="433"/>
      <c r="M16" s="433"/>
      <c r="N16" s="385"/>
      <c r="O16" s="433"/>
    </row>
    <row r="17" spans="2:11" ht="13.7" customHeight="1" x14ac:dyDescent="0.25">
      <c r="B17" s="429"/>
      <c r="C17" s="478"/>
      <c r="D17" s="479" t="s">
        <v>5946</v>
      </c>
      <c r="E17" s="479" t="s">
        <v>5946</v>
      </c>
      <c r="F17" s="480"/>
      <c r="G17" s="481"/>
      <c r="H17" s="481"/>
      <c r="I17" s="482"/>
      <c r="J17" s="439"/>
      <c r="K17" s="434"/>
    </row>
    <row r="18" spans="2:11" ht="13.7" customHeight="1" x14ac:dyDescent="0.25">
      <c r="B18" s="429"/>
      <c r="C18" s="483"/>
      <c r="D18" s="484" t="s">
        <v>5946</v>
      </c>
      <c r="E18" s="485" t="s">
        <v>5946</v>
      </c>
      <c r="F18" s="486"/>
      <c r="G18" s="487"/>
      <c r="H18" s="487"/>
      <c r="I18" s="488"/>
      <c r="J18" s="439"/>
      <c r="K18" s="434"/>
    </row>
    <row r="19" spans="2:11" ht="13.7" customHeight="1" x14ac:dyDescent="0.25">
      <c r="B19" s="429"/>
      <c r="C19" s="489"/>
      <c r="D19" s="479" t="s">
        <v>5946</v>
      </c>
      <c r="E19" s="479" t="s">
        <v>5946</v>
      </c>
      <c r="F19" s="480"/>
      <c r="G19" s="481"/>
      <c r="H19" s="481"/>
      <c r="I19" s="482"/>
      <c r="J19" s="439"/>
      <c r="K19" s="434"/>
    </row>
    <row r="20" spans="2:11" ht="13.7" customHeight="1" x14ac:dyDescent="0.25">
      <c r="B20" s="429"/>
      <c r="C20" s="483"/>
      <c r="D20" s="484" t="s">
        <v>5946</v>
      </c>
      <c r="E20" s="485"/>
      <c r="F20" s="486"/>
      <c r="G20" s="487"/>
      <c r="H20" s="487"/>
      <c r="I20" s="488"/>
      <c r="J20" s="439"/>
      <c r="K20" s="434"/>
    </row>
    <row r="21" spans="2:11" ht="13.7" customHeight="1" x14ac:dyDescent="0.25">
      <c r="B21" s="429"/>
      <c r="C21" s="489"/>
      <c r="D21" s="479" t="s">
        <v>5946</v>
      </c>
      <c r="E21" s="479" t="s">
        <v>5946</v>
      </c>
      <c r="F21" s="480"/>
      <c r="G21" s="481"/>
      <c r="H21" s="481"/>
      <c r="I21" s="482"/>
      <c r="J21" s="439"/>
      <c r="K21" s="434"/>
    </row>
    <row r="22" spans="2:11" ht="13.7" customHeight="1" x14ac:dyDescent="0.25">
      <c r="B22" s="429"/>
      <c r="C22" s="483"/>
      <c r="D22" s="484" t="s">
        <v>5946</v>
      </c>
      <c r="E22" s="485" t="s">
        <v>5946</v>
      </c>
      <c r="F22" s="486"/>
      <c r="G22" s="487"/>
      <c r="H22" s="487"/>
      <c r="I22" s="488"/>
      <c r="J22" s="439"/>
      <c r="K22" s="434"/>
    </row>
    <row r="23" spans="2:11" ht="13.7" customHeight="1" x14ac:dyDescent="0.25">
      <c r="B23" s="429"/>
      <c r="C23" s="489"/>
      <c r="D23" s="479" t="s">
        <v>5946</v>
      </c>
      <c r="E23" s="479" t="s">
        <v>5946</v>
      </c>
      <c r="F23" s="480"/>
      <c r="G23" s="481"/>
      <c r="H23" s="481"/>
      <c r="I23" s="482"/>
      <c r="J23" s="439"/>
      <c r="K23" s="434"/>
    </row>
    <row r="24" spans="2:11" ht="13.7" customHeight="1" x14ac:dyDescent="0.25">
      <c r="B24" s="429"/>
      <c r="C24" s="483"/>
      <c r="D24" s="484" t="s">
        <v>5946</v>
      </c>
      <c r="E24" s="485" t="s">
        <v>5946</v>
      </c>
      <c r="F24" s="486"/>
      <c r="G24" s="487"/>
      <c r="H24" s="487"/>
      <c r="I24" s="488"/>
      <c r="J24" s="439"/>
      <c r="K24" s="434"/>
    </row>
    <row r="25" spans="2:11" ht="13.7" customHeight="1" x14ac:dyDescent="0.25">
      <c r="B25" s="429"/>
      <c r="C25" s="489"/>
      <c r="D25" s="479" t="s">
        <v>5946</v>
      </c>
      <c r="E25" s="479" t="s">
        <v>5946</v>
      </c>
      <c r="F25" s="480"/>
      <c r="G25" s="481"/>
      <c r="H25" s="481"/>
      <c r="I25" s="482"/>
      <c r="J25" s="439"/>
      <c r="K25" s="434"/>
    </row>
    <row r="26" spans="2:11" ht="13.7" customHeight="1" x14ac:dyDescent="0.25">
      <c r="B26" s="429"/>
      <c r="C26" s="483"/>
      <c r="D26" s="484" t="s">
        <v>5946</v>
      </c>
      <c r="E26" s="485" t="s">
        <v>5946</v>
      </c>
      <c r="F26" s="486"/>
      <c r="G26" s="487"/>
      <c r="H26" s="487"/>
      <c r="I26" s="488"/>
      <c r="J26" s="439"/>
      <c r="K26" s="434"/>
    </row>
    <row r="27" spans="2:11" ht="13.7" customHeight="1" x14ac:dyDescent="0.25">
      <c r="B27" s="429"/>
      <c r="C27" s="489"/>
      <c r="D27" s="479" t="s">
        <v>5946</v>
      </c>
      <c r="E27" s="479" t="s">
        <v>5946</v>
      </c>
      <c r="F27" s="480"/>
      <c r="G27" s="481"/>
      <c r="H27" s="481"/>
      <c r="I27" s="482"/>
      <c r="J27" s="439"/>
      <c r="K27" s="434"/>
    </row>
    <row r="28" spans="2:11" ht="13.7" customHeight="1" x14ac:dyDescent="0.25">
      <c r="B28" s="429"/>
      <c r="C28" s="483"/>
      <c r="D28" s="484" t="s">
        <v>5946</v>
      </c>
      <c r="E28" s="485" t="s">
        <v>5946</v>
      </c>
      <c r="F28" s="486"/>
      <c r="G28" s="487"/>
      <c r="H28" s="487"/>
      <c r="I28" s="488"/>
      <c r="J28" s="439"/>
      <c r="K28" s="434"/>
    </row>
    <row r="29" spans="2:11" ht="13.7" customHeight="1" x14ac:dyDescent="0.25">
      <c r="B29" s="429"/>
      <c r="C29" s="489"/>
      <c r="D29" s="479" t="s">
        <v>5946</v>
      </c>
      <c r="E29" s="479" t="s">
        <v>5946</v>
      </c>
      <c r="F29" s="480"/>
      <c r="G29" s="481"/>
      <c r="H29" s="481"/>
      <c r="I29" s="482"/>
      <c r="J29" s="439"/>
      <c r="K29" s="434"/>
    </row>
    <row r="30" spans="2:11" ht="13.7" customHeight="1" x14ac:dyDescent="0.25">
      <c r="B30" s="429"/>
      <c r="C30" s="483"/>
      <c r="D30" s="484" t="s">
        <v>5946</v>
      </c>
      <c r="E30" s="485" t="s">
        <v>5946</v>
      </c>
      <c r="F30" s="486"/>
      <c r="G30" s="487"/>
      <c r="H30" s="487"/>
      <c r="I30" s="488"/>
      <c r="J30" s="439"/>
      <c r="K30" s="434"/>
    </row>
    <row r="31" spans="2:11" ht="13.7" customHeight="1" thickBot="1" x14ac:dyDescent="0.3">
      <c r="B31" s="429"/>
      <c r="C31" s="490"/>
      <c r="D31" s="491" t="s">
        <v>5946</v>
      </c>
      <c r="E31" s="491" t="s">
        <v>5946</v>
      </c>
      <c r="F31" s="492"/>
      <c r="G31" s="493"/>
      <c r="H31" s="493"/>
      <c r="I31" s="494"/>
      <c r="J31" s="439"/>
      <c r="K31" s="434"/>
    </row>
    <row r="32" spans="2:11" ht="13.7" customHeight="1" x14ac:dyDescent="0.25">
      <c r="B32" s="429"/>
      <c r="C32" s="450"/>
      <c r="D32" s="433"/>
      <c r="E32" s="450"/>
      <c r="F32" s="450"/>
      <c r="G32" s="433"/>
      <c r="H32" s="433"/>
      <c r="I32" s="433"/>
      <c r="J32" s="433"/>
      <c r="K32" s="434"/>
    </row>
    <row r="33" spans="2:14" ht="13.7" customHeight="1" thickBot="1" x14ac:dyDescent="0.3">
      <c r="B33" s="429"/>
      <c r="C33" s="450"/>
      <c r="D33" s="433"/>
      <c r="E33" s="450"/>
      <c r="F33" s="450"/>
      <c r="G33" s="433"/>
      <c r="H33" s="433"/>
      <c r="I33" s="433"/>
      <c r="J33" s="433"/>
      <c r="K33" s="434"/>
      <c r="L33" s="433"/>
      <c r="M33" s="433"/>
      <c r="N33" s="433"/>
    </row>
    <row r="34" spans="2:14" ht="17.649999999999999" customHeight="1" x14ac:dyDescent="0.3">
      <c r="B34" s="451"/>
      <c r="C34" s="749" t="s">
        <v>5876</v>
      </c>
      <c r="D34" s="750"/>
      <c r="E34" s="750"/>
      <c r="F34" s="750"/>
      <c r="G34" s="750"/>
      <c r="H34" s="750"/>
      <c r="I34" s="751"/>
      <c r="J34" s="357"/>
      <c r="K34" s="452"/>
      <c r="L34" s="425"/>
      <c r="M34" s="425"/>
      <c r="N34" s="425"/>
    </row>
    <row r="35" spans="2:14" ht="11.1" customHeight="1" thickBot="1" x14ac:dyDescent="0.3">
      <c r="B35" s="451"/>
      <c r="C35" s="453"/>
      <c r="D35" s="454"/>
      <c r="E35" s="455"/>
      <c r="F35" s="455"/>
      <c r="G35" s="455"/>
      <c r="H35" s="455"/>
      <c r="I35" s="456"/>
      <c r="J35" s="357"/>
      <c r="K35" s="457"/>
      <c r="L35" s="458"/>
      <c r="M35" s="458"/>
      <c r="N35" s="458"/>
    </row>
    <row r="36" spans="2:14" ht="36.75" customHeight="1" x14ac:dyDescent="0.25">
      <c r="B36" s="459" t="s">
        <v>5877</v>
      </c>
      <c r="C36" s="447" t="s">
        <v>5878</v>
      </c>
      <c r="D36" s="448" t="s">
        <v>5879</v>
      </c>
      <c r="E36" s="448" t="s">
        <v>5954</v>
      </c>
      <c r="F36" s="752" t="s">
        <v>5880</v>
      </c>
      <c r="G36" s="753"/>
      <c r="H36" s="753"/>
      <c r="I36" s="754"/>
      <c r="J36" s="357"/>
      <c r="K36" s="460"/>
      <c r="L36" s="461"/>
      <c r="M36" s="461"/>
      <c r="N36" s="461"/>
    </row>
    <row r="37" spans="2:14" ht="13.7" customHeight="1" x14ac:dyDescent="0.25">
      <c r="B37" s="451"/>
      <c r="C37" s="495"/>
      <c r="D37" s="496"/>
      <c r="E37" s="497"/>
      <c r="F37" s="755"/>
      <c r="G37" s="756"/>
      <c r="H37" s="756"/>
      <c r="I37" s="757"/>
      <c r="J37" s="357"/>
      <c r="K37" s="460"/>
      <c r="L37" s="461"/>
      <c r="M37" s="461"/>
      <c r="N37" s="461"/>
    </row>
    <row r="38" spans="2:14" ht="13.7" customHeight="1" x14ac:dyDescent="0.25">
      <c r="B38" s="451"/>
      <c r="C38" s="498"/>
      <c r="D38" s="499"/>
      <c r="E38" s="499"/>
      <c r="F38" s="758"/>
      <c r="G38" s="759"/>
      <c r="H38" s="759"/>
      <c r="I38" s="760"/>
      <c r="J38" s="357"/>
      <c r="K38" s="460"/>
      <c r="L38" s="461"/>
      <c r="M38" s="461"/>
      <c r="N38" s="461"/>
    </row>
    <row r="39" spans="2:14" ht="13.7" customHeight="1" thickBot="1" x14ac:dyDescent="0.3">
      <c r="B39" s="451"/>
      <c r="C39" s="500"/>
      <c r="D39" s="501"/>
      <c r="E39" s="501"/>
      <c r="F39" s="741"/>
      <c r="G39" s="742"/>
      <c r="H39" s="742"/>
      <c r="I39" s="743"/>
      <c r="J39" s="357"/>
      <c r="K39" s="460"/>
      <c r="L39" s="461"/>
      <c r="M39" s="461"/>
      <c r="N39" s="461"/>
    </row>
    <row r="40" spans="2:14" ht="13.7" customHeight="1" x14ac:dyDescent="0.25">
      <c r="B40" s="429"/>
      <c r="C40" s="450"/>
      <c r="D40" s="433"/>
      <c r="E40" s="450"/>
      <c r="F40" s="450"/>
      <c r="G40" s="433"/>
      <c r="H40" s="433"/>
      <c r="I40" s="433"/>
      <c r="J40" s="433"/>
      <c r="K40" s="434"/>
      <c r="L40" s="433"/>
      <c r="M40" s="433"/>
      <c r="N40" s="433"/>
    </row>
    <row r="41" spans="2:14" ht="13.7" customHeight="1" x14ac:dyDescent="0.25">
      <c r="B41" s="429"/>
      <c r="C41" s="450"/>
      <c r="D41" s="433"/>
      <c r="E41" s="450"/>
      <c r="F41" s="450"/>
      <c r="G41" s="433"/>
      <c r="H41" s="433"/>
      <c r="I41" s="433"/>
      <c r="J41" s="433"/>
      <c r="K41" s="434"/>
    </row>
    <row r="42" spans="2:14" ht="13.7" customHeight="1" thickBot="1" x14ac:dyDescent="0.3">
      <c r="B42" s="462"/>
      <c r="C42" s="463"/>
      <c r="D42" s="464"/>
      <c r="E42" s="465"/>
      <c r="F42" s="465"/>
      <c r="G42" s="466"/>
      <c r="H42" s="466"/>
      <c r="I42" s="466"/>
      <c r="J42" s="466"/>
      <c r="K42" s="467"/>
    </row>
    <row r="43" spans="2:14" ht="13.7" customHeight="1" x14ac:dyDescent="0.25">
      <c r="B43" s="468"/>
      <c r="C43" s="469"/>
      <c r="D43" s="470"/>
      <c r="E43" s="471"/>
      <c r="F43" s="471"/>
    </row>
    <row r="44" spans="2:14" ht="13.7" customHeight="1" x14ac:dyDescent="0.25">
      <c r="B44" s="468"/>
      <c r="C44" s="470"/>
      <c r="D44" s="470"/>
      <c r="E44" s="471"/>
      <c r="F44" s="471"/>
      <c r="I44" s="435" t="s">
        <v>5946</v>
      </c>
    </row>
    <row r="45" spans="2:14" ht="14.25" customHeight="1" x14ac:dyDescent="0.25">
      <c r="B45" s="744"/>
      <c r="C45" s="745"/>
      <c r="D45" s="472"/>
      <c r="E45" s="745"/>
      <c r="F45" s="745"/>
    </row>
    <row r="46" spans="2:14" x14ac:dyDescent="0.25">
      <c r="B46" s="744"/>
      <c r="C46" s="745"/>
      <c r="D46" s="472"/>
      <c r="E46" s="745"/>
      <c r="F46" s="745"/>
    </row>
    <row r="47" spans="2:14" x14ac:dyDescent="0.25">
      <c r="B47" s="744"/>
      <c r="C47" s="745"/>
      <c r="D47" s="472"/>
      <c r="E47" s="745"/>
      <c r="F47" s="745"/>
    </row>
    <row r="48" spans="2:14" x14ac:dyDescent="0.25">
      <c r="B48" s="473"/>
      <c r="C48" s="474"/>
      <c r="D48" s="474"/>
      <c r="E48" s="745"/>
      <c r="F48" s="745"/>
    </row>
    <row r="49" spans="2:6" x14ac:dyDescent="0.25">
      <c r="B49" s="475"/>
      <c r="C49" s="476"/>
      <c r="D49" s="474"/>
      <c r="E49" s="474"/>
      <c r="F49" s="474"/>
    </row>
    <row r="50" spans="2:6" x14ac:dyDescent="0.25">
      <c r="B50" s="473"/>
      <c r="C50" s="474"/>
      <c r="D50" s="474"/>
      <c r="E50" s="474"/>
      <c r="F50" s="474"/>
    </row>
    <row r="68" spans="2:12" x14ac:dyDescent="0.25">
      <c r="B68" s="435"/>
      <c r="L68" s="217"/>
    </row>
  </sheetData>
  <sheetProtection password="BE9E" sheet="1" objects="1" scenarios="1" selectLockedCells="1"/>
  <mergeCells count="16">
    <mergeCell ref="D8:E8"/>
    <mergeCell ref="D9:E9"/>
    <mergeCell ref="D10:E10"/>
    <mergeCell ref="D11:E11"/>
    <mergeCell ref="B2:K2"/>
    <mergeCell ref="D4:E4"/>
    <mergeCell ref="D6:E6"/>
    <mergeCell ref="F39:I39"/>
    <mergeCell ref="B45:B47"/>
    <mergeCell ref="C45:C47"/>
    <mergeCell ref="E45:F48"/>
    <mergeCell ref="C14:I14"/>
    <mergeCell ref="C34:I34"/>
    <mergeCell ref="F36:I36"/>
    <mergeCell ref="F37:I37"/>
    <mergeCell ref="F38:I38"/>
  </mergeCells>
  <dataValidations disablePrompts="1" count="1">
    <dataValidation type="list" allowBlank="1" showInputMessage="1" showErrorMessage="1" sqref="C32:C33 C40:C41">
      <formula1>INDIRECT(Usinas,Usinas)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296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2</Ordem>
  </documentManagement>
</p:properties>
</file>

<file path=customXml/itemProps1.xml><?xml version="1.0" encoding="utf-8"?>
<ds:datastoreItem xmlns:ds="http://schemas.openxmlformats.org/officeDocument/2006/customXml" ds:itemID="{0B7C077D-A107-4E05-9C98-7587DFCA8F1B}"/>
</file>

<file path=customXml/itemProps2.xml><?xml version="1.0" encoding="utf-8"?>
<ds:datastoreItem xmlns:ds="http://schemas.openxmlformats.org/officeDocument/2006/customXml" ds:itemID="{66DF2F73-227E-426E-8DB9-BD15D5516105}"/>
</file>

<file path=customXml/itemProps3.xml><?xml version="1.0" encoding="utf-8"?>
<ds:datastoreItem xmlns:ds="http://schemas.openxmlformats.org/officeDocument/2006/customXml" ds:itemID="{10107236-451E-4AEA-8B4B-A9CEC7618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25</vt:i4>
      </vt:variant>
    </vt:vector>
  </HeadingPairs>
  <TitlesOfParts>
    <vt:vector size="39" baseType="lpstr">
      <vt:lpstr>Apresentação</vt:lpstr>
      <vt:lpstr>1_Aspectos Geográficos</vt:lpstr>
      <vt:lpstr>2_Mercado Anual_Projeções</vt:lpstr>
      <vt:lpstr>3_Mercado Realizado_Histórico</vt:lpstr>
      <vt:lpstr>4_Curva de carga</vt:lpstr>
      <vt:lpstr>5_Oferta Geração</vt:lpstr>
      <vt:lpstr>6_Balanço</vt:lpstr>
      <vt:lpstr>7_Cálculo de Recurso</vt:lpstr>
      <vt:lpstr>7_Necessidade contratação</vt:lpstr>
      <vt:lpstr>8_Rede de distribuição</vt:lpstr>
      <vt:lpstr>9_Eficiência Energética</vt:lpstr>
      <vt:lpstr>Aux</vt:lpstr>
      <vt:lpstr>AR_BR_MUN_2016 (2)</vt:lpstr>
      <vt:lpstr>Plan1</vt:lpstr>
      <vt:lpstr>AC</vt:lpstr>
      <vt:lpstr>AM</vt:lpstr>
      <vt:lpstr>AP</vt:lpstr>
      <vt:lpstr>'1_Aspectos Geográficos'!Area_de_impressao</vt:lpstr>
      <vt:lpstr>'2_Mercado Anual_Projeções'!Area_de_impressao</vt:lpstr>
      <vt:lpstr>'3_Mercado Realizado_Histórico'!Area_de_impressao</vt:lpstr>
      <vt:lpstr>'4_Curva de carga'!Area_de_impressao</vt:lpstr>
      <vt:lpstr>'5_Oferta Geração'!Area_de_impressao</vt:lpstr>
      <vt:lpstr>'6_Balanço'!Area_de_impressao</vt:lpstr>
      <vt:lpstr>'7_Necessidade contratação'!Area_de_impressao</vt:lpstr>
      <vt:lpstr>'8_Rede de distribuição'!Area_de_impressao</vt:lpstr>
      <vt:lpstr>'9_Eficiência Energética'!Area_de_impressao</vt:lpstr>
      <vt:lpstr>Apresentação!Area_de_impressao</vt:lpstr>
      <vt:lpstr>código</vt:lpstr>
      <vt:lpstr>dados</vt:lpstr>
      <vt:lpstr>distribuidoras</vt:lpstr>
      <vt:lpstr>estados</vt:lpstr>
      <vt:lpstr>lista</vt:lpstr>
      <vt:lpstr>MT</vt:lpstr>
      <vt:lpstr>PA</vt:lpstr>
      <vt:lpstr>PE</vt:lpstr>
      <vt:lpstr>RO</vt:lpstr>
      <vt:lpstr>RR</vt:lpstr>
      <vt:lpstr>'3_Mercado Realizado_Histórico'!Titulos_de_impressao</vt:lpstr>
      <vt:lpstr>'4_Curva de carga'!Titulos_de_impressao</vt:lpstr>
    </vt:vector>
  </TitlesOfParts>
  <Company>Empresa de Pesquisa Energética - 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Informações de Planejamento SI</dc:title>
  <dc:creator>EPE</dc:creator>
  <cp:lastModifiedBy>Michele Almeida de Souza</cp:lastModifiedBy>
  <cp:lastPrinted>2018-04-27T19:46:04Z</cp:lastPrinted>
  <dcterms:created xsi:type="dcterms:W3CDTF">2018-03-12T17:17:38Z</dcterms:created>
  <dcterms:modified xsi:type="dcterms:W3CDTF">2018-06-05T13:02:26Z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